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24226"/>
  <mc:AlternateContent xmlns:mc="http://schemas.openxmlformats.org/markup-compatibility/2006">
    <mc:Choice Requires="x15">
      <x15ac:absPath xmlns:x15ac="http://schemas.microsoft.com/office/spreadsheetml/2010/11/ac" url="C:\Users\user\Documents\"/>
    </mc:Choice>
  </mc:AlternateContent>
  <xr:revisionPtr revIDLastSave="0" documentId="13_ncr:1_{F77FF033-8FF3-4DBE-893D-A45BE41F380E}" xr6:coauthVersionLast="47" xr6:coauthVersionMax="47" xr10:uidLastSave="{00000000-0000-0000-0000-000000000000}"/>
  <bookViews>
    <workbookView xWindow="-108" yWindow="-108" windowWidth="23256" windowHeight="12456" tabRatio="799" firstSheet="12" activeTab="20" xr2:uid="{00000000-000D-0000-FFFF-FFFF00000000}"/>
  </bookViews>
  <sheets>
    <sheet name="Data" sheetId="1" r:id="rId1"/>
    <sheet name="Brief" sheetId="2" r:id="rId2"/>
    <sheet name="Staging" sheetId="3" r:id="rId3"/>
    <sheet name="Calculations" sheetId="4" r:id="rId4"/>
    <sheet name="Region hierarchy" sheetId="6" r:id="rId5"/>
    <sheet name="Priceband" sheetId="10" r:id="rId6"/>
    <sheet name="standardised dimensions" sheetId="5" r:id="rId7"/>
    <sheet name="Monthly Revenue" sheetId="12" r:id="rId8"/>
    <sheet name="Sheet3" sheetId="13" r:id="rId9"/>
    <sheet name="Revenueorder" sheetId="17" r:id="rId10"/>
    <sheet name="salesperson" sheetId="18" r:id="rId11"/>
    <sheet name="grossprofitorder" sheetId="19" r:id="rId12"/>
    <sheet name="channel mix" sheetId="21" r:id="rId13"/>
    <sheet name="Sheet12" sheetId="22" r:id="rId14"/>
    <sheet name="profit by region&amp;channel" sheetId="28" r:id="rId15"/>
    <sheet name="Dashboard" sheetId="30" r:id="rId16"/>
    <sheet name="Sheet19" sheetId="29" r:id="rId17"/>
    <sheet name="Sheet21" sheetId="31" r:id="rId18"/>
    <sheet name="Table" sheetId="11" r:id="rId19"/>
    <sheet name="ABC analysis" sheetId="16" r:id="rId20"/>
    <sheet name="Sheet22" sheetId="32" r:id="rId21"/>
  </sheets>
  <definedNames>
    <definedName name="Slicer_Channel">#N/A</definedName>
    <definedName name="Slicer_Country">#N/A</definedName>
    <definedName name="Slicer_Month">#N/A</definedName>
    <definedName name="Slicer_ProductCategory">#N/A</definedName>
    <definedName name="Slicer_Region">#N/A</definedName>
    <definedName name="Slicer_Salesperson">#N/A</definedName>
  </definedNames>
  <calcPr calcId="191029"/>
  <pivotCaches>
    <pivotCache cacheId="0" r:id="rId22"/>
    <pivotCache cacheId="1" r:id="rId23"/>
    <pivotCache cacheId="29" r:id="rId24"/>
  </pivotCaches>
  <extLst>
    <ext xmlns:x14="http://schemas.microsoft.com/office/spreadsheetml/2009/9/main" uri="{BBE1A952-AA13-448e-AADC-164F8A28A991}">
      <x14:slicerCaches>
        <x14:slicerCache r:id="rId25"/>
        <x14:slicerCache r:id="rId26"/>
        <x14:slicerCache r:id="rId27"/>
        <x14:slicerCache r:id="rId28"/>
        <x14:slicerCache r:id="rId29"/>
        <x14:slicerCache r:id="rId3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3" i="11" l="1"/>
  <c r="H4" i="11"/>
  <c r="H5" i="11"/>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185" i="11"/>
  <c r="H186" i="11"/>
  <c r="H187" i="11"/>
  <c r="H188" i="11"/>
  <c r="H189" i="11"/>
  <c r="H190" i="11"/>
  <c r="H191" i="11"/>
  <c r="H192" i="11"/>
  <c r="H193" i="11"/>
  <c r="H194" i="11"/>
  <c r="H195" i="11"/>
  <c r="H196" i="11"/>
  <c r="H197" i="11"/>
  <c r="H198" i="11"/>
  <c r="H199" i="11"/>
  <c r="H200" i="11"/>
  <c r="H201" i="11"/>
  <c r="H202" i="11"/>
  <c r="H203" i="11"/>
  <c r="H204" i="11"/>
  <c r="H205" i="11"/>
  <c r="H206" i="11"/>
  <c r="H207" i="11"/>
  <c r="H208" i="11"/>
  <c r="H209" i="11"/>
  <c r="H210" i="11"/>
  <c r="H211" i="11"/>
  <c r="H212" i="11"/>
  <c r="H213" i="11"/>
  <c r="H214" i="11"/>
  <c r="H215" i="11"/>
  <c r="H216" i="11"/>
  <c r="H217" i="11"/>
  <c r="H218" i="11"/>
  <c r="H219" i="11"/>
  <c r="H220" i="11"/>
  <c r="H221" i="11"/>
  <c r="H222" i="11"/>
  <c r="H223" i="11"/>
  <c r="H224" i="11"/>
  <c r="H225" i="11"/>
  <c r="H226" i="11"/>
  <c r="H227" i="11"/>
  <c r="H228" i="11"/>
  <c r="H229" i="11"/>
  <c r="H230" i="11"/>
  <c r="H231" i="11"/>
  <c r="H232" i="11"/>
  <c r="H233" i="11"/>
  <c r="H234" i="11"/>
  <c r="H235" i="11"/>
  <c r="H236" i="11"/>
  <c r="H237" i="11"/>
  <c r="H238" i="11"/>
  <c r="H239" i="11"/>
  <c r="H240" i="11"/>
  <c r="H241" i="11"/>
  <c r="H242" i="11"/>
  <c r="H243" i="11"/>
  <c r="H244" i="11"/>
  <c r="H245" i="11"/>
  <c r="H246" i="11"/>
  <c r="H247" i="11"/>
  <c r="H248" i="11"/>
  <c r="H249" i="11"/>
  <c r="H250" i="11"/>
  <c r="H251" i="11"/>
  <c r="H252" i="11"/>
  <c r="H253" i="11"/>
  <c r="H254" i="11"/>
  <c r="H255" i="11"/>
  <c r="H256" i="11"/>
  <c r="H257" i="11"/>
  <c r="H258" i="11"/>
  <c r="H259" i="11"/>
  <c r="H260" i="11"/>
  <c r="H261" i="11"/>
  <c r="H262" i="11"/>
  <c r="H263" i="11"/>
  <c r="H264" i="11"/>
  <c r="H265" i="11"/>
  <c r="H266" i="11"/>
  <c r="H267" i="11"/>
  <c r="H268" i="11"/>
  <c r="H269" i="11"/>
  <c r="H270" i="11"/>
  <c r="H271" i="11"/>
  <c r="H272" i="11"/>
  <c r="H273" i="11"/>
  <c r="H274" i="11"/>
  <c r="H275" i="11"/>
  <c r="H276" i="11"/>
  <c r="H277" i="11"/>
  <c r="H278" i="11"/>
  <c r="H279" i="11"/>
  <c r="H280" i="11"/>
  <c r="H281" i="11"/>
  <c r="H282" i="11"/>
  <c r="H283" i="11"/>
  <c r="H284" i="11"/>
  <c r="H285" i="11"/>
  <c r="H286" i="11"/>
  <c r="H287" i="11"/>
  <c r="H288" i="11"/>
  <c r="H289" i="11"/>
  <c r="H290" i="11"/>
  <c r="H291" i="11"/>
  <c r="H292" i="11"/>
  <c r="H293" i="11"/>
  <c r="H294" i="11"/>
  <c r="H295" i="11"/>
  <c r="H296" i="11"/>
  <c r="H297" i="11"/>
  <c r="H298" i="11"/>
  <c r="H299" i="11"/>
  <c r="H300" i="11"/>
  <c r="H301" i="11"/>
  <c r="H302" i="11"/>
  <c r="H303" i="11"/>
  <c r="H304" i="11"/>
  <c r="H305" i="11"/>
  <c r="H306" i="11"/>
  <c r="H307" i="11"/>
  <c r="H308" i="11"/>
  <c r="H309" i="11"/>
  <c r="H310" i="11"/>
  <c r="H311" i="11"/>
  <c r="H312" i="11"/>
  <c r="H313" i="11"/>
  <c r="H314" i="11"/>
  <c r="H315" i="11"/>
  <c r="H316" i="11"/>
  <c r="H317" i="11"/>
  <c r="H318" i="11"/>
  <c r="H319" i="11"/>
  <c r="H320" i="11"/>
  <c r="H321" i="11"/>
  <c r="H322" i="11"/>
  <c r="H323" i="11"/>
  <c r="H324" i="11"/>
  <c r="H325" i="11"/>
  <c r="H326" i="11"/>
  <c r="H327" i="11"/>
  <c r="H328" i="11"/>
  <c r="H329" i="11"/>
  <c r="H330" i="11"/>
  <c r="H331" i="11"/>
  <c r="H332" i="11"/>
  <c r="H333" i="11"/>
  <c r="H334" i="11"/>
  <c r="H335" i="11"/>
  <c r="H336" i="11"/>
  <c r="H337" i="11"/>
  <c r="H338" i="11"/>
  <c r="H339" i="11"/>
  <c r="H340" i="11"/>
  <c r="H341" i="11"/>
  <c r="H342" i="11"/>
  <c r="H343" i="11"/>
  <c r="H344" i="11"/>
  <c r="H345" i="11"/>
  <c r="H346" i="11"/>
  <c r="H347" i="11"/>
  <c r="H348" i="11"/>
  <c r="H349" i="11"/>
  <c r="H350" i="11"/>
  <c r="H351" i="11"/>
  <c r="H352" i="11"/>
  <c r="H353" i="11"/>
  <c r="H354" i="11"/>
  <c r="H355" i="11"/>
  <c r="H356" i="11"/>
  <c r="H357" i="11"/>
  <c r="H358" i="11"/>
  <c r="H359" i="11"/>
  <c r="H360" i="11"/>
  <c r="H361" i="11"/>
  <c r="H362" i="11"/>
  <c r="H363" i="11"/>
  <c r="H364" i="11"/>
  <c r="H365" i="11"/>
  <c r="H366" i="11"/>
  <c r="H367" i="11"/>
  <c r="H368" i="11"/>
  <c r="H369" i="11"/>
  <c r="H370" i="11"/>
  <c r="H371" i="11"/>
  <c r="H372" i="11"/>
  <c r="H373" i="11"/>
  <c r="H374" i="11"/>
  <c r="H375" i="11"/>
  <c r="H376" i="11"/>
  <c r="H377" i="11"/>
  <c r="H378" i="11"/>
  <c r="H379" i="11"/>
  <c r="H380" i="11"/>
  <c r="H381" i="11"/>
  <c r="H382" i="11"/>
  <c r="H383" i="11"/>
  <c r="H384" i="11"/>
  <c r="H385" i="11"/>
  <c r="H386" i="11"/>
  <c r="H387" i="11"/>
  <c r="H388" i="11"/>
  <c r="H389" i="11"/>
  <c r="H390" i="11"/>
  <c r="H391" i="11"/>
  <c r="H392" i="11"/>
  <c r="H393" i="11"/>
  <c r="H394" i="11"/>
  <c r="H395" i="11"/>
  <c r="H396" i="11"/>
  <c r="H397" i="11"/>
  <c r="H398" i="11"/>
  <c r="H399" i="11"/>
  <c r="H400" i="11"/>
  <c r="H401" i="11"/>
  <c r="H402" i="11"/>
  <c r="H403" i="11"/>
  <c r="H404" i="11"/>
  <c r="H405" i="11"/>
  <c r="H406" i="11"/>
  <c r="H407" i="11"/>
  <c r="H408" i="11"/>
  <c r="H409" i="11"/>
  <c r="H410" i="11"/>
  <c r="H411" i="11"/>
  <c r="H412" i="11"/>
  <c r="H413" i="11"/>
  <c r="H414" i="11"/>
  <c r="H415" i="11"/>
  <c r="H416" i="11"/>
  <c r="H417" i="11"/>
  <c r="H418" i="11"/>
  <c r="H419" i="11"/>
  <c r="H420" i="11"/>
  <c r="H421" i="11"/>
  <c r="H422" i="11"/>
  <c r="H423" i="11"/>
  <c r="H424" i="11"/>
  <c r="H425" i="11"/>
  <c r="H426" i="11"/>
  <c r="H427" i="11"/>
  <c r="H428" i="11"/>
  <c r="H429" i="11"/>
  <c r="H430" i="11"/>
  <c r="H431" i="11"/>
  <c r="H432" i="11"/>
  <c r="H433" i="11"/>
  <c r="H434" i="11"/>
  <c r="H435" i="11"/>
  <c r="H436" i="11"/>
  <c r="H437" i="11"/>
  <c r="H438" i="11"/>
  <c r="H439" i="11"/>
  <c r="H440" i="11"/>
  <c r="H441" i="11"/>
  <c r="H442" i="11"/>
  <c r="H443" i="11"/>
  <c r="H444" i="11"/>
  <c r="H445" i="11"/>
  <c r="H446" i="11"/>
  <c r="H447" i="11"/>
  <c r="H448" i="11"/>
  <c r="H449" i="11"/>
  <c r="H450" i="11"/>
  <c r="H451" i="11"/>
  <c r="H452" i="11"/>
  <c r="H453" i="11"/>
  <c r="H454" i="11"/>
  <c r="H455" i="11"/>
  <c r="H456" i="11"/>
  <c r="H457" i="11"/>
  <c r="H458" i="11"/>
  <c r="H459" i="11"/>
  <c r="H460" i="11"/>
  <c r="H461" i="11"/>
  <c r="H462" i="11"/>
  <c r="H463" i="11"/>
  <c r="H464" i="11"/>
  <c r="H465" i="11"/>
  <c r="H466" i="11"/>
  <c r="H467" i="11"/>
  <c r="H468" i="11"/>
  <c r="H469" i="11"/>
  <c r="H470" i="11"/>
  <c r="H471" i="11"/>
  <c r="H472" i="11"/>
  <c r="H473" i="11"/>
  <c r="H474" i="11"/>
  <c r="H475" i="11"/>
  <c r="H476" i="11"/>
  <c r="H477" i="11"/>
  <c r="H478" i="11"/>
  <c r="H479" i="11"/>
  <c r="H480" i="11"/>
  <c r="H481" i="11"/>
  <c r="H482" i="11"/>
  <c r="H483" i="11"/>
  <c r="H484" i="11"/>
  <c r="H485" i="11"/>
  <c r="H486" i="11"/>
  <c r="H487" i="11"/>
  <c r="H488" i="11"/>
  <c r="H489" i="11"/>
  <c r="H490" i="11"/>
  <c r="H491" i="11"/>
  <c r="H492" i="11"/>
  <c r="H493" i="11"/>
  <c r="H494" i="11"/>
  <c r="H495" i="11"/>
  <c r="H496" i="11"/>
  <c r="H497" i="11"/>
  <c r="H498" i="11"/>
  <c r="H499" i="11"/>
  <c r="H500" i="11"/>
  <c r="H501" i="11"/>
  <c r="H502" i="11"/>
  <c r="H503" i="11"/>
  <c r="H504" i="11"/>
  <c r="H505" i="11"/>
  <c r="H506" i="11"/>
  <c r="H507" i="11"/>
  <c r="H508" i="11"/>
  <c r="H509" i="11"/>
  <c r="H510" i="11"/>
  <c r="H511" i="11"/>
  <c r="H512" i="11"/>
  <c r="H513" i="11"/>
  <c r="H514" i="11"/>
  <c r="H515" i="11"/>
  <c r="H516" i="11"/>
  <c r="H517" i="11"/>
  <c r="H518" i="11"/>
  <c r="H519" i="11"/>
  <c r="H520" i="11"/>
  <c r="H521" i="11"/>
  <c r="H522" i="11"/>
  <c r="H523" i="11"/>
  <c r="H524" i="11"/>
  <c r="H525" i="11"/>
  <c r="H526" i="11"/>
  <c r="H527" i="11"/>
  <c r="H528" i="11"/>
  <c r="H529" i="11"/>
  <c r="H530" i="11"/>
  <c r="H531" i="11"/>
  <c r="H532" i="11"/>
  <c r="H533" i="11"/>
  <c r="H534" i="11"/>
  <c r="H535" i="11"/>
  <c r="H536" i="11"/>
  <c r="H537" i="11"/>
  <c r="H538" i="11"/>
  <c r="H539" i="11"/>
  <c r="H540" i="11"/>
  <c r="H541" i="11"/>
  <c r="H542" i="11"/>
  <c r="H543" i="11"/>
  <c r="H544" i="11"/>
  <c r="H545" i="11"/>
  <c r="H546" i="11"/>
  <c r="H547" i="11"/>
  <c r="H548" i="11"/>
  <c r="H549" i="11"/>
  <c r="H550" i="11"/>
  <c r="H551" i="11"/>
  <c r="H552" i="11"/>
  <c r="H553" i="11"/>
  <c r="H554" i="11"/>
  <c r="H555" i="11"/>
  <c r="H556" i="11"/>
  <c r="H557" i="11"/>
  <c r="H558" i="11"/>
  <c r="H559" i="11"/>
  <c r="H560" i="11"/>
  <c r="H561" i="11"/>
  <c r="H562" i="11"/>
  <c r="H563" i="11"/>
  <c r="H564" i="11"/>
  <c r="H565" i="11"/>
  <c r="H566" i="11"/>
  <c r="H567" i="11"/>
  <c r="H568" i="11"/>
  <c r="H569" i="11"/>
  <c r="H570" i="11"/>
  <c r="H571" i="11"/>
  <c r="H572" i="11"/>
  <c r="H573" i="11"/>
  <c r="H574" i="11"/>
  <c r="H575" i="11"/>
  <c r="H576" i="11"/>
  <c r="H577" i="11"/>
  <c r="H578" i="11"/>
  <c r="H579" i="11"/>
  <c r="H580" i="11"/>
  <c r="H581" i="11"/>
  <c r="H582" i="11"/>
  <c r="H583" i="11"/>
  <c r="H584" i="11"/>
  <c r="H585" i="11"/>
  <c r="H586" i="11"/>
  <c r="H587" i="11"/>
  <c r="H588" i="11"/>
  <c r="H589" i="11"/>
  <c r="H590" i="11"/>
  <c r="H591" i="11"/>
  <c r="H592" i="11"/>
  <c r="H593" i="11"/>
  <c r="H594" i="11"/>
  <c r="H595" i="11"/>
  <c r="H596" i="11"/>
  <c r="H597" i="11"/>
  <c r="H598" i="11"/>
  <c r="H599" i="11"/>
  <c r="H600" i="11"/>
  <c r="H601" i="11"/>
  <c r="H602" i="11"/>
  <c r="H603" i="11"/>
  <c r="H604" i="11"/>
  <c r="H605" i="11"/>
  <c r="H606" i="11"/>
  <c r="H607" i="11"/>
  <c r="H608" i="11"/>
  <c r="H609" i="11"/>
  <c r="H610" i="11"/>
  <c r="H611" i="11"/>
  <c r="H612" i="11"/>
  <c r="H613" i="11"/>
  <c r="H614" i="11"/>
  <c r="H615" i="11"/>
  <c r="H616" i="11"/>
  <c r="H617" i="11"/>
  <c r="H618" i="11"/>
  <c r="H619" i="11"/>
  <c r="H620" i="11"/>
  <c r="H621" i="11"/>
  <c r="H622" i="11"/>
  <c r="H623" i="11"/>
  <c r="H624" i="11"/>
  <c r="H625" i="11"/>
  <c r="H626" i="11"/>
  <c r="H627" i="11"/>
  <c r="H628" i="11"/>
  <c r="H629" i="11"/>
  <c r="H630" i="11"/>
  <c r="H631" i="11"/>
  <c r="H632" i="11"/>
  <c r="H2" i="11"/>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G225" i="16"/>
  <c r="G226" i="16"/>
  <c r="G227" i="16"/>
  <c r="G228" i="16"/>
  <c r="G229" i="16"/>
  <c r="G230" i="16"/>
  <c r="G231" i="16"/>
  <c r="G232" i="16"/>
  <c r="G233" i="16"/>
  <c r="G234" i="16"/>
  <c r="G235" i="16"/>
  <c r="G236" i="16"/>
  <c r="G237" i="16"/>
  <c r="G238" i="16"/>
  <c r="G239" i="16"/>
  <c r="G240" i="16"/>
  <c r="G241" i="16"/>
  <c r="G242" i="16"/>
  <c r="G243" i="16"/>
  <c r="G244" i="16"/>
  <c r="G245" i="16"/>
  <c r="G246" i="16"/>
  <c r="G247" i="16"/>
  <c r="G248" i="16"/>
  <c r="G249" i="16"/>
  <c r="G250" i="16"/>
  <c r="G251" i="16"/>
  <c r="G252" i="16"/>
  <c r="G253" i="16"/>
  <c r="G254" i="16"/>
  <c r="G255" i="16"/>
  <c r="G256" i="16"/>
  <c r="G257" i="16"/>
  <c r="G258" i="16"/>
  <c r="G259" i="16"/>
  <c r="G260" i="16"/>
  <c r="G261" i="16"/>
  <c r="G262" i="16"/>
  <c r="G263" i="16"/>
  <c r="G264" i="16"/>
  <c r="G265" i="16"/>
  <c r="G266" i="16"/>
  <c r="G267" i="16"/>
  <c r="G268" i="16"/>
  <c r="G269" i="16"/>
  <c r="G270" i="16"/>
  <c r="G271" i="16"/>
  <c r="G272" i="16"/>
  <c r="G273" i="16"/>
  <c r="G274" i="16"/>
  <c r="G275" i="16"/>
  <c r="G276" i="16"/>
  <c r="G277" i="16"/>
  <c r="G278" i="16"/>
  <c r="G279" i="16"/>
  <c r="G280" i="16"/>
  <c r="G281" i="16"/>
  <c r="G282" i="16"/>
  <c r="G283" i="16"/>
  <c r="G284" i="16"/>
  <c r="G285" i="16"/>
  <c r="G286" i="16"/>
  <c r="G287" i="16"/>
  <c r="G288" i="16"/>
  <c r="G289" i="16"/>
  <c r="G290" i="16"/>
  <c r="G291" i="16"/>
  <c r="G292" i="16"/>
  <c r="G293" i="16"/>
  <c r="G294" i="16"/>
  <c r="G295" i="16"/>
  <c r="G296" i="16"/>
  <c r="G297" i="16"/>
  <c r="G298" i="16"/>
  <c r="G299" i="16"/>
  <c r="G300" i="16"/>
  <c r="G301" i="16"/>
  <c r="G302" i="16"/>
  <c r="G303" i="16"/>
  <c r="G304" i="16"/>
  <c r="G305" i="16"/>
  <c r="G306" i="16"/>
  <c r="G307" i="16"/>
  <c r="G308" i="16"/>
  <c r="G309" i="16"/>
  <c r="G310" i="16"/>
  <c r="G311" i="16"/>
  <c r="G312" i="16"/>
  <c r="G313" i="16"/>
  <c r="G314" i="16"/>
  <c r="G315" i="16"/>
  <c r="G316" i="16"/>
  <c r="G317" i="16"/>
  <c r="G318" i="16"/>
  <c r="G319" i="16"/>
  <c r="G320" i="16"/>
  <c r="G321" i="16"/>
  <c r="G322" i="16"/>
  <c r="G323" i="16"/>
  <c r="G324" i="16"/>
  <c r="G325" i="16"/>
  <c r="G326" i="16"/>
  <c r="G327" i="16"/>
  <c r="G328" i="16"/>
  <c r="G329" i="16"/>
  <c r="G330" i="16"/>
  <c r="G331" i="16"/>
  <c r="G332" i="16"/>
  <c r="G333" i="16"/>
  <c r="G334" i="16"/>
  <c r="G335" i="16"/>
  <c r="G336" i="16"/>
  <c r="G337" i="16"/>
  <c r="G338" i="16"/>
  <c r="G339" i="16"/>
  <c r="G340" i="16"/>
  <c r="G341" i="16"/>
  <c r="G342" i="16"/>
  <c r="G343" i="16"/>
  <c r="G344" i="16"/>
  <c r="G345" i="16"/>
  <c r="G346" i="16"/>
  <c r="G347" i="16"/>
  <c r="G348" i="16"/>
  <c r="G349" i="16"/>
  <c r="G350" i="16"/>
  <c r="G351" i="16"/>
  <c r="G352" i="16"/>
  <c r="G353" i="16"/>
  <c r="G354" i="16"/>
  <c r="G355" i="16"/>
  <c r="G356" i="16"/>
  <c r="G357" i="16"/>
  <c r="G358" i="16"/>
  <c r="G359" i="16"/>
  <c r="G360" i="16"/>
  <c r="G361" i="16"/>
  <c r="G362" i="16"/>
  <c r="G363" i="16"/>
  <c r="G364" i="16"/>
  <c r="G365" i="16"/>
  <c r="G366" i="16"/>
  <c r="G367" i="16"/>
  <c r="G368" i="16"/>
  <c r="G369" i="16"/>
  <c r="G370" i="16"/>
  <c r="G371" i="16"/>
  <c r="G372" i="16"/>
  <c r="G373" i="16"/>
  <c r="G374" i="16"/>
  <c r="G375" i="16"/>
  <c r="G376" i="16"/>
  <c r="G377" i="16"/>
  <c r="G378" i="16"/>
  <c r="G379" i="16"/>
  <c r="G380" i="16"/>
  <c r="G381" i="16"/>
  <c r="G382" i="16"/>
  <c r="G383" i="16"/>
  <c r="G384" i="16"/>
  <c r="G385" i="16"/>
  <c r="G386" i="16"/>
  <c r="G387" i="16"/>
  <c r="G388" i="16"/>
  <c r="G389" i="16"/>
  <c r="G390" i="16"/>
  <c r="G391" i="16"/>
  <c r="G392" i="16"/>
  <c r="G393" i="16"/>
  <c r="G394" i="16"/>
  <c r="G395" i="16"/>
  <c r="G396" i="16"/>
  <c r="G397" i="16"/>
  <c r="G398" i="16"/>
  <c r="G399" i="16"/>
  <c r="G400" i="16"/>
  <c r="G401" i="16"/>
  <c r="G402" i="16"/>
  <c r="G403" i="16"/>
  <c r="G404" i="16"/>
  <c r="G405" i="16"/>
  <c r="G406" i="16"/>
  <c r="G407" i="16"/>
  <c r="G408" i="16"/>
  <c r="G409" i="16"/>
  <c r="G410" i="16"/>
  <c r="G411" i="16"/>
  <c r="G412" i="16"/>
  <c r="G413" i="16"/>
  <c r="G414" i="16"/>
  <c r="G415" i="16"/>
  <c r="G416" i="16"/>
  <c r="G417" i="16"/>
  <c r="G418" i="16"/>
  <c r="G419" i="16"/>
  <c r="G420" i="16"/>
  <c r="G421" i="16"/>
  <c r="G422" i="16"/>
  <c r="G423" i="16"/>
  <c r="G424" i="16"/>
  <c r="G425" i="16"/>
  <c r="G426" i="16"/>
  <c r="G427" i="16"/>
  <c r="G428" i="16"/>
  <c r="G429" i="16"/>
  <c r="G430" i="16"/>
  <c r="G431" i="16"/>
  <c r="G432" i="16"/>
  <c r="G433" i="16"/>
  <c r="G434" i="16"/>
  <c r="G435" i="16"/>
  <c r="G436" i="16"/>
  <c r="G437" i="16"/>
  <c r="G438" i="16"/>
  <c r="G439" i="16"/>
  <c r="G440" i="16"/>
  <c r="G441" i="16"/>
  <c r="G442" i="16"/>
  <c r="G443" i="16"/>
  <c r="G444" i="16"/>
  <c r="G445" i="16"/>
  <c r="G446" i="16"/>
  <c r="G447" i="16"/>
  <c r="G448" i="16"/>
  <c r="G449" i="16"/>
  <c r="G450" i="16"/>
  <c r="G451" i="16"/>
  <c r="G452" i="16"/>
  <c r="G453" i="16"/>
  <c r="G454" i="16"/>
  <c r="G455" i="16"/>
  <c r="G456" i="16"/>
  <c r="G457" i="16"/>
  <c r="G458" i="16"/>
  <c r="G459" i="16"/>
  <c r="G460" i="16"/>
  <c r="G461" i="16"/>
  <c r="G462" i="16"/>
  <c r="G463" i="16"/>
  <c r="G464" i="16"/>
  <c r="G465" i="16"/>
  <c r="G466" i="16"/>
  <c r="G467" i="16"/>
  <c r="G468" i="16"/>
  <c r="G469" i="16"/>
  <c r="G470" i="16"/>
  <c r="G471" i="16"/>
  <c r="G472" i="16"/>
  <c r="G473" i="16"/>
  <c r="G474" i="16"/>
  <c r="G475" i="16"/>
  <c r="G476" i="16"/>
  <c r="G477" i="16"/>
  <c r="G478" i="16"/>
  <c r="G479" i="16"/>
  <c r="G480" i="16"/>
  <c r="G481" i="16"/>
  <c r="G482" i="16"/>
  <c r="G483" i="16"/>
  <c r="G484" i="16"/>
  <c r="G485" i="16"/>
  <c r="G486" i="16"/>
  <c r="G487" i="16"/>
  <c r="G488" i="16"/>
  <c r="G489" i="16"/>
  <c r="G490" i="16"/>
  <c r="G491" i="16"/>
  <c r="G492" i="16"/>
  <c r="G493" i="16"/>
  <c r="G494" i="16"/>
  <c r="G495" i="16"/>
  <c r="G496" i="16"/>
  <c r="G497" i="16"/>
  <c r="G498" i="16"/>
  <c r="G499" i="16"/>
  <c r="G500" i="16"/>
  <c r="G501" i="16"/>
  <c r="G502" i="16"/>
  <c r="G503" i="16"/>
  <c r="G504" i="16"/>
  <c r="G505" i="16"/>
  <c r="G506" i="16"/>
  <c r="G507" i="16"/>
  <c r="G508" i="16"/>
  <c r="G509" i="16"/>
  <c r="G510" i="16"/>
  <c r="G511" i="16"/>
  <c r="G512" i="16"/>
  <c r="G513" i="16"/>
  <c r="G514" i="16"/>
  <c r="G515" i="16"/>
  <c r="G516" i="16"/>
  <c r="G517" i="16"/>
  <c r="G518" i="16"/>
  <c r="G519" i="16"/>
  <c r="G520" i="16"/>
  <c r="G521" i="16"/>
  <c r="G522" i="16"/>
  <c r="G523" i="16"/>
  <c r="G524" i="16"/>
  <c r="G525" i="16"/>
  <c r="G526" i="16"/>
  <c r="G527" i="16"/>
  <c r="G528" i="16"/>
  <c r="G529" i="16"/>
  <c r="G530" i="16"/>
  <c r="G531" i="16"/>
  <c r="G532" i="16"/>
  <c r="G533" i="16"/>
  <c r="G534" i="16"/>
  <c r="G535" i="16"/>
  <c r="G536" i="16"/>
  <c r="G537" i="16"/>
  <c r="G538" i="16"/>
  <c r="G539" i="16"/>
  <c r="G540" i="16"/>
  <c r="G541" i="16"/>
  <c r="G542" i="16"/>
  <c r="G543" i="16"/>
  <c r="G544" i="16"/>
  <c r="G545" i="16"/>
  <c r="G546" i="16"/>
  <c r="G547" i="16"/>
  <c r="G548" i="16"/>
  <c r="G549" i="16"/>
  <c r="G550" i="16"/>
  <c r="G551" i="16"/>
  <c r="G552" i="16"/>
  <c r="G553" i="16"/>
  <c r="G554" i="16"/>
  <c r="G555" i="16"/>
  <c r="G556" i="16"/>
  <c r="G557" i="16"/>
  <c r="G558" i="16"/>
  <c r="G559" i="16"/>
  <c r="G560" i="16"/>
  <c r="G561" i="16"/>
  <c r="G562" i="16"/>
  <c r="G563" i="16"/>
  <c r="G564" i="16"/>
  <c r="G565" i="16"/>
  <c r="G566" i="16"/>
  <c r="G567" i="16"/>
  <c r="G568" i="16"/>
  <c r="G569" i="16"/>
  <c r="G570" i="16"/>
  <c r="G571" i="16"/>
  <c r="G572" i="16"/>
  <c r="G573" i="16"/>
  <c r="G574" i="16"/>
  <c r="G575" i="16"/>
  <c r="G576" i="16"/>
  <c r="G577" i="16"/>
  <c r="G578" i="16"/>
  <c r="G579" i="16"/>
  <c r="G580" i="16"/>
  <c r="G581" i="16"/>
  <c r="G582" i="16"/>
  <c r="G583" i="16"/>
  <c r="G584" i="16"/>
  <c r="G585" i="16"/>
  <c r="G586" i="16"/>
  <c r="G587" i="16"/>
  <c r="G588" i="16"/>
  <c r="G589" i="16"/>
  <c r="G590" i="16"/>
  <c r="G591" i="16"/>
  <c r="G592" i="16"/>
  <c r="G593" i="16"/>
  <c r="G594" i="16"/>
  <c r="G595" i="16"/>
  <c r="G596" i="16"/>
  <c r="G597" i="16"/>
  <c r="G598" i="16"/>
  <c r="G599" i="16"/>
  <c r="G600" i="16"/>
  <c r="G601" i="16"/>
  <c r="G602" i="16"/>
  <c r="G603" i="16"/>
  <c r="G604" i="16"/>
  <c r="G605" i="16"/>
  <c r="G606" i="16"/>
  <c r="G607" i="16"/>
  <c r="G608" i="16"/>
  <c r="G609" i="16"/>
  <c r="G610" i="16"/>
  <c r="G611" i="16"/>
  <c r="G612" i="16"/>
  <c r="G613" i="16"/>
  <c r="G614" i="16"/>
  <c r="G615" i="16"/>
  <c r="G616" i="16"/>
  <c r="G617" i="16"/>
  <c r="G618" i="16"/>
  <c r="G619" i="16"/>
  <c r="G620" i="16"/>
  <c r="G621" i="16"/>
  <c r="G622" i="16"/>
  <c r="G623" i="16"/>
  <c r="G624" i="16"/>
  <c r="G625" i="16"/>
  <c r="G626" i="16"/>
  <c r="G627" i="16"/>
  <c r="G628" i="16"/>
  <c r="G629" i="16"/>
  <c r="G630" i="16"/>
  <c r="G2"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93" i="16"/>
  <c r="F94" i="16"/>
  <c r="F95" i="16"/>
  <c r="F96" i="16"/>
  <c r="F97" i="16"/>
  <c r="F98" i="16"/>
  <c r="F99" i="16"/>
  <c r="F100" i="16"/>
  <c r="F101" i="16"/>
  <c r="F102" i="16"/>
  <c r="F103" i="16"/>
  <c r="F104" i="16"/>
  <c r="F105" i="16"/>
  <c r="F106" i="16"/>
  <c r="F107" i="16"/>
  <c r="F108" i="16"/>
  <c r="F109" i="16"/>
  <c r="F110" i="16"/>
  <c r="F111" i="16"/>
  <c r="F112" i="16"/>
  <c r="F113" i="16"/>
  <c r="F114" i="16"/>
  <c r="F115" i="16"/>
  <c r="F116" i="16"/>
  <c r="F117" i="16"/>
  <c r="F118" i="16"/>
  <c r="F119" i="16"/>
  <c r="F120" i="16"/>
  <c r="F121" i="16"/>
  <c r="F122" i="16"/>
  <c r="F123" i="16"/>
  <c r="F124" i="16"/>
  <c r="F125" i="16"/>
  <c r="F126" i="16"/>
  <c r="F127" i="16"/>
  <c r="F128" i="16"/>
  <c r="F129" i="16"/>
  <c r="F130" i="16"/>
  <c r="F131" i="16"/>
  <c r="F132" i="16"/>
  <c r="F133" i="16"/>
  <c r="F134" i="16"/>
  <c r="F135" i="16"/>
  <c r="F136" i="16"/>
  <c r="F137" i="16"/>
  <c r="F138" i="16"/>
  <c r="F139" i="16"/>
  <c r="F140" i="16"/>
  <c r="F141" i="16"/>
  <c r="F142" i="16"/>
  <c r="F143" i="16"/>
  <c r="F144" i="16"/>
  <c r="F145" i="16"/>
  <c r="F146" i="16"/>
  <c r="F147" i="16"/>
  <c r="F148" i="16"/>
  <c r="F149" i="16"/>
  <c r="F150" i="16"/>
  <c r="F151" i="16"/>
  <c r="F152" i="16"/>
  <c r="F153" i="16"/>
  <c r="F154" i="16"/>
  <c r="F155" i="16"/>
  <c r="F156" i="16"/>
  <c r="F157" i="16"/>
  <c r="F158" i="16"/>
  <c r="F159" i="16"/>
  <c r="F160" i="16"/>
  <c r="F161" i="16"/>
  <c r="F162" i="16"/>
  <c r="F163" i="16"/>
  <c r="F164" i="16"/>
  <c r="F165" i="16"/>
  <c r="F166" i="16"/>
  <c r="F167" i="16"/>
  <c r="F168" i="16"/>
  <c r="F169" i="16"/>
  <c r="F170" i="16"/>
  <c r="F171" i="16"/>
  <c r="F172" i="16"/>
  <c r="F173" i="16"/>
  <c r="F174" i="16"/>
  <c r="F175" i="16"/>
  <c r="F176" i="16"/>
  <c r="F177" i="16"/>
  <c r="F178" i="16"/>
  <c r="F179" i="16"/>
  <c r="F180" i="16"/>
  <c r="F181" i="16"/>
  <c r="F182" i="16"/>
  <c r="F183" i="16"/>
  <c r="F184" i="16"/>
  <c r="F185" i="16"/>
  <c r="F186" i="16"/>
  <c r="F187" i="16"/>
  <c r="F188" i="16"/>
  <c r="F189" i="16"/>
  <c r="F190" i="16"/>
  <c r="F191" i="16"/>
  <c r="F192" i="16"/>
  <c r="F193" i="16"/>
  <c r="F194" i="16"/>
  <c r="F195" i="16"/>
  <c r="F196" i="16"/>
  <c r="F197" i="16"/>
  <c r="F198" i="16"/>
  <c r="F199" i="16"/>
  <c r="F200" i="16"/>
  <c r="F201" i="16"/>
  <c r="F202" i="16"/>
  <c r="F203" i="16"/>
  <c r="F204" i="16"/>
  <c r="F205" i="16"/>
  <c r="F206" i="16"/>
  <c r="F207" i="16"/>
  <c r="F208" i="16"/>
  <c r="F209" i="16"/>
  <c r="F210" i="16"/>
  <c r="F211" i="16"/>
  <c r="F212" i="16"/>
  <c r="F213" i="16"/>
  <c r="F214" i="16"/>
  <c r="F215" i="16"/>
  <c r="F216" i="16"/>
  <c r="F217" i="16"/>
  <c r="F218" i="16"/>
  <c r="F219" i="16"/>
  <c r="F220" i="16"/>
  <c r="F221" i="16"/>
  <c r="F222" i="16"/>
  <c r="F223" i="16"/>
  <c r="F224" i="16"/>
  <c r="F225" i="16"/>
  <c r="F226" i="16"/>
  <c r="F227" i="16"/>
  <c r="F228" i="16"/>
  <c r="F229" i="16"/>
  <c r="F230" i="16"/>
  <c r="F231" i="16"/>
  <c r="F232" i="16"/>
  <c r="F233" i="16"/>
  <c r="F234" i="16"/>
  <c r="F235" i="16"/>
  <c r="F236" i="16"/>
  <c r="F237" i="16"/>
  <c r="F238" i="16"/>
  <c r="F239" i="16"/>
  <c r="F240" i="16"/>
  <c r="F241" i="16"/>
  <c r="F242" i="16"/>
  <c r="F243" i="16"/>
  <c r="F244" i="16"/>
  <c r="F245" i="16"/>
  <c r="F246" i="16"/>
  <c r="F247" i="16"/>
  <c r="F248" i="16"/>
  <c r="F249" i="16"/>
  <c r="F250" i="16"/>
  <c r="F251" i="16"/>
  <c r="F252" i="16"/>
  <c r="F253" i="16"/>
  <c r="F254" i="16"/>
  <c r="F255" i="16"/>
  <c r="F256" i="16"/>
  <c r="F257" i="16"/>
  <c r="F258" i="16"/>
  <c r="F259" i="16"/>
  <c r="F260" i="16"/>
  <c r="F261" i="16"/>
  <c r="F262" i="16"/>
  <c r="F263" i="16"/>
  <c r="F264" i="16"/>
  <c r="F265" i="16"/>
  <c r="F266" i="16"/>
  <c r="F267" i="16"/>
  <c r="F268" i="16"/>
  <c r="F269" i="16"/>
  <c r="F270" i="16"/>
  <c r="F271" i="16"/>
  <c r="F272" i="16"/>
  <c r="F273" i="16"/>
  <c r="F274" i="16"/>
  <c r="F275" i="16"/>
  <c r="F276" i="16"/>
  <c r="F277" i="16"/>
  <c r="F278" i="16"/>
  <c r="F279" i="16"/>
  <c r="F280" i="16"/>
  <c r="F281" i="16"/>
  <c r="F282" i="16"/>
  <c r="F283" i="16"/>
  <c r="F284" i="16"/>
  <c r="F285" i="16"/>
  <c r="F286" i="16"/>
  <c r="F287" i="16"/>
  <c r="F288" i="16"/>
  <c r="F289" i="16"/>
  <c r="F290" i="16"/>
  <c r="F291" i="16"/>
  <c r="F292" i="16"/>
  <c r="F293" i="16"/>
  <c r="F294" i="16"/>
  <c r="F295" i="16"/>
  <c r="F296" i="16"/>
  <c r="F297" i="16"/>
  <c r="F298" i="16"/>
  <c r="F299" i="16"/>
  <c r="F300" i="16"/>
  <c r="F301" i="16"/>
  <c r="F302" i="16"/>
  <c r="F303" i="16"/>
  <c r="F304" i="16"/>
  <c r="F305" i="16"/>
  <c r="F306" i="16"/>
  <c r="F307" i="16"/>
  <c r="F308" i="16"/>
  <c r="F309" i="16"/>
  <c r="F310" i="16"/>
  <c r="F311" i="16"/>
  <c r="F312" i="16"/>
  <c r="F313" i="16"/>
  <c r="F314" i="16"/>
  <c r="F315" i="16"/>
  <c r="F316" i="16"/>
  <c r="F317" i="16"/>
  <c r="F318" i="16"/>
  <c r="F319" i="16"/>
  <c r="F320" i="16"/>
  <c r="F321" i="16"/>
  <c r="F322" i="16"/>
  <c r="F323" i="16"/>
  <c r="F324" i="16"/>
  <c r="F325" i="16"/>
  <c r="F326" i="16"/>
  <c r="F327" i="16"/>
  <c r="F328" i="16"/>
  <c r="F329" i="16"/>
  <c r="F330" i="16"/>
  <c r="F331" i="16"/>
  <c r="F332" i="16"/>
  <c r="F333" i="16"/>
  <c r="F334" i="16"/>
  <c r="F335" i="16"/>
  <c r="F336" i="16"/>
  <c r="F337" i="16"/>
  <c r="F338" i="16"/>
  <c r="F339" i="16"/>
  <c r="F340" i="16"/>
  <c r="F341" i="16"/>
  <c r="F342" i="16"/>
  <c r="F343" i="16"/>
  <c r="F344" i="16"/>
  <c r="F345" i="16"/>
  <c r="F346" i="16"/>
  <c r="F347" i="16"/>
  <c r="F348" i="16"/>
  <c r="F349" i="16"/>
  <c r="F350" i="16"/>
  <c r="F351" i="16"/>
  <c r="F352" i="16"/>
  <c r="F353" i="16"/>
  <c r="F354" i="16"/>
  <c r="F355" i="16"/>
  <c r="F356" i="16"/>
  <c r="F357" i="16"/>
  <c r="F358" i="16"/>
  <c r="F359" i="16"/>
  <c r="F360" i="16"/>
  <c r="F361" i="16"/>
  <c r="F362" i="16"/>
  <c r="F363" i="16"/>
  <c r="F364" i="16"/>
  <c r="F365" i="16"/>
  <c r="F366" i="16"/>
  <c r="F367" i="16"/>
  <c r="F368" i="16"/>
  <c r="F369" i="16"/>
  <c r="F370" i="16"/>
  <c r="F371" i="16"/>
  <c r="F372" i="16"/>
  <c r="F373" i="16"/>
  <c r="F374" i="16"/>
  <c r="F375" i="16"/>
  <c r="F376" i="16"/>
  <c r="F377" i="16"/>
  <c r="F378" i="16"/>
  <c r="F379" i="16"/>
  <c r="F380" i="16"/>
  <c r="F381" i="16"/>
  <c r="F382" i="16"/>
  <c r="F383" i="16"/>
  <c r="F384" i="16"/>
  <c r="F385" i="16"/>
  <c r="F386" i="16"/>
  <c r="F387" i="16"/>
  <c r="F388" i="16"/>
  <c r="F389" i="16"/>
  <c r="F390" i="16"/>
  <c r="F391" i="16"/>
  <c r="F392" i="16"/>
  <c r="F393" i="16"/>
  <c r="F394" i="16"/>
  <c r="F395" i="16"/>
  <c r="F396" i="16"/>
  <c r="F397" i="16"/>
  <c r="F398" i="16"/>
  <c r="F399" i="16"/>
  <c r="F400" i="16"/>
  <c r="F401" i="16"/>
  <c r="F402" i="16"/>
  <c r="F403" i="16"/>
  <c r="F404" i="16"/>
  <c r="F405" i="16"/>
  <c r="F406" i="16"/>
  <c r="F407" i="16"/>
  <c r="F408" i="16"/>
  <c r="F409" i="16"/>
  <c r="F410" i="16"/>
  <c r="F411" i="16"/>
  <c r="F412" i="16"/>
  <c r="F413" i="16"/>
  <c r="F414" i="16"/>
  <c r="F415" i="16"/>
  <c r="F416" i="16"/>
  <c r="F417" i="16"/>
  <c r="F418" i="16"/>
  <c r="F419" i="16"/>
  <c r="F420" i="16"/>
  <c r="F421" i="16"/>
  <c r="F422" i="16"/>
  <c r="F423" i="16"/>
  <c r="F424" i="16"/>
  <c r="F425" i="16"/>
  <c r="F426" i="16"/>
  <c r="F427" i="16"/>
  <c r="F428" i="16"/>
  <c r="F429" i="16"/>
  <c r="F430" i="16"/>
  <c r="F431" i="16"/>
  <c r="F432" i="16"/>
  <c r="F433" i="16"/>
  <c r="F434" i="16"/>
  <c r="F435" i="16"/>
  <c r="F436" i="16"/>
  <c r="F437" i="16"/>
  <c r="F438" i="16"/>
  <c r="F439" i="16"/>
  <c r="F440" i="16"/>
  <c r="F441" i="16"/>
  <c r="F442" i="16"/>
  <c r="F443" i="16"/>
  <c r="F444" i="16"/>
  <c r="F445" i="16"/>
  <c r="F446" i="16"/>
  <c r="F447" i="16"/>
  <c r="F448" i="16"/>
  <c r="F449" i="16"/>
  <c r="F450" i="16"/>
  <c r="F451" i="16"/>
  <c r="F452" i="16"/>
  <c r="F453" i="16"/>
  <c r="F454" i="16"/>
  <c r="F455" i="16"/>
  <c r="F456" i="16"/>
  <c r="F457" i="16"/>
  <c r="F458" i="16"/>
  <c r="F459" i="16"/>
  <c r="F460" i="16"/>
  <c r="F461" i="16"/>
  <c r="F462" i="16"/>
  <c r="F463" i="16"/>
  <c r="F464" i="16"/>
  <c r="F465" i="16"/>
  <c r="F466" i="16"/>
  <c r="F467" i="16"/>
  <c r="F468" i="16"/>
  <c r="F469" i="16"/>
  <c r="F470" i="16"/>
  <c r="F471" i="16"/>
  <c r="F472" i="16"/>
  <c r="F473" i="16"/>
  <c r="F474" i="16"/>
  <c r="F475" i="16"/>
  <c r="F476" i="16"/>
  <c r="F477" i="16"/>
  <c r="F478" i="16"/>
  <c r="F479" i="16"/>
  <c r="F480" i="16"/>
  <c r="F481" i="16"/>
  <c r="F482" i="16"/>
  <c r="F483" i="16"/>
  <c r="F484" i="16"/>
  <c r="F485" i="16"/>
  <c r="F486" i="16"/>
  <c r="F487" i="16"/>
  <c r="F488" i="16"/>
  <c r="F489" i="16"/>
  <c r="F490" i="16"/>
  <c r="F491" i="16"/>
  <c r="F492" i="16"/>
  <c r="F493" i="16"/>
  <c r="F494" i="16"/>
  <c r="F495" i="16"/>
  <c r="F496" i="16"/>
  <c r="F497" i="16"/>
  <c r="F498" i="16"/>
  <c r="F499" i="16"/>
  <c r="F500" i="16"/>
  <c r="F501" i="16"/>
  <c r="F502" i="16"/>
  <c r="F503" i="16"/>
  <c r="F504" i="16"/>
  <c r="F505" i="16"/>
  <c r="F506" i="16"/>
  <c r="F507" i="16"/>
  <c r="F508" i="16"/>
  <c r="F509" i="16"/>
  <c r="F510" i="16"/>
  <c r="F511" i="16"/>
  <c r="F512" i="16"/>
  <c r="F513" i="16"/>
  <c r="F514" i="16"/>
  <c r="F515" i="16"/>
  <c r="F516" i="16"/>
  <c r="F517" i="16"/>
  <c r="F518" i="16"/>
  <c r="F519" i="16"/>
  <c r="F520" i="16"/>
  <c r="F521" i="16"/>
  <c r="F522" i="16"/>
  <c r="F523" i="16"/>
  <c r="F524" i="16"/>
  <c r="F525" i="16"/>
  <c r="F526" i="16"/>
  <c r="F527" i="16"/>
  <c r="F528" i="16"/>
  <c r="F529" i="16"/>
  <c r="F530" i="16"/>
  <c r="F531" i="16"/>
  <c r="F532" i="16"/>
  <c r="F533" i="16"/>
  <c r="F534" i="16"/>
  <c r="F535" i="16"/>
  <c r="F536" i="16"/>
  <c r="F537" i="16"/>
  <c r="F538" i="16"/>
  <c r="F539" i="16"/>
  <c r="F540" i="16"/>
  <c r="F541" i="16"/>
  <c r="F542" i="16"/>
  <c r="F543" i="16"/>
  <c r="F544" i="16"/>
  <c r="F545" i="16"/>
  <c r="F546" i="16"/>
  <c r="F547" i="16"/>
  <c r="F548" i="16"/>
  <c r="F549" i="16"/>
  <c r="F550" i="16"/>
  <c r="F551" i="16"/>
  <c r="F552" i="16"/>
  <c r="F553" i="16"/>
  <c r="F554" i="16"/>
  <c r="F555" i="16"/>
  <c r="F556" i="16"/>
  <c r="F557" i="16"/>
  <c r="F558" i="16"/>
  <c r="F559" i="16"/>
  <c r="F560" i="16"/>
  <c r="F561" i="16"/>
  <c r="F562" i="16"/>
  <c r="F563" i="16"/>
  <c r="F564" i="16"/>
  <c r="F565" i="16"/>
  <c r="F566" i="16"/>
  <c r="F567" i="16"/>
  <c r="F568" i="16"/>
  <c r="F569" i="16"/>
  <c r="F570" i="16"/>
  <c r="F571" i="16"/>
  <c r="F572" i="16"/>
  <c r="F573" i="16"/>
  <c r="F574" i="16"/>
  <c r="F575" i="16"/>
  <c r="F576" i="16"/>
  <c r="F577" i="16"/>
  <c r="F578" i="16"/>
  <c r="F579" i="16"/>
  <c r="F580" i="16"/>
  <c r="F581" i="16"/>
  <c r="F582" i="16"/>
  <c r="F583" i="16"/>
  <c r="F584" i="16"/>
  <c r="F585" i="16"/>
  <c r="F586" i="16"/>
  <c r="F587" i="16"/>
  <c r="F588" i="16"/>
  <c r="F589" i="16"/>
  <c r="F590" i="16"/>
  <c r="F591" i="16"/>
  <c r="F592" i="16"/>
  <c r="F593" i="16"/>
  <c r="F594" i="16"/>
  <c r="F595" i="16"/>
  <c r="F596" i="16"/>
  <c r="F597" i="16"/>
  <c r="F598" i="16"/>
  <c r="F599" i="16"/>
  <c r="F600" i="16"/>
  <c r="F601" i="16"/>
  <c r="F602" i="16"/>
  <c r="F603" i="16"/>
  <c r="F604" i="16"/>
  <c r="F605" i="16"/>
  <c r="F606" i="16"/>
  <c r="F607" i="16"/>
  <c r="F608" i="16"/>
  <c r="F609" i="16"/>
  <c r="F610" i="16"/>
  <c r="F611" i="16"/>
  <c r="F612" i="16"/>
  <c r="F613" i="16"/>
  <c r="F614" i="16"/>
  <c r="F615" i="16"/>
  <c r="F616" i="16"/>
  <c r="F617" i="16"/>
  <c r="F618" i="16"/>
  <c r="F619" i="16"/>
  <c r="F620" i="16"/>
  <c r="F621" i="16"/>
  <c r="F622" i="16"/>
  <c r="F623" i="16"/>
  <c r="F624" i="16"/>
  <c r="F625" i="16"/>
  <c r="F626" i="16"/>
  <c r="F627" i="16"/>
  <c r="F628" i="16"/>
  <c r="F629" i="16"/>
  <c r="F630" i="16"/>
  <c r="F3" i="16"/>
  <c r="F4" i="16"/>
  <c r="F5" i="16"/>
  <c r="F2" i="16"/>
  <c r="E4" i="16"/>
  <c r="E5" i="16"/>
  <c r="E6" i="16"/>
  <c r="E7" i="16"/>
  <c r="E8" i="16"/>
  <c r="E9" i="16"/>
  <c r="E10" i="16"/>
  <c r="E11" i="16"/>
  <c r="E12" i="16"/>
  <c r="E13" i="16"/>
  <c r="E14" i="16"/>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93" i="16"/>
  <c r="E94" i="16"/>
  <c r="E95" i="16"/>
  <c r="E96" i="16"/>
  <c r="E97" i="16"/>
  <c r="E98" i="16"/>
  <c r="E99" i="16"/>
  <c r="E100" i="16"/>
  <c r="E101" i="16"/>
  <c r="E102" i="16"/>
  <c r="E103" i="16"/>
  <c r="E104" i="16"/>
  <c r="E105" i="16"/>
  <c r="E106" i="16"/>
  <c r="E107" i="16"/>
  <c r="E108" i="16"/>
  <c r="E109" i="16"/>
  <c r="E110" i="16"/>
  <c r="E111" i="16"/>
  <c r="E112" i="16"/>
  <c r="E113" i="16"/>
  <c r="E114" i="16"/>
  <c r="E115" i="16"/>
  <c r="E116" i="16"/>
  <c r="E117" i="16"/>
  <c r="E118" i="16"/>
  <c r="E119" i="16"/>
  <c r="E120" i="16"/>
  <c r="E121" i="16"/>
  <c r="E122" i="16"/>
  <c r="E123" i="16"/>
  <c r="E124" i="16"/>
  <c r="E125" i="16"/>
  <c r="E126" i="16"/>
  <c r="E127" i="16"/>
  <c r="E128" i="16"/>
  <c r="E129" i="16"/>
  <c r="E130" i="16"/>
  <c r="E131" i="16"/>
  <c r="E132" i="16"/>
  <c r="E133" i="16"/>
  <c r="E134" i="16"/>
  <c r="E135" i="16"/>
  <c r="E136" i="16"/>
  <c r="E137" i="16"/>
  <c r="E138" i="16"/>
  <c r="E139" i="16"/>
  <c r="E140" i="16"/>
  <c r="E141" i="16"/>
  <c r="E142" i="16"/>
  <c r="E143" i="16"/>
  <c r="E144" i="16"/>
  <c r="E145" i="16"/>
  <c r="E146" i="16"/>
  <c r="E147" i="16"/>
  <c r="E148" i="16"/>
  <c r="E149" i="16"/>
  <c r="E150" i="16"/>
  <c r="E151" i="16"/>
  <c r="E152" i="16"/>
  <c r="E153" i="16"/>
  <c r="E154" i="16"/>
  <c r="E155" i="16"/>
  <c r="E156" i="16"/>
  <c r="E157" i="16"/>
  <c r="E158" i="16"/>
  <c r="E159" i="16"/>
  <c r="E160" i="16"/>
  <c r="E161" i="16"/>
  <c r="E162" i="16"/>
  <c r="E163" i="16"/>
  <c r="E164" i="16"/>
  <c r="E165" i="16"/>
  <c r="E166" i="16"/>
  <c r="E167" i="16"/>
  <c r="E168" i="16"/>
  <c r="E169" i="16"/>
  <c r="E170" i="16"/>
  <c r="E171" i="16"/>
  <c r="E172" i="16"/>
  <c r="E173" i="16"/>
  <c r="E174" i="16"/>
  <c r="E175" i="16"/>
  <c r="E176" i="16"/>
  <c r="E177" i="16"/>
  <c r="E178" i="16"/>
  <c r="E179" i="16"/>
  <c r="E180" i="16"/>
  <c r="E181" i="16"/>
  <c r="E182" i="16"/>
  <c r="E183" i="16"/>
  <c r="E184" i="16"/>
  <c r="E185" i="16"/>
  <c r="E186" i="16"/>
  <c r="E187" i="16"/>
  <c r="E188" i="16"/>
  <c r="E189" i="16"/>
  <c r="E190" i="16"/>
  <c r="E191" i="16"/>
  <c r="E192" i="16"/>
  <c r="E193" i="16"/>
  <c r="E194" i="16"/>
  <c r="E195" i="16"/>
  <c r="E196" i="16"/>
  <c r="E197" i="16"/>
  <c r="E198" i="16"/>
  <c r="E199" i="16"/>
  <c r="E200" i="16"/>
  <c r="E201" i="16"/>
  <c r="E202" i="16"/>
  <c r="E203" i="16"/>
  <c r="E204" i="16"/>
  <c r="E205" i="16"/>
  <c r="E206" i="16"/>
  <c r="E207" i="16"/>
  <c r="E208" i="16"/>
  <c r="E209" i="16"/>
  <c r="E210" i="16"/>
  <c r="E211" i="16"/>
  <c r="E212" i="16"/>
  <c r="E213" i="16"/>
  <c r="E214" i="16"/>
  <c r="E215" i="16"/>
  <c r="E216" i="16"/>
  <c r="E217" i="16"/>
  <c r="E218" i="16"/>
  <c r="E219" i="16"/>
  <c r="E220" i="16"/>
  <c r="E221" i="16"/>
  <c r="E222" i="16"/>
  <c r="E223" i="16"/>
  <c r="E224" i="16"/>
  <c r="E225" i="16"/>
  <c r="E226" i="16"/>
  <c r="E227" i="16"/>
  <c r="E228" i="16"/>
  <c r="E229" i="16"/>
  <c r="E230" i="16"/>
  <c r="E231" i="16"/>
  <c r="E232" i="16"/>
  <c r="E233" i="16"/>
  <c r="E234" i="16"/>
  <c r="E235" i="16"/>
  <c r="E236" i="16"/>
  <c r="E237" i="16"/>
  <c r="E238" i="16"/>
  <c r="E239" i="16"/>
  <c r="E240" i="16"/>
  <c r="E241" i="16"/>
  <c r="E242" i="16"/>
  <c r="E243" i="16"/>
  <c r="E244" i="16"/>
  <c r="E245" i="16"/>
  <c r="E246" i="16"/>
  <c r="E247" i="16"/>
  <c r="E248" i="16"/>
  <c r="E249" i="16"/>
  <c r="E250" i="16"/>
  <c r="E251" i="16"/>
  <c r="E252" i="16"/>
  <c r="E253" i="16"/>
  <c r="E254" i="16"/>
  <c r="E255" i="16"/>
  <c r="E256" i="16"/>
  <c r="E257" i="16"/>
  <c r="E258" i="16"/>
  <c r="E259" i="16"/>
  <c r="E260" i="16"/>
  <c r="E261" i="16"/>
  <c r="E262" i="16"/>
  <c r="E263" i="16"/>
  <c r="E264" i="16"/>
  <c r="E265" i="16"/>
  <c r="E266" i="16"/>
  <c r="E267" i="16"/>
  <c r="E268" i="16"/>
  <c r="E269" i="16"/>
  <c r="E270" i="16"/>
  <c r="E271" i="16"/>
  <c r="E272" i="16"/>
  <c r="E273" i="16"/>
  <c r="E274" i="16"/>
  <c r="E275" i="16"/>
  <c r="E276" i="16"/>
  <c r="E277" i="16"/>
  <c r="E278" i="16"/>
  <c r="E279" i="16"/>
  <c r="E280" i="16"/>
  <c r="E281" i="16"/>
  <c r="E282" i="16"/>
  <c r="E283" i="16"/>
  <c r="E284" i="16"/>
  <c r="E285" i="16"/>
  <c r="E286" i="16"/>
  <c r="E287" i="16"/>
  <c r="E288" i="16"/>
  <c r="E289" i="16"/>
  <c r="E290" i="16"/>
  <c r="E291" i="16"/>
  <c r="E292" i="16"/>
  <c r="E293" i="16"/>
  <c r="E294" i="16"/>
  <c r="E295" i="16"/>
  <c r="E296" i="16"/>
  <c r="E297" i="16"/>
  <c r="E298" i="16"/>
  <c r="E299" i="16"/>
  <c r="E300" i="16"/>
  <c r="E301" i="16"/>
  <c r="E302" i="16"/>
  <c r="E303" i="16"/>
  <c r="E304" i="16"/>
  <c r="E305" i="16"/>
  <c r="E306" i="16"/>
  <c r="E307" i="16"/>
  <c r="E308" i="16"/>
  <c r="E309" i="16"/>
  <c r="E310" i="16"/>
  <c r="E311" i="16"/>
  <c r="E312" i="16"/>
  <c r="E313" i="16"/>
  <c r="E314" i="16"/>
  <c r="E315" i="16"/>
  <c r="E316" i="16"/>
  <c r="E317" i="16"/>
  <c r="E318" i="16"/>
  <c r="E319" i="16"/>
  <c r="E320" i="16"/>
  <c r="E321" i="16"/>
  <c r="E322" i="16"/>
  <c r="E323" i="16"/>
  <c r="E324" i="16"/>
  <c r="E325" i="16"/>
  <c r="E326" i="16"/>
  <c r="E327" i="16"/>
  <c r="E328" i="16"/>
  <c r="E329" i="16"/>
  <c r="E330" i="16"/>
  <c r="E331" i="16"/>
  <c r="E332" i="16"/>
  <c r="E333" i="16"/>
  <c r="E334" i="16"/>
  <c r="E335" i="16"/>
  <c r="E336" i="16"/>
  <c r="E337" i="16"/>
  <c r="E338" i="16"/>
  <c r="E339" i="16"/>
  <c r="E340" i="16"/>
  <c r="E341" i="16"/>
  <c r="E342" i="16"/>
  <c r="E343" i="16"/>
  <c r="E344" i="16"/>
  <c r="E345" i="16"/>
  <c r="E346" i="16"/>
  <c r="E347" i="16"/>
  <c r="E348" i="16"/>
  <c r="E349" i="16"/>
  <c r="E350" i="16"/>
  <c r="E351" i="16"/>
  <c r="E352" i="16"/>
  <c r="E353" i="16"/>
  <c r="E354" i="16"/>
  <c r="E355" i="16"/>
  <c r="E356" i="16"/>
  <c r="E357" i="16"/>
  <c r="E358" i="16"/>
  <c r="E359" i="16"/>
  <c r="E360" i="16"/>
  <c r="E361" i="16"/>
  <c r="E362" i="16"/>
  <c r="E363" i="16"/>
  <c r="E364" i="16"/>
  <c r="E365" i="16"/>
  <c r="E366" i="16"/>
  <c r="E367" i="16"/>
  <c r="E368" i="16"/>
  <c r="E369" i="16"/>
  <c r="E370" i="16"/>
  <c r="E371" i="16"/>
  <c r="E372" i="16"/>
  <c r="E373" i="16"/>
  <c r="E374" i="16"/>
  <c r="E375" i="16"/>
  <c r="E376" i="16"/>
  <c r="E377" i="16"/>
  <c r="E378" i="16"/>
  <c r="E379" i="16"/>
  <c r="E380" i="16"/>
  <c r="E381" i="16"/>
  <c r="E382" i="16"/>
  <c r="E383" i="16"/>
  <c r="E384" i="16"/>
  <c r="E385" i="16"/>
  <c r="E386" i="16"/>
  <c r="E387" i="16"/>
  <c r="E388" i="16"/>
  <c r="E389" i="16"/>
  <c r="E390" i="16"/>
  <c r="E391" i="16"/>
  <c r="E392" i="16"/>
  <c r="E393" i="16"/>
  <c r="E394" i="16"/>
  <c r="E395" i="16"/>
  <c r="E396" i="16"/>
  <c r="E397" i="16"/>
  <c r="E398" i="16"/>
  <c r="E399" i="16"/>
  <c r="E400" i="16"/>
  <c r="E401" i="16"/>
  <c r="E402" i="16"/>
  <c r="E403" i="16"/>
  <c r="E404" i="16"/>
  <c r="E405" i="16"/>
  <c r="E406" i="16"/>
  <c r="E407" i="16"/>
  <c r="E408" i="16"/>
  <c r="E409" i="16"/>
  <c r="E410" i="16"/>
  <c r="E411" i="16"/>
  <c r="E412" i="16"/>
  <c r="E413" i="16"/>
  <c r="E414" i="16"/>
  <c r="E415" i="16"/>
  <c r="E416" i="16"/>
  <c r="E417" i="16"/>
  <c r="E418" i="16"/>
  <c r="E419" i="16"/>
  <c r="E420" i="16"/>
  <c r="E421" i="16"/>
  <c r="E422" i="16"/>
  <c r="E423" i="16"/>
  <c r="E424" i="16"/>
  <c r="E425" i="16"/>
  <c r="E426" i="16"/>
  <c r="E427" i="16"/>
  <c r="E428" i="16"/>
  <c r="E429" i="16"/>
  <c r="E430" i="16"/>
  <c r="E431" i="16"/>
  <c r="E432" i="16"/>
  <c r="E433" i="16"/>
  <c r="E434" i="16"/>
  <c r="E435" i="16"/>
  <c r="E436" i="16"/>
  <c r="E437" i="16"/>
  <c r="E438" i="16"/>
  <c r="E439" i="16"/>
  <c r="E440" i="16"/>
  <c r="E441" i="16"/>
  <c r="E442" i="16"/>
  <c r="E443" i="16"/>
  <c r="E444" i="16"/>
  <c r="E445" i="16"/>
  <c r="E446" i="16"/>
  <c r="E447" i="16"/>
  <c r="E448" i="16"/>
  <c r="E449" i="16"/>
  <c r="E450" i="16"/>
  <c r="E451" i="16"/>
  <c r="E452" i="16"/>
  <c r="E453" i="16"/>
  <c r="E454" i="16"/>
  <c r="E455" i="16"/>
  <c r="E456" i="16"/>
  <c r="E457" i="16"/>
  <c r="E458" i="16"/>
  <c r="E459" i="16"/>
  <c r="E460" i="16"/>
  <c r="E461" i="16"/>
  <c r="E462" i="16"/>
  <c r="E463" i="16"/>
  <c r="E464" i="16"/>
  <c r="E465" i="16"/>
  <c r="E466" i="16"/>
  <c r="E467" i="16"/>
  <c r="E468" i="16"/>
  <c r="E469" i="16"/>
  <c r="E470" i="16"/>
  <c r="E471" i="16"/>
  <c r="E472" i="16"/>
  <c r="E473" i="16"/>
  <c r="E474" i="16"/>
  <c r="E475" i="16"/>
  <c r="E476" i="16"/>
  <c r="E477" i="16"/>
  <c r="E478" i="16"/>
  <c r="E479" i="16"/>
  <c r="E480" i="16"/>
  <c r="E481" i="16"/>
  <c r="E482" i="16"/>
  <c r="E483" i="16"/>
  <c r="E484" i="16"/>
  <c r="E485" i="16"/>
  <c r="E486" i="16"/>
  <c r="E487" i="16"/>
  <c r="E488" i="16"/>
  <c r="E489" i="16"/>
  <c r="E490" i="16"/>
  <c r="E491" i="16"/>
  <c r="E492" i="16"/>
  <c r="E493" i="16"/>
  <c r="E494" i="16"/>
  <c r="E495" i="16"/>
  <c r="E496" i="16"/>
  <c r="E497" i="16"/>
  <c r="E498" i="16"/>
  <c r="E499" i="16"/>
  <c r="E500" i="16"/>
  <c r="E501" i="16"/>
  <c r="E502" i="16"/>
  <c r="E503" i="16"/>
  <c r="E504" i="16"/>
  <c r="E505" i="16"/>
  <c r="E506" i="16"/>
  <c r="E507" i="16"/>
  <c r="E508" i="16"/>
  <c r="E509" i="16"/>
  <c r="E510" i="16"/>
  <c r="E511" i="16"/>
  <c r="E512" i="16"/>
  <c r="E513" i="16"/>
  <c r="E514" i="16"/>
  <c r="E515" i="16"/>
  <c r="E516" i="16"/>
  <c r="E517" i="16"/>
  <c r="E518" i="16"/>
  <c r="E519" i="16"/>
  <c r="E520" i="16"/>
  <c r="E521" i="16"/>
  <c r="E522" i="16"/>
  <c r="E523" i="16"/>
  <c r="E524" i="16"/>
  <c r="E525" i="16"/>
  <c r="E526" i="16"/>
  <c r="E527" i="16"/>
  <c r="E528" i="16"/>
  <c r="E529" i="16"/>
  <c r="E530" i="16"/>
  <c r="E531" i="16"/>
  <c r="E532" i="16"/>
  <c r="E533" i="16"/>
  <c r="E534" i="16"/>
  <c r="E535" i="16"/>
  <c r="E536" i="16"/>
  <c r="E537" i="16"/>
  <c r="E538" i="16"/>
  <c r="E539" i="16"/>
  <c r="E540" i="16"/>
  <c r="E541" i="16"/>
  <c r="E542" i="16"/>
  <c r="E543" i="16"/>
  <c r="E544" i="16"/>
  <c r="E545" i="16"/>
  <c r="E546" i="16"/>
  <c r="E547" i="16"/>
  <c r="E548" i="16"/>
  <c r="E549" i="16"/>
  <c r="E550" i="16"/>
  <c r="E551" i="16"/>
  <c r="E552" i="16"/>
  <c r="E553" i="16"/>
  <c r="E554" i="16"/>
  <c r="E555" i="16"/>
  <c r="E556" i="16"/>
  <c r="E557" i="16"/>
  <c r="E558" i="16"/>
  <c r="E559" i="16"/>
  <c r="E560" i="16"/>
  <c r="E561" i="16"/>
  <c r="E562" i="16"/>
  <c r="E563" i="16"/>
  <c r="E564" i="16"/>
  <c r="E565" i="16"/>
  <c r="E566" i="16"/>
  <c r="E567" i="16"/>
  <c r="E568" i="16"/>
  <c r="E569" i="16"/>
  <c r="E570" i="16"/>
  <c r="E571" i="16"/>
  <c r="E572" i="16"/>
  <c r="E573" i="16"/>
  <c r="E574" i="16"/>
  <c r="E575" i="16"/>
  <c r="E576" i="16"/>
  <c r="E577" i="16"/>
  <c r="E578" i="16"/>
  <c r="E579" i="16"/>
  <c r="E580" i="16"/>
  <c r="E581" i="16"/>
  <c r="E582" i="16"/>
  <c r="E583" i="16"/>
  <c r="E584" i="16"/>
  <c r="E585" i="16"/>
  <c r="E586" i="16"/>
  <c r="E587" i="16"/>
  <c r="E588" i="16"/>
  <c r="E589" i="16"/>
  <c r="E590" i="16"/>
  <c r="E591" i="16"/>
  <c r="E592" i="16"/>
  <c r="E593" i="16"/>
  <c r="E594" i="16"/>
  <c r="E595" i="16"/>
  <c r="E596" i="16"/>
  <c r="E597" i="16"/>
  <c r="E598" i="16"/>
  <c r="E599" i="16"/>
  <c r="E600" i="16"/>
  <c r="E601" i="16"/>
  <c r="E602" i="16"/>
  <c r="E603" i="16"/>
  <c r="E604" i="16"/>
  <c r="E605" i="16"/>
  <c r="E606" i="16"/>
  <c r="E607" i="16"/>
  <c r="E608" i="16"/>
  <c r="E609" i="16"/>
  <c r="E610" i="16"/>
  <c r="E611" i="16"/>
  <c r="E612" i="16"/>
  <c r="E613" i="16"/>
  <c r="E614" i="16"/>
  <c r="E615" i="16"/>
  <c r="E616" i="16"/>
  <c r="E617" i="16"/>
  <c r="E618" i="16"/>
  <c r="E619" i="16"/>
  <c r="E620" i="16"/>
  <c r="E621" i="16"/>
  <c r="E622" i="16"/>
  <c r="E623" i="16"/>
  <c r="E624" i="16"/>
  <c r="E625" i="16"/>
  <c r="E626" i="16"/>
  <c r="E627" i="16"/>
  <c r="E628" i="16"/>
  <c r="E629" i="16"/>
  <c r="E630" i="16"/>
  <c r="E3" i="16"/>
  <c r="E2" i="16"/>
  <c r="D3" i="16"/>
  <c r="D4" i="16"/>
  <c r="D5" i="16"/>
  <c r="D6" i="16"/>
  <c r="D7" i="16"/>
  <c r="D8" i="16"/>
  <c r="D9" i="16"/>
  <c r="D10" i="16"/>
  <c r="D11" i="16"/>
  <c r="D12" i="16"/>
  <c r="D13" i="16"/>
  <c r="D14" i="16"/>
  <c r="D15" i="16"/>
  <c r="D16" i="16"/>
  <c r="D17" i="16"/>
  <c r="D18" i="16"/>
  <c r="D19" i="16"/>
  <c r="D20" i="16"/>
  <c r="D21" i="16"/>
  <c r="D22" i="16"/>
  <c r="D23" i="16"/>
  <c r="D24" i="16"/>
  <c r="D25" i="16"/>
  <c r="D26" i="16"/>
  <c r="D27" i="16"/>
  <c r="D28" i="16"/>
  <c r="D29" i="16"/>
  <c r="D30" i="16"/>
  <c r="D31" i="16"/>
  <c r="D32" i="16"/>
  <c r="D33" i="16"/>
  <c r="D34" i="16"/>
  <c r="D35" i="16"/>
  <c r="D36" i="16"/>
  <c r="D37" i="16"/>
  <c r="D38" i="16"/>
  <c r="D39" i="16"/>
  <c r="D40" i="16"/>
  <c r="D41" i="16"/>
  <c r="D42" i="16"/>
  <c r="D43" i="16"/>
  <c r="D44" i="16"/>
  <c r="D45" i="16"/>
  <c r="D46" i="16"/>
  <c r="D47" i="16"/>
  <c r="D48" i="16"/>
  <c r="D49" i="16"/>
  <c r="D50" i="16"/>
  <c r="D51" i="16"/>
  <c r="D52" i="16"/>
  <c r="D53" i="16"/>
  <c r="D54" i="16"/>
  <c r="D55" i="16"/>
  <c r="D56" i="16"/>
  <c r="D57" i="16"/>
  <c r="D58" i="16"/>
  <c r="D59" i="16"/>
  <c r="D60" i="16"/>
  <c r="D61" i="16"/>
  <c r="D62" i="16"/>
  <c r="D63" i="16"/>
  <c r="D64" i="16"/>
  <c r="D65" i="16"/>
  <c r="D66" i="16"/>
  <c r="D67" i="16"/>
  <c r="D68" i="16"/>
  <c r="D69" i="16"/>
  <c r="D70" i="16"/>
  <c r="D71" i="16"/>
  <c r="D72" i="16"/>
  <c r="D73" i="16"/>
  <c r="D74" i="16"/>
  <c r="D75" i="16"/>
  <c r="D76" i="16"/>
  <c r="D77" i="16"/>
  <c r="D78" i="16"/>
  <c r="D79" i="16"/>
  <c r="D80" i="16"/>
  <c r="D81" i="16"/>
  <c r="D82" i="16"/>
  <c r="D83" i="16"/>
  <c r="D84" i="16"/>
  <c r="D85" i="16"/>
  <c r="D86" i="16"/>
  <c r="D87" i="16"/>
  <c r="D88" i="16"/>
  <c r="D89" i="16"/>
  <c r="D90" i="16"/>
  <c r="D91" i="16"/>
  <c r="D92" i="16"/>
  <c r="D93" i="16"/>
  <c r="D94" i="16"/>
  <c r="D95" i="16"/>
  <c r="D96" i="16"/>
  <c r="D97" i="16"/>
  <c r="D98" i="16"/>
  <c r="D99" i="16"/>
  <c r="D100" i="16"/>
  <c r="D101" i="16"/>
  <c r="D102" i="16"/>
  <c r="D103" i="16"/>
  <c r="D104" i="16"/>
  <c r="D105" i="16"/>
  <c r="D106" i="16"/>
  <c r="D107" i="16"/>
  <c r="D108" i="16"/>
  <c r="D109" i="16"/>
  <c r="D110" i="16"/>
  <c r="D111" i="16"/>
  <c r="D112" i="16"/>
  <c r="D113" i="16"/>
  <c r="D114" i="16"/>
  <c r="D115" i="16"/>
  <c r="D116" i="16"/>
  <c r="D117" i="16"/>
  <c r="D118" i="16"/>
  <c r="D119" i="16"/>
  <c r="D120" i="16"/>
  <c r="D121" i="16"/>
  <c r="D122" i="16"/>
  <c r="D123" i="16"/>
  <c r="D124" i="16"/>
  <c r="D125" i="16"/>
  <c r="D126" i="16"/>
  <c r="D127" i="16"/>
  <c r="D128" i="16"/>
  <c r="D129" i="16"/>
  <c r="D130" i="16"/>
  <c r="D131" i="16"/>
  <c r="D132" i="16"/>
  <c r="D133" i="16"/>
  <c r="D134" i="16"/>
  <c r="D135" i="16"/>
  <c r="D136" i="16"/>
  <c r="D137" i="16"/>
  <c r="D138" i="16"/>
  <c r="D139" i="16"/>
  <c r="D140" i="16"/>
  <c r="D141" i="16"/>
  <c r="D142" i="16"/>
  <c r="D143" i="16"/>
  <c r="D144" i="16"/>
  <c r="D145" i="16"/>
  <c r="D146" i="16"/>
  <c r="D147" i="16"/>
  <c r="D148" i="16"/>
  <c r="D149" i="16"/>
  <c r="D150" i="16"/>
  <c r="D151" i="16"/>
  <c r="D152" i="16"/>
  <c r="D153" i="16"/>
  <c r="D154" i="16"/>
  <c r="D155" i="16"/>
  <c r="D156" i="16"/>
  <c r="D157" i="16"/>
  <c r="D158" i="16"/>
  <c r="D159" i="16"/>
  <c r="D160" i="16"/>
  <c r="D161" i="16"/>
  <c r="D162" i="16"/>
  <c r="D163" i="16"/>
  <c r="D164" i="16"/>
  <c r="D165" i="16"/>
  <c r="D166" i="16"/>
  <c r="D167" i="16"/>
  <c r="D168" i="16"/>
  <c r="D169" i="16"/>
  <c r="D170" i="16"/>
  <c r="D171" i="16"/>
  <c r="D172" i="16"/>
  <c r="D173" i="16"/>
  <c r="D174" i="16"/>
  <c r="D175" i="16"/>
  <c r="D176" i="16"/>
  <c r="D177" i="16"/>
  <c r="D178" i="16"/>
  <c r="D179" i="16"/>
  <c r="D180" i="16"/>
  <c r="D181" i="16"/>
  <c r="D182" i="16"/>
  <c r="D183" i="16"/>
  <c r="D184" i="16"/>
  <c r="D185" i="16"/>
  <c r="D186" i="16"/>
  <c r="D187" i="16"/>
  <c r="D188" i="16"/>
  <c r="D189" i="16"/>
  <c r="D190" i="16"/>
  <c r="D191" i="16"/>
  <c r="D192" i="16"/>
  <c r="D193" i="16"/>
  <c r="D194" i="16"/>
  <c r="D195" i="16"/>
  <c r="D196" i="16"/>
  <c r="D197" i="16"/>
  <c r="D198" i="16"/>
  <c r="D199" i="16"/>
  <c r="D200" i="16"/>
  <c r="D201" i="16"/>
  <c r="D202" i="16"/>
  <c r="D203" i="16"/>
  <c r="D204" i="16"/>
  <c r="D205" i="16"/>
  <c r="D206" i="16"/>
  <c r="D207" i="16"/>
  <c r="D208" i="16"/>
  <c r="D209" i="16"/>
  <c r="D210" i="16"/>
  <c r="D211" i="16"/>
  <c r="D212" i="16"/>
  <c r="D213" i="16"/>
  <c r="D214" i="16"/>
  <c r="D215" i="16"/>
  <c r="D216" i="16"/>
  <c r="D217" i="16"/>
  <c r="D218" i="16"/>
  <c r="D219" i="16"/>
  <c r="D220" i="16"/>
  <c r="D221" i="16"/>
  <c r="D222" i="16"/>
  <c r="D223" i="16"/>
  <c r="D224" i="16"/>
  <c r="D225" i="16"/>
  <c r="D226" i="16"/>
  <c r="D227" i="16"/>
  <c r="D228" i="16"/>
  <c r="D229" i="16"/>
  <c r="D230" i="16"/>
  <c r="D231" i="16"/>
  <c r="D232" i="16"/>
  <c r="D233" i="16"/>
  <c r="D234" i="16"/>
  <c r="D235" i="16"/>
  <c r="D236" i="16"/>
  <c r="D237" i="16"/>
  <c r="D238" i="16"/>
  <c r="D239" i="16"/>
  <c r="D240" i="16"/>
  <c r="D241" i="16"/>
  <c r="D242" i="16"/>
  <c r="D243" i="16"/>
  <c r="D244" i="16"/>
  <c r="D245" i="16"/>
  <c r="D246" i="16"/>
  <c r="D247" i="16"/>
  <c r="D248" i="16"/>
  <c r="D249" i="16"/>
  <c r="D250" i="16"/>
  <c r="D251" i="16"/>
  <c r="D252" i="16"/>
  <c r="D253" i="16"/>
  <c r="D254" i="16"/>
  <c r="D255" i="16"/>
  <c r="D256" i="16"/>
  <c r="D257" i="16"/>
  <c r="D258" i="16"/>
  <c r="D259" i="16"/>
  <c r="D260" i="16"/>
  <c r="D261" i="16"/>
  <c r="D262" i="16"/>
  <c r="D263" i="16"/>
  <c r="D264" i="16"/>
  <c r="D265" i="16"/>
  <c r="D266" i="16"/>
  <c r="D267" i="16"/>
  <c r="D268" i="16"/>
  <c r="D269" i="16"/>
  <c r="D270" i="16"/>
  <c r="D271" i="16"/>
  <c r="D272" i="16"/>
  <c r="D273" i="16"/>
  <c r="D274" i="16"/>
  <c r="D275" i="16"/>
  <c r="D276" i="16"/>
  <c r="D277" i="16"/>
  <c r="D278" i="16"/>
  <c r="D279" i="16"/>
  <c r="D280" i="16"/>
  <c r="D281" i="16"/>
  <c r="D282" i="16"/>
  <c r="D283" i="16"/>
  <c r="D284" i="16"/>
  <c r="D285" i="16"/>
  <c r="D286" i="16"/>
  <c r="D287" i="16"/>
  <c r="D288" i="16"/>
  <c r="D289" i="16"/>
  <c r="D290" i="16"/>
  <c r="D291" i="16"/>
  <c r="D292" i="16"/>
  <c r="D293" i="16"/>
  <c r="D294" i="16"/>
  <c r="D295" i="16"/>
  <c r="D296" i="16"/>
  <c r="D297" i="16"/>
  <c r="D298" i="16"/>
  <c r="D299" i="16"/>
  <c r="D300" i="16"/>
  <c r="D301" i="16"/>
  <c r="D302" i="16"/>
  <c r="D303" i="16"/>
  <c r="D304" i="16"/>
  <c r="D305" i="16"/>
  <c r="D306" i="16"/>
  <c r="D307" i="16"/>
  <c r="D308" i="16"/>
  <c r="D309" i="16"/>
  <c r="D310" i="16"/>
  <c r="D311" i="16"/>
  <c r="D312" i="16"/>
  <c r="D313" i="16"/>
  <c r="D314" i="16"/>
  <c r="D315" i="16"/>
  <c r="D316" i="16"/>
  <c r="D317" i="16"/>
  <c r="D318" i="16"/>
  <c r="D319" i="16"/>
  <c r="D320" i="16"/>
  <c r="D321" i="16"/>
  <c r="D322" i="16"/>
  <c r="D323" i="16"/>
  <c r="D324" i="16"/>
  <c r="D325" i="16"/>
  <c r="D326" i="16"/>
  <c r="D327" i="16"/>
  <c r="D328" i="16"/>
  <c r="D329" i="16"/>
  <c r="D330" i="16"/>
  <c r="D331" i="16"/>
  <c r="D332" i="16"/>
  <c r="D333" i="16"/>
  <c r="D334" i="16"/>
  <c r="D335" i="16"/>
  <c r="D336" i="16"/>
  <c r="D337" i="16"/>
  <c r="D338" i="16"/>
  <c r="D339" i="16"/>
  <c r="D340" i="16"/>
  <c r="D341" i="16"/>
  <c r="D342" i="16"/>
  <c r="D343" i="16"/>
  <c r="D344" i="16"/>
  <c r="D345" i="16"/>
  <c r="D346" i="16"/>
  <c r="D347" i="16"/>
  <c r="D348" i="16"/>
  <c r="D349" i="16"/>
  <c r="D350" i="16"/>
  <c r="D351" i="16"/>
  <c r="D352" i="16"/>
  <c r="D353" i="16"/>
  <c r="D354" i="16"/>
  <c r="D355" i="16"/>
  <c r="D356" i="16"/>
  <c r="D357" i="16"/>
  <c r="D358" i="16"/>
  <c r="D359" i="16"/>
  <c r="D360" i="16"/>
  <c r="D361" i="16"/>
  <c r="D362" i="16"/>
  <c r="D363" i="16"/>
  <c r="D364" i="16"/>
  <c r="D365" i="16"/>
  <c r="D366" i="16"/>
  <c r="D367" i="16"/>
  <c r="D368" i="16"/>
  <c r="D369" i="16"/>
  <c r="D370" i="16"/>
  <c r="D371" i="16"/>
  <c r="D372" i="16"/>
  <c r="D373" i="16"/>
  <c r="D374" i="16"/>
  <c r="D375" i="16"/>
  <c r="D376" i="16"/>
  <c r="D377" i="16"/>
  <c r="D378" i="16"/>
  <c r="D379" i="16"/>
  <c r="D380" i="16"/>
  <c r="D381" i="16"/>
  <c r="D382" i="16"/>
  <c r="D383" i="16"/>
  <c r="D384" i="16"/>
  <c r="D385" i="16"/>
  <c r="D386" i="16"/>
  <c r="D387" i="16"/>
  <c r="D388" i="16"/>
  <c r="D389" i="16"/>
  <c r="D390" i="16"/>
  <c r="D391" i="16"/>
  <c r="D392" i="16"/>
  <c r="D393" i="16"/>
  <c r="D394" i="16"/>
  <c r="D395" i="16"/>
  <c r="D396" i="16"/>
  <c r="D397" i="16"/>
  <c r="D398" i="16"/>
  <c r="D399" i="16"/>
  <c r="D400" i="16"/>
  <c r="D401" i="16"/>
  <c r="D402" i="16"/>
  <c r="D403" i="16"/>
  <c r="D404" i="16"/>
  <c r="D405" i="16"/>
  <c r="D406" i="16"/>
  <c r="D407" i="16"/>
  <c r="D408" i="16"/>
  <c r="D409" i="16"/>
  <c r="D410" i="16"/>
  <c r="D411" i="16"/>
  <c r="D412" i="16"/>
  <c r="D413" i="16"/>
  <c r="D414" i="16"/>
  <c r="D415" i="16"/>
  <c r="D416" i="16"/>
  <c r="D417" i="16"/>
  <c r="D418" i="16"/>
  <c r="D419" i="16"/>
  <c r="D420" i="16"/>
  <c r="D421" i="16"/>
  <c r="D422" i="16"/>
  <c r="D423" i="16"/>
  <c r="D424" i="16"/>
  <c r="D425" i="16"/>
  <c r="D426" i="16"/>
  <c r="D427" i="16"/>
  <c r="D428" i="16"/>
  <c r="D429" i="16"/>
  <c r="D430" i="16"/>
  <c r="D431" i="16"/>
  <c r="D432" i="16"/>
  <c r="D433" i="16"/>
  <c r="D434" i="16"/>
  <c r="D435" i="16"/>
  <c r="D436" i="16"/>
  <c r="D437" i="16"/>
  <c r="D438" i="16"/>
  <c r="D439" i="16"/>
  <c r="D440" i="16"/>
  <c r="D441" i="16"/>
  <c r="D442" i="16"/>
  <c r="D443" i="16"/>
  <c r="D444" i="16"/>
  <c r="D445" i="16"/>
  <c r="D446" i="16"/>
  <c r="D447" i="16"/>
  <c r="D448" i="16"/>
  <c r="D449" i="16"/>
  <c r="D450" i="16"/>
  <c r="D451" i="16"/>
  <c r="D452" i="16"/>
  <c r="D453" i="16"/>
  <c r="D454" i="16"/>
  <c r="D455" i="16"/>
  <c r="D456" i="16"/>
  <c r="D457" i="16"/>
  <c r="D458" i="16"/>
  <c r="D459" i="16"/>
  <c r="D460" i="16"/>
  <c r="D461" i="16"/>
  <c r="D462" i="16"/>
  <c r="D463" i="16"/>
  <c r="D464" i="16"/>
  <c r="D465" i="16"/>
  <c r="D466" i="16"/>
  <c r="D467" i="16"/>
  <c r="D468" i="16"/>
  <c r="D469" i="16"/>
  <c r="D470" i="16"/>
  <c r="D471" i="16"/>
  <c r="D472" i="16"/>
  <c r="D473" i="16"/>
  <c r="D474" i="16"/>
  <c r="D475" i="16"/>
  <c r="D476" i="16"/>
  <c r="D477" i="16"/>
  <c r="D478" i="16"/>
  <c r="D479" i="16"/>
  <c r="D480" i="16"/>
  <c r="D481" i="16"/>
  <c r="D482" i="16"/>
  <c r="D483" i="16"/>
  <c r="D484" i="16"/>
  <c r="D485" i="16"/>
  <c r="D486" i="16"/>
  <c r="D487" i="16"/>
  <c r="D488" i="16"/>
  <c r="D489" i="16"/>
  <c r="D490" i="16"/>
  <c r="D491" i="16"/>
  <c r="D492" i="16"/>
  <c r="D493" i="16"/>
  <c r="D494" i="16"/>
  <c r="D495" i="16"/>
  <c r="D496" i="16"/>
  <c r="D497" i="16"/>
  <c r="D498" i="16"/>
  <c r="D499" i="16"/>
  <c r="D500" i="16"/>
  <c r="D501" i="16"/>
  <c r="D502" i="16"/>
  <c r="D503" i="16"/>
  <c r="D504" i="16"/>
  <c r="D505" i="16"/>
  <c r="D506" i="16"/>
  <c r="D507" i="16"/>
  <c r="D508" i="16"/>
  <c r="D509" i="16"/>
  <c r="D510" i="16"/>
  <c r="D511" i="16"/>
  <c r="D512" i="16"/>
  <c r="D513" i="16"/>
  <c r="D514" i="16"/>
  <c r="D515" i="16"/>
  <c r="D516" i="16"/>
  <c r="D517" i="16"/>
  <c r="D518" i="16"/>
  <c r="D519" i="16"/>
  <c r="D520" i="16"/>
  <c r="D521" i="16"/>
  <c r="D522" i="16"/>
  <c r="D523" i="16"/>
  <c r="D524" i="16"/>
  <c r="D525" i="16"/>
  <c r="D526" i="16"/>
  <c r="D527" i="16"/>
  <c r="D528" i="16"/>
  <c r="D529" i="16"/>
  <c r="D530" i="16"/>
  <c r="D531" i="16"/>
  <c r="D532" i="16"/>
  <c r="D533" i="16"/>
  <c r="D534" i="16"/>
  <c r="D535" i="16"/>
  <c r="D536" i="16"/>
  <c r="D537" i="16"/>
  <c r="D538" i="16"/>
  <c r="D539" i="16"/>
  <c r="D540" i="16"/>
  <c r="D541" i="16"/>
  <c r="D542" i="16"/>
  <c r="D543" i="16"/>
  <c r="D544" i="16"/>
  <c r="D545" i="16"/>
  <c r="D546" i="16"/>
  <c r="D547" i="16"/>
  <c r="D548" i="16"/>
  <c r="D549" i="16"/>
  <c r="D550" i="16"/>
  <c r="D551" i="16"/>
  <c r="D552" i="16"/>
  <c r="D553" i="16"/>
  <c r="D554" i="16"/>
  <c r="D555" i="16"/>
  <c r="D556" i="16"/>
  <c r="D557" i="16"/>
  <c r="D558" i="16"/>
  <c r="D559" i="16"/>
  <c r="D560" i="16"/>
  <c r="D561" i="16"/>
  <c r="D562" i="16"/>
  <c r="D563" i="16"/>
  <c r="D564" i="16"/>
  <c r="D565" i="16"/>
  <c r="D566" i="16"/>
  <c r="D567" i="16"/>
  <c r="D568" i="16"/>
  <c r="D569" i="16"/>
  <c r="D570" i="16"/>
  <c r="D571" i="16"/>
  <c r="D572" i="16"/>
  <c r="D573" i="16"/>
  <c r="D574" i="16"/>
  <c r="D575" i="16"/>
  <c r="D576" i="16"/>
  <c r="D577" i="16"/>
  <c r="D578" i="16"/>
  <c r="D579" i="16"/>
  <c r="D580" i="16"/>
  <c r="D581" i="16"/>
  <c r="D582" i="16"/>
  <c r="D583" i="16"/>
  <c r="D584" i="16"/>
  <c r="D585" i="16"/>
  <c r="D586" i="16"/>
  <c r="D587" i="16"/>
  <c r="D588" i="16"/>
  <c r="D589" i="16"/>
  <c r="D590" i="16"/>
  <c r="D591" i="16"/>
  <c r="D592" i="16"/>
  <c r="D593" i="16"/>
  <c r="D594" i="16"/>
  <c r="D595" i="16"/>
  <c r="D596" i="16"/>
  <c r="D597" i="16"/>
  <c r="D598" i="16"/>
  <c r="D599" i="16"/>
  <c r="D600" i="16"/>
  <c r="D601" i="16"/>
  <c r="D602" i="16"/>
  <c r="D603" i="16"/>
  <c r="D604" i="16"/>
  <c r="D605" i="16"/>
  <c r="D606" i="16"/>
  <c r="D607" i="16"/>
  <c r="D608" i="16"/>
  <c r="D609" i="16"/>
  <c r="D610" i="16"/>
  <c r="D611" i="16"/>
  <c r="D612" i="16"/>
  <c r="D613" i="16"/>
  <c r="D614" i="16"/>
  <c r="D615" i="16"/>
  <c r="D616" i="16"/>
  <c r="D617" i="16"/>
  <c r="D618" i="16"/>
  <c r="D619" i="16"/>
  <c r="D620" i="16"/>
  <c r="D621" i="16"/>
  <c r="D622" i="16"/>
  <c r="D623" i="16"/>
  <c r="D624" i="16"/>
  <c r="D625" i="16"/>
  <c r="D626" i="16"/>
  <c r="D627" i="16"/>
  <c r="D628" i="16"/>
  <c r="D629" i="16"/>
  <c r="D630" i="16"/>
  <c r="D2" i="16"/>
  <c r="A3" i="16"/>
  <c r="A4" i="16" s="1"/>
  <c r="A90" i="16"/>
  <c r="A91" i="16"/>
  <c r="A92" i="16" s="1"/>
  <c r="A93" i="16" s="1"/>
  <c r="A94" i="16"/>
  <c r="A95" i="16" s="1"/>
  <c r="A96" i="16" s="1"/>
  <c r="A97" i="16" s="1"/>
  <c r="A98" i="16" s="1"/>
  <c r="A99" i="16" s="1"/>
  <c r="A100" i="16" s="1"/>
  <c r="A101" i="16" s="1"/>
  <c r="A102" i="16" s="1"/>
  <c r="A103" i="16" s="1"/>
  <c r="A104" i="16" s="1"/>
  <c r="A105" i="16" s="1"/>
  <c r="A106" i="16" s="1"/>
  <c r="A107" i="16" s="1"/>
  <c r="A108" i="16" s="1"/>
  <c r="A109" i="16" s="1"/>
  <c r="A110" i="16" s="1"/>
  <c r="A111" i="16" s="1"/>
  <c r="A112" i="16" s="1"/>
  <c r="A113" i="16" s="1"/>
  <c r="A114" i="16" s="1"/>
  <c r="A115" i="16" s="1"/>
  <c r="A116" i="16" s="1"/>
  <c r="A117" i="16" s="1"/>
  <c r="A118" i="16" s="1"/>
  <c r="A119" i="16" s="1"/>
  <c r="A120" i="16" s="1"/>
  <c r="A121" i="16" s="1"/>
  <c r="A122" i="16" s="1"/>
  <c r="A123" i="16" s="1"/>
  <c r="A124" i="16" s="1"/>
  <c r="A125" i="16" s="1"/>
  <c r="A126" i="16" s="1"/>
  <c r="A127" i="16" s="1"/>
  <c r="A128" i="16" s="1"/>
  <c r="A129" i="16" s="1"/>
  <c r="A130" i="16" s="1"/>
  <c r="A131" i="16" s="1"/>
  <c r="A132" i="16" s="1"/>
  <c r="A133" i="16" s="1"/>
  <c r="A134" i="16" s="1"/>
  <c r="A135" i="16" s="1"/>
  <c r="A136" i="16" s="1"/>
  <c r="A137" i="16" s="1"/>
  <c r="A138" i="16" s="1"/>
  <c r="A139" i="16" s="1"/>
  <c r="A140" i="16" s="1"/>
  <c r="A141" i="16" s="1"/>
  <c r="A142" i="16" s="1"/>
  <c r="A143" i="16" s="1"/>
  <c r="A144" i="16" s="1"/>
  <c r="A145" i="16" s="1"/>
  <c r="A146" i="16" s="1"/>
  <c r="A147" i="16" s="1"/>
  <c r="A148" i="16" s="1"/>
  <c r="A149" i="16" s="1"/>
  <c r="A150" i="16" s="1"/>
  <c r="A151" i="16" s="1"/>
  <c r="A152" i="16" s="1"/>
  <c r="A153" i="16" s="1"/>
  <c r="A154" i="16" s="1"/>
  <c r="A155" i="16" s="1"/>
  <c r="A156" i="16" s="1"/>
  <c r="A157" i="16" s="1"/>
  <c r="A158" i="16" s="1"/>
  <c r="A159" i="16" s="1"/>
  <c r="A160" i="16" s="1"/>
  <c r="A161" i="16" s="1"/>
  <c r="A162" i="16" s="1"/>
  <c r="A163" i="16" s="1"/>
  <c r="A164" i="16" s="1"/>
  <c r="A165" i="16" s="1"/>
  <c r="A166" i="16" s="1"/>
  <c r="A167" i="16" s="1"/>
  <c r="A168" i="16" s="1"/>
  <c r="A169" i="16" s="1"/>
  <c r="A170" i="16" s="1"/>
  <c r="A171" i="16" s="1"/>
  <c r="A172" i="16" s="1"/>
  <c r="A173" i="16" s="1"/>
  <c r="A174" i="16" s="1"/>
  <c r="A175" i="16" s="1"/>
  <c r="A176" i="16" s="1"/>
  <c r="A177" i="16" s="1"/>
  <c r="A178" i="16" s="1"/>
  <c r="A180" i="16"/>
  <c r="A181" i="16" s="1"/>
  <c r="A182" i="16" s="1"/>
  <c r="A183" i="16" s="1"/>
  <c r="A184" i="16" s="1"/>
  <c r="A185" i="16" s="1"/>
  <c r="A186" i="16" s="1"/>
  <c r="A187" i="16" s="1"/>
  <c r="A188" i="16" s="1"/>
  <c r="A189" i="16" s="1"/>
  <c r="A190" i="16" s="1"/>
  <c r="A191" i="16" s="1"/>
  <c r="A192" i="16" s="1"/>
  <c r="A193" i="16" s="1"/>
  <c r="A194" i="16" s="1"/>
  <c r="A195" i="16" s="1"/>
  <c r="A196" i="16" s="1"/>
  <c r="A197" i="16" s="1"/>
  <c r="A198" i="16" s="1"/>
  <c r="A199" i="16" s="1"/>
  <c r="A200" i="16" s="1"/>
  <c r="A201" i="16" s="1"/>
  <c r="A202" i="16" s="1"/>
  <c r="A203" i="16" s="1"/>
  <c r="A204" i="16" s="1"/>
  <c r="A205" i="16" s="1"/>
  <c r="A206" i="16" s="1"/>
  <c r="A207" i="16" s="1"/>
  <c r="A208" i="16" s="1"/>
  <c r="A209" i="16" s="1"/>
  <c r="A210" i="16" s="1"/>
  <c r="A211" i="16" s="1"/>
  <c r="A212" i="16" s="1"/>
  <c r="A213" i="16" s="1"/>
  <c r="A214" i="16" s="1"/>
  <c r="A215" i="16" s="1"/>
  <c r="A216" i="16" s="1"/>
  <c r="A217" i="16" s="1"/>
  <c r="A218" i="16" s="1"/>
  <c r="A219" i="16" s="1"/>
  <c r="A220" i="16" s="1"/>
  <c r="A221" i="16" s="1"/>
  <c r="A222" i="16" s="1"/>
  <c r="A223" i="16" s="1"/>
  <c r="A224" i="16" s="1"/>
  <c r="A225" i="16" s="1"/>
  <c r="A226" i="16" s="1"/>
  <c r="A227" i="16" s="1"/>
  <c r="A228" i="16" s="1"/>
  <c r="A229" i="16" s="1"/>
  <c r="A230" i="16" s="1"/>
  <c r="A231" i="16" s="1"/>
  <c r="A232" i="16" s="1"/>
  <c r="A233" i="16" s="1"/>
  <c r="A234" i="16" s="1"/>
  <c r="A235" i="16" s="1"/>
  <c r="A236" i="16" s="1"/>
  <c r="A237" i="16" s="1"/>
  <c r="A238" i="16" s="1"/>
  <c r="A239" i="16" s="1"/>
  <c r="A240" i="16" s="1"/>
  <c r="A241" i="16" s="1"/>
  <c r="A242" i="16" s="1"/>
  <c r="A243" i="16" s="1"/>
  <c r="A244" i="16" s="1"/>
  <c r="A245" i="16" s="1"/>
  <c r="A246" i="16" s="1"/>
  <c r="A247" i="16" s="1"/>
  <c r="A248" i="16" s="1"/>
  <c r="A249" i="16" s="1"/>
  <c r="A250" i="16" s="1"/>
  <c r="A251" i="16" s="1"/>
  <c r="A252" i="16" s="1"/>
  <c r="A253" i="16" s="1"/>
  <c r="A254" i="16" s="1"/>
  <c r="A255" i="16" s="1"/>
  <c r="A256" i="16" s="1"/>
  <c r="A257" i="16" s="1"/>
  <c r="A258" i="16" s="1"/>
  <c r="A259" i="16" s="1"/>
  <c r="A261" i="16"/>
  <c r="A262" i="16" s="1"/>
  <c r="A263" i="16" s="1"/>
  <c r="A264" i="16" s="1"/>
  <c r="A265" i="16" s="1"/>
  <c r="A266" i="16" s="1"/>
  <c r="A267" i="16" s="1"/>
  <c r="A268" i="16" s="1"/>
  <c r="A269" i="16" s="1"/>
  <c r="A270" i="16" s="1"/>
  <c r="A271" i="16" s="1"/>
  <c r="A272" i="16" s="1"/>
  <c r="A273" i="16" s="1"/>
  <c r="A274" i="16" s="1"/>
  <c r="A275" i="16" s="1"/>
  <c r="A276" i="16" s="1"/>
  <c r="A277" i="16" s="1"/>
  <c r="A278" i="16" s="1"/>
  <c r="A279" i="16" s="1"/>
  <c r="A280" i="16" s="1"/>
  <c r="A281" i="16" s="1"/>
  <c r="A282" i="16" s="1"/>
  <c r="A283" i="16" s="1"/>
  <c r="A284" i="16" s="1"/>
  <c r="A285" i="16" s="1"/>
  <c r="A286" i="16" s="1"/>
  <c r="A287" i="16" s="1"/>
  <c r="A288" i="16" s="1"/>
  <c r="A289" i="16" s="1"/>
  <c r="A290" i="16" s="1"/>
  <c r="A291" i="16" s="1"/>
  <c r="A292" i="16" s="1"/>
  <c r="A293" i="16" s="1"/>
  <c r="A294" i="16" s="1"/>
  <c r="A295" i="16" s="1"/>
  <c r="A296" i="16" s="1"/>
  <c r="A297" i="16" s="1"/>
  <c r="A298" i="16" s="1"/>
  <c r="A299" i="16" s="1"/>
  <c r="A300" i="16" s="1"/>
  <c r="A301" i="16" s="1"/>
  <c r="A302" i="16" s="1"/>
  <c r="A303" i="16" s="1"/>
  <c r="A304" i="16" s="1"/>
  <c r="A305" i="16" s="1"/>
  <c r="A306" i="16" s="1"/>
  <c r="A307" i="16" s="1"/>
  <c r="A308" i="16" s="1"/>
  <c r="A309" i="16" s="1"/>
  <c r="A310" i="16" s="1"/>
  <c r="A311" i="16" s="1"/>
  <c r="A312" i="16" s="1"/>
  <c r="A313" i="16" s="1"/>
  <c r="A314" i="16" s="1"/>
  <c r="A315" i="16" s="1"/>
  <c r="A316" i="16" s="1"/>
  <c r="A317" i="16" s="1"/>
  <c r="A318" i="16" s="1"/>
  <c r="A319" i="16" s="1"/>
  <c r="A320" i="16" s="1"/>
  <c r="A321" i="16" s="1"/>
  <c r="A322" i="16" s="1"/>
  <c r="A323" i="16" s="1"/>
  <c r="A324" i="16" s="1"/>
  <c r="A325" i="16" s="1"/>
  <c r="A326" i="16" s="1"/>
  <c r="A327" i="16" s="1"/>
  <c r="A328" i="16" s="1"/>
  <c r="A329" i="16" s="1"/>
  <c r="A330" i="16" s="1"/>
  <c r="A331" i="16" s="1"/>
  <c r="A332" i="16" s="1"/>
  <c r="A333" i="16" s="1"/>
  <c r="A334" i="16" s="1"/>
  <c r="A335" i="16" s="1"/>
  <c r="A336" i="16" s="1"/>
  <c r="A337" i="16" s="1"/>
  <c r="A338" i="16" s="1"/>
  <c r="A339" i="16" s="1"/>
  <c r="A340" i="16" s="1"/>
  <c r="A341" i="16" s="1"/>
  <c r="A342" i="16" s="1"/>
  <c r="A343" i="16" s="1"/>
  <c r="A344" i="16" s="1"/>
  <c r="A345" i="16" s="1"/>
  <c r="A346" i="16" s="1"/>
  <c r="A347" i="16" s="1"/>
  <c r="A348" i="16" s="1"/>
  <c r="A349" i="16" s="1"/>
  <c r="A350" i="16" s="1"/>
  <c r="A351" i="16" s="1"/>
  <c r="A352" i="16" s="1"/>
  <c r="A353" i="16" s="1"/>
  <c r="A355" i="16"/>
  <c r="A356" i="16" s="1"/>
  <c r="A357" i="16" s="1"/>
  <c r="A358" i="16" s="1"/>
  <c r="A359" i="16" s="1"/>
  <c r="A360" i="16" s="1"/>
  <c r="A361" i="16" s="1"/>
  <c r="A362" i="16" s="1"/>
  <c r="A363" i="16" s="1"/>
  <c r="A364" i="16" s="1"/>
  <c r="A365" i="16" s="1"/>
  <c r="A366" i="16" s="1"/>
  <c r="A367" i="16" s="1"/>
  <c r="A368" i="16" s="1"/>
  <c r="A369" i="16" s="1"/>
  <c r="A370" i="16" s="1"/>
  <c r="A371" i="16" s="1"/>
  <c r="A372" i="16" s="1"/>
  <c r="A373" i="16" s="1"/>
  <c r="A374" i="16" s="1"/>
  <c r="A375" i="16" s="1"/>
  <c r="A376" i="16" s="1"/>
  <c r="A377" i="16" s="1"/>
  <c r="A378" i="16" s="1"/>
  <c r="A379" i="16" s="1"/>
  <c r="A380" i="16" s="1"/>
  <c r="A381" i="16" s="1"/>
  <c r="A382" i="16" s="1"/>
  <c r="A383" i="16" s="1"/>
  <c r="A384" i="16" s="1"/>
  <c r="A385" i="16" s="1"/>
  <c r="A386" i="16" s="1"/>
  <c r="A387" i="16" s="1"/>
  <c r="A388" i="16" s="1"/>
  <c r="A389" i="16" s="1"/>
  <c r="A390" i="16" s="1"/>
  <c r="A391" i="16" s="1"/>
  <c r="A392" i="16" s="1"/>
  <c r="A393" i="16" s="1"/>
  <c r="A394" i="16" s="1"/>
  <c r="A395" i="16" s="1"/>
  <c r="A396" i="16" s="1"/>
  <c r="A397" i="16" s="1"/>
  <c r="A398" i="16" s="1"/>
  <c r="A399" i="16" s="1"/>
  <c r="A400" i="16" s="1"/>
  <c r="A401" i="16" s="1"/>
  <c r="A402" i="16" s="1"/>
  <c r="A403" i="16" s="1"/>
  <c r="A404" i="16" s="1"/>
  <c r="A405" i="16" s="1"/>
  <c r="A406" i="16" s="1"/>
  <c r="A407" i="16" s="1"/>
  <c r="A408" i="16" s="1"/>
  <c r="A409" i="16" s="1"/>
  <c r="A410" i="16" s="1"/>
  <c r="A411" i="16" s="1"/>
  <c r="A412" i="16" s="1"/>
  <c r="A413" i="16" s="1"/>
  <c r="A414" i="16" s="1"/>
  <c r="A415" i="16" s="1"/>
  <c r="A416" i="16" s="1"/>
  <c r="A417" i="16" s="1"/>
  <c r="A418" i="16" s="1"/>
  <c r="A419" i="16" s="1"/>
  <c r="A420" i="16" s="1"/>
  <c r="A421" i="16" s="1"/>
  <c r="A422" i="16" s="1"/>
  <c r="A423" i="16" s="1"/>
  <c r="A424" i="16" s="1"/>
  <c r="A425" i="16" s="1"/>
  <c r="A426" i="16" s="1"/>
  <c r="A427" i="16" s="1"/>
  <c r="A428" i="16" s="1"/>
  <c r="A429" i="16" s="1"/>
  <c r="A430" i="16" s="1"/>
  <c r="A431" i="16" s="1"/>
  <c r="A432" i="16" s="1"/>
  <c r="A433" i="16" s="1"/>
  <c r="A434" i="16" s="1"/>
  <c r="A435" i="16" s="1"/>
  <c r="A436" i="16" s="1"/>
  <c r="A437" i="16" s="1"/>
  <c r="A438" i="16" s="1"/>
  <c r="A439" i="16" s="1"/>
  <c r="A441" i="16"/>
  <c r="A442" i="16" s="1"/>
  <c r="A443" i="16" s="1"/>
  <c r="A444" i="16" s="1"/>
  <c r="A445" i="16" s="1"/>
  <c r="A446" i="16" s="1"/>
  <c r="A447" i="16" s="1"/>
  <c r="A448" i="16" s="1"/>
  <c r="A449" i="16" s="1"/>
  <c r="A450" i="16" s="1"/>
  <c r="A451" i="16" s="1"/>
  <c r="A452" i="16" s="1"/>
  <c r="A453" i="16" s="1"/>
  <c r="A454" i="16" s="1"/>
  <c r="A455" i="16" s="1"/>
  <c r="A456" i="16" s="1"/>
  <c r="A457" i="16" s="1"/>
  <c r="A458" i="16" s="1"/>
  <c r="A459" i="16" s="1"/>
  <c r="A460" i="16" s="1"/>
  <c r="A461" i="16" s="1"/>
  <c r="A462" i="16" s="1"/>
  <c r="A463" i="16" s="1"/>
  <c r="A464" i="16" s="1"/>
  <c r="A465" i="16" s="1"/>
  <c r="A466" i="16" s="1"/>
  <c r="A467" i="16" s="1"/>
  <c r="A468" i="16" s="1"/>
  <c r="A469" i="16" s="1"/>
  <c r="A470" i="16" s="1"/>
  <c r="A471" i="16" s="1"/>
  <c r="A472" i="16" s="1"/>
  <c r="A473" i="16" s="1"/>
  <c r="A474" i="16" s="1"/>
  <c r="A475" i="16" s="1"/>
  <c r="A476" i="16" s="1"/>
  <c r="A477" i="16" s="1"/>
  <c r="A478" i="16" s="1"/>
  <c r="A479" i="16" s="1"/>
  <c r="A480" i="16" s="1"/>
  <c r="A481" i="16" s="1"/>
  <c r="A482" i="16" s="1"/>
  <c r="A483" i="16" s="1"/>
  <c r="A484" i="16" s="1"/>
  <c r="A485" i="16" s="1"/>
  <c r="A486" i="16" s="1"/>
  <c r="A487" i="16" s="1"/>
  <c r="A488" i="16" s="1"/>
  <c r="A489" i="16" s="1"/>
  <c r="A490" i="16" s="1"/>
  <c r="A491" i="16" s="1"/>
  <c r="A492" i="16" s="1"/>
  <c r="A493" i="16" s="1"/>
  <c r="A494" i="16" s="1"/>
  <c r="A495" i="16" s="1"/>
  <c r="A496" i="16" s="1"/>
  <c r="A497" i="16" s="1"/>
  <c r="A498" i="16" s="1"/>
  <c r="A499" i="16" s="1"/>
  <c r="A500" i="16" s="1"/>
  <c r="A501" i="16" s="1"/>
  <c r="A502" i="16" s="1"/>
  <c r="A503" i="16" s="1"/>
  <c r="A504" i="16" s="1"/>
  <c r="A505" i="16" s="1"/>
  <c r="A506" i="16" s="1"/>
  <c r="A507" i="16" s="1"/>
  <c r="A508" i="16" s="1"/>
  <c r="A509" i="16" s="1"/>
  <c r="A510" i="16" s="1"/>
  <c r="A511" i="16" s="1"/>
  <c r="A512" i="16" s="1"/>
  <c r="A513" i="16" s="1"/>
  <c r="A514" i="16" s="1"/>
  <c r="A515" i="16" s="1"/>
  <c r="A516" i="16" s="1"/>
  <c r="A517" i="16" s="1"/>
  <c r="A518" i="16" s="1"/>
  <c r="A519" i="16" s="1"/>
  <c r="A520" i="16" s="1"/>
  <c r="A521" i="16" s="1"/>
  <c r="A522" i="16" s="1"/>
  <c r="A523" i="16" s="1"/>
  <c r="A524" i="16" s="1"/>
  <c r="A525" i="16" s="1"/>
  <c r="A526" i="16" s="1"/>
  <c r="A527" i="16" s="1"/>
  <c r="A529" i="16"/>
  <c r="A530" i="16" s="1"/>
  <c r="A531" i="16" s="1"/>
  <c r="A532" i="16" s="1"/>
  <c r="A533" i="16" s="1"/>
  <c r="A534" i="16" s="1"/>
  <c r="A535" i="16" s="1"/>
  <c r="A536" i="16" s="1"/>
  <c r="A537" i="16" s="1"/>
  <c r="A538" i="16" s="1"/>
  <c r="A539" i="16" s="1"/>
  <c r="A540" i="16" s="1"/>
  <c r="A541" i="16" s="1"/>
  <c r="A542" i="16" s="1"/>
  <c r="A543" i="16" s="1"/>
  <c r="A544" i="16" s="1"/>
  <c r="A545" i="16" s="1"/>
  <c r="A546" i="16" s="1"/>
  <c r="A547" i="16" s="1"/>
  <c r="A548" i="16" s="1"/>
  <c r="A549" i="16" s="1"/>
  <c r="A550" i="16" s="1"/>
  <c r="A551" i="16" s="1"/>
  <c r="A552" i="16" s="1"/>
  <c r="A553" i="16" s="1"/>
  <c r="A554" i="16" s="1"/>
  <c r="A555" i="16" s="1"/>
  <c r="A556" i="16" s="1"/>
  <c r="A557" i="16" s="1"/>
  <c r="A558" i="16" s="1"/>
  <c r="A559" i="16" s="1"/>
  <c r="A560" i="16" s="1"/>
  <c r="A561" i="16" s="1"/>
  <c r="A562" i="16" s="1"/>
  <c r="A563" i="16" s="1"/>
  <c r="A564" i="16" s="1"/>
  <c r="A565" i="16" s="1"/>
  <c r="A566" i="16" s="1"/>
  <c r="A567" i="16" s="1"/>
  <c r="A568" i="16" s="1"/>
  <c r="A569" i="16" s="1"/>
  <c r="A570" i="16" s="1"/>
  <c r="A571" i="16" s="1"/>
  <c r="A572" i="16" s="1"/>
  <c r="A573" i="16" s="1"/>
  <c r="A574" i="16" s="1"/>
  <c r="A575" i="16" s="1"/>
  <c r="A576" i="16" s="1"/>
  <c r="A577" i="16" s="1"/>
  <c r="A578" i="16" s="1"/>
  <c r="A579" i="16" s="1"/>
  <c r="A580" i="16" s="1"/>
  <c r="A581" i="16" s="1"/>
  <c r="A582" i="16" s="1"/>
  <c r="A583" i="16" s="1"/>
  <c r="A584" i="16" s="1"/>
  <c r="A585" i="16" s="1"/>
  <c r="A586" i="16" s="1"/>
  <c r="A587" i="16" s="1"/>
  <c r="A588" i="16" s="1"/>
  <c r="A589" i="16" s="1"/>
  <c r="A590" i="16" s="1"/>
  <c r="A591" i="16" s="1"/>
  <c r="A592" i="16" s="1"/>
  <c r="A593" i="16" s="1"/>
  <c r="A594" i="16" s="1"/>
  <c r="A595" i="16" s="1"/>
  <c r="A596" i="16" s="1"/>
  <c r="A597" i="16" s="1"/>
  <c r="A598" i="16" s="1"/>
  <c r="A599" i="16" s="1"/>
  <c r="A600" i="16" s="1"/>
  <c r="A601" i="16" s="1"/>
  <c r="A602" i="16" s="1"/>
  <c r="A603" i="16" s="1"/>
  <c r="A604" i="16" s="1"/>
  <c r="A605" i="16" s="1"/>
  <c r="A606" i="16" s="1"/>
  <c r="A607" i="16" s="1"/>
  <c r="A608" i="16" s="1"/>
  <c r="A609" i="16" s="1"/>
  <c r="A610" i="16" s="1"/>
  <c r="A611" i="16" s="1"/>
  <c r="A612" i="16" s="1"/>
  <c r="A613" i="16" s="1"/>
  <c r="A614" i="16" s="1"/>
  <c r="A615" i="16" s="1"/>
  <c r="A616" i="16" s="1"/>
  <c r="A617" i="16" s="1"/>
  <c r="A618" i="16" s="1"/>
  <c r="A619" i="16" s="1"/>
  <c r="A620" i="16" s="1"/>
  <c r="A621" i="16" s="1"/>
  <c r="A622" i="16" s="1"/>
  <c r="A623" i="16" s="1"/>
  <c r="A624" i="16" s="1"/>
  <c r="A625" i="16" s="1"/>
  <c r="A626" i="16" s="1"/>
  <c r="A627" i="16" s="1"/>
  <c r="A628" i="16" s="1"/>
  <c r="A629" i="16" s="1"/>
  <c r="A630" i="16" s="1"/>
  <c r="D3" i="13"/>
  <c r="D4" i="13"/>
  <c r="D5" i="13"/>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53" i="13"/>
  <c r="D54" i="13"/>
  <c r="D55" i="13"/>
  <c r="D56" i="13"/>
  <c r="D57" i="13"/>
  <c r="D58" i="13"/>
  <c r="D59" i="13"/>
  <c r="D60" i="13"/>
  <c r="D61" i="13"/>
  <c r="D62" i="13"/>
  <c r="D63" i="13"/>
  <c r="D64" i="13"/>
  <c r="D65" i="13"/>
  <c r="D66" i="13"/>
  <c r="D67" i="13"/>
  <c r="D68" i="13"/>
  <c r="D69" i="13"/>
  <c r="D70" i="13"/>
  <c r="D71" i="13"/>
  <c r="D72" i="13"/>
  <c r="D73" i="13"/>
  <c r="D74" i="13"/>
  <c r="D75" i="13"/>
  <c r="D76" i="13"/>
  <c r="D77" i="13"/>
  <c r="D78" i="13"/>
  <c r="D79" i="13"/>
  <c r="D80" i="13"/>
  <c r="D81" i="13"/>
  <c r="D82" i="13"/>
  <c r="D83" i="13"/>
  <c r="D84" i="13"/>
  <c r="D85" i="13"/>
  <c r="D86" i="13"/>
  <c r="D87" i="13"/>
  <c r="D88" i="13"/>
  <c r="D89" i="13"/>
  <c r="D90" i="13"/>
  <c r="D91" i="13"/>
  <c r="D92" i="13"/>
  <c r="D93" i="13"/>
  <c r="D94" i="13"/>
  <c r="D95" i="13"/>
  <c r="D96" i="13"/>
  <c r="D97" i="13"/>
  <c r="D98" i="13"/>
  <c r="D99" i="13"/>
  <c r="D100" i="13"/>
  <c r="D101" i="13"/>
  <c r="D102" i="13"/>
  <c r="D103" i="13"/>
  <c r="D104" i="13"/>
  <c r="D105" i="13"/>
  <c r="D106" i="13"/>
  <c r="D107" i="13"/>
  <c r="D108" i="13"/>
  <c r="D109" i="13"/>
  <c r="D110" i="13"/>
  <c r="D111" i="13"/>
  <c r="D112" i="13"/>
  <c r="D113" i="13"/>
  <c r="D114" i="13"/>
  <c r="D115" i="13"/>
  <c r="D116" i="13"/>
  <c r="D117" i="13"/>
  <c r="D118" i="13"/>
  <c r="D119" i="13"/>
  <c r="D120" i="13"/>
  <c r="D121" i="13"/>
  <c r="D122" i="13"/>
  <c r="D123" i="13"/>
  <c r="D124" i="13"/>
  <c r="D125" i="13"/>
  <c r="D126" i="13"/>
  <c r="D127" i="13"/>
  <c r="D128" i="13"/>
  <c r="D129" i="13"/>
  <c r="D130" i="13"/>
  <c r="D131" i="13"/>
  <c r="D132" i="13"/>
  <c r="D133" i="13"/>
  <c r="D134" i="13"/>
  <c r="D135" i="13"/>
  <c r="D136" i="13"/>
  <c r="D137" i="13"/>
  <c r="D138" i="13"/>
  <c r="D139" i="13"/>
  <c r="D140" i="13"/>
  <c r="D141" i="13"/>
  <c r="D142" i="13"/>
  <c r="D143" i="13"/>
  <c r="D144" i="13"/>
  <c r="D145" i="13"/>
  <c r="D146" i="13"/>
  <c r="D147" i="13"/>
  <c r="D148" i="13"/>
  <c r="D149" i="13"/>
  <c r="D150" i="13"/>
  <c r="D151" i="13"/>
  <c r="D152" i="13"/>
  <c r="D153" i="13"/>
  <c r="D154" i="13"/>
  <c r="D155" i="13"/>
  <c r="D156" i="13"/>
  <c r="D157" i="13"/>
  <c r="D158" i="13"/>
  <c r="D159" i="13"/>
  <c r="D160" i="13"/>
  <c r="D161" i="13"/>
  <c r="D162" i="13"/>
  <c r="D163" i="13"/>
  <c r="D164" i="13"/>
  <c r="D165" i="13"/>
  <c r="D166" i="13"/>
  <c r="D167" i="13"/>
  <c r="D168" i="13"/>
  <c r="D169" i="13"/>
  <c r="D170" i="13"/>
  <c r="D171" i="13"/>
  <c r="D172" i="13"/>
  <c r="D173" i="13"/>
  <c r="D174" i="13"/>
  <c r="D175" i="13"/>
  <c r="D176" i="13"/>
  <c r="D177" i="13"/>
  <c r="D178" i="13"/>
  <c r="D179" i="13"/>
  <c r="D180" i="13"/>
  <c r="D181" i="13"/>
  <c r="D182" i="13"/>
  <c r="D183" i="13"/>
  <c r="D184" i="13"/>
  <c r="D185" i="13"/>
  <c r="D186" i="13"/>
  <c r="D187" i="13"/>
  <c r="D188" i="13"/>
  <c r="D189" i="13"/>
  <c r="D190" i="13"/>
  <c r="D191" i="13"/>
  <c r="D192" i="13"/>
  <c r="D193" i="13"/>
  <c r="D194" i="13"/>
  <c r="D195" i="13"/>
  <c r="D196" i="13"/>
  <c r="D197" i="13"/>
  <c r="D198" i="13"/>
  <c r="D199" i="13"/>
  <c r="D200" i="13"/>
  <c r="D201" i="13"/>
  <c r="D202" i="13"/>
  <c r="D203" i="13"/>
  <c r="D204" i="13"/>
  <c r="D205" i="13"/>
  <c r="D206" i="13"/>
  <c r="D207" i="13"/>
  <c r="D208" i="13"/>
  <c r="D209" i="13"/>
  <c r="D210" i="13"/>
  <c r="D211" i="13"/>
  <c r="D212" i="13"/>
  <c r="D213" i="13"/>
  <c r="D214" i="13"/>
  <c r="D215" i="13"/>
  <c r="D216" i="13"/>
  <c r="D217" i="13"/>
  <c r="D218" i="13"/>
  <c r="D219" i="13"/>
  <c r="D220" i="13"/>
  <c r="D221" i="13"/>
  <c r="D222" i="13"/>
  <c r="D223" i="13"/>
  <c r="D224" i="13"/>
  <c r="D225" i="13"/>
  <c r="D226" i="13"/>
  <c r="D227" i="13"/>
  <c r="D228" i="13"/>
  <c r="D229" i="13"/>
  <c r="D230" i="13"/>
  <c r="D231" i="13"/>
  <c r="D232" i="13"/>
  <c r="D233" i="13"/>
  <c r="D234" i="13"/>
  <c r="D235" i="13"/>
  <c r="D236" i="13"/>
  <c r="D237" i="13"/>
  <c r="D238" i="13"/>
  <c r="D239" i="13"/>
  <c r="D240" i="13"/>
  <c r="D241" i="13"/>
  <c r="D242" i="13"/>
  <c r="D243" i="13"/>
  <c r="D244" i="13"/>
  <c r="D245" i="13"/>
  <c r="D246" i="13"/>
  <c r="D247" i="13"/>
  <c r="D248" i="13"/>
  <c r="D249" i="13"/>
  <c r="D250" i="13"/>
  <c r="D251" i="13"/>
  <c r="D252" i="13"/>
  <c r="D253" i="13"/>
  <c r="D254" i="13"/>
  <c r="D255" i="13"/>
  <c r="D256" i="13"/>
  <c r="D257" i="13"/>
  <c r="D258" i="13"/>
  <c r="D259" i="13"/>
  <c r="D260" i="13"/>
  <c r="D261" i="13"/>
  <c r="D262" i="13"/>
  <c r="D263" i="13"/>
  <c r="D264" i="13"/>
  <c r="D265" i="13"/>
  <c r="D266" i="13"/>
  <c r="D267" i="13"/>
  <c r="D268" i="13"/>
  <c r="D269" i="13"/>
  <c r="D270" i="13"/>
  <c r="D271" i="13"/>
  <c r="D272" i="13"/>
  <c r="D273" i="13"/>
  <c r="D274" i="13"/>
  <c r="D275" i="13"/>
  <c r="D276" i="13"/>
  <c r="D277" i="13"/>
  <c r="D278" i="13"/>
  <c r="D279" i="13"/>
  <c r="D280" i="13"/>
  <c r="D281" i="13"/>
  <c r="D282" i="13"/>
  <c r="D283" i="13"/>
  <c r="D284" i="13"/>
  <c r="D285" i="13"/>
  <c r="D286" i="13"/>
  <c r="D287" i="13"/>
  <c r="D288" i="13"/>
  <c r="D289" i="13"/>
  <c r="D290" i="13"/>
  <c r="D291" i="13"/>
  <c r="D292" i="13"/>
  <c r="D293" i="13"/>
  <c r="D294" i="13"/>
  <c r="D295" i="13"/>
  <c r="D296" i="13"/>
  <c r="D297" i="13"/>
  <c r="D298" i="13"/>
  <c r="D299" i="13"/>
  <c r="D300" i="13"/>
  <c r="D301" i="13"/>
  <c r="D302" i="13"/>
  <c r="D303" i="13"/>
  <c r="D304" i="13"/>
  <c r="D305" i="13"/>
  <c r="D306" i="13"/>
  <c r="D307" i="13"/>
  <c r="D308" i="13"/>
  <c r="D309" i="13"/>
  <c r="D310" i="13"/>
  <c r="D311" i="13"/>
  <c r="D312" i="13"/>
  <c r="D313" i="13"/>
  <c r="D314" i="13"/>
  <c r="D315" i="13"/>
  <c r="D316" i="13"/>
  <c r="D317" i="13"/>
  <c r="D318" i="13"/>
  <c r="D319" i="13"/>
  <c r="D320" i="13"/>
  <c r="D321" i="13"/>
  <c r="D322" i="13"/>
  <c r="D323" i="13"/>
  <c r="D324" i="13"/>
  <c r="D325" i="13"/>
  <c r="D326" i="13"/>
  <c r="D327" i="13"/>
  <c r="D328" i="13"/>
  <c r="D329" i="13"/>
  <c r="D330" i="13"/>
  <c r="D331" i="13"/>
  <c r="D332" i="13"/>
  <c r="D333" i="13"/>
  <c r="D334" i="13"/>
  <c r="D335" i="13"/>
  <c r="D336" i="13"/>
  <c r="D337" i="13"/>
  <c r="D338" i="13"/>
  <c r="D339" i="13"/>
  <c r="D340" i="13"/>
  <c r="D341" i="13"/>
  <c r="D342" i="13"/>
  <c r="D343" i="13"/>
  <c r="D344" i="13"/>
  <c r="D345" i="13"/>
  <c r="D346" i="13"/>
  <c r="D347" i="13"/>
  <c r="D348" i="13"/>
  <c r="D349" i="13"/>
  <c r="D350" i="13"/>
  <c r="D351" i="13"/>
  <c r="D352" i="13"/>
  <c r="D353" i="13"/>
  <c r="D354" i="13"/>
  <c r="D355" i="13"/>
  <c r="D356" i="13"/>
  <c r="D357" i="13"/>
  <c r="D358" i="13"/>
  <c r="D359" i="13"/>
  <c r="D360" i="13"/>
  <c r="D361" i="13"/>
  <c r="D362" i="13"/>
  <c r="D363" i="13"/>
  <c r="D364" i="13"/>
  <c r="D365" i="13"/>
  <c r="D366" i="13"/>
  <c r="D367" i="13"/>
  <c r="D368" i="13"/>
  <c r="D369" i="13"/>
  <c r="D370" i="13"/>
  <c r="D371" i="13"/>
  <c r="D372" i="13"/>
  <c r="D373" i="13"/>
  <c r="D374" i="13"/>
  <c r="D375" i="13"/>
  <c r="D376" i="13"/>
  <c r="D377" i="13"/>
  <c r="D378" i="13"/>
  <c r="D379" i="13"/>
  <c r="D380" i="13"/>
  <c r="D381" i="13"/>
  <c r="D382" i="13"/>
  <c r="D383" i="13"/>
  <c r="D384" i="13"/>
  <c r="D385" i="13"/>
  <c r="D386" i="13"/>
  <c r="D387" i="13"/>
  <c r="D388" i="13"/>
  <c r="D389" i="13"/>
  <c r="D390" i="13"/>
  <c r="D391" i="13"/>
  <c r="D392" i="13"/>
  <c r="D393" i="13"/>
  <c r="D394" i="13"/>
  <c r="D395" i="13"/>
  <c r="D396" i="13"/>
  <c r="D397" i="13"/>
  <c r="D398" i="13"/>
  <c r="D399" i="13"/>
  <c r="D400" i="13"/>
  <c r="D401" i="13"/>
  <c r="D402" i="13"/>
  <c r="D403" i="13"/>
  <c r="D404" i="13"/>
  <c r="D405" i="13"/>
  <c r="D406" i="13"/>
  <c r="D407" i="13"/>
  <c r="D408" i="13"/>
  <c r="D409" i="13"/>
  <c r="D410" i="13"/>
  <c r="D411" i="13"/>
  <c r="D412" i="13"/>
  <c r="D413" i="13"/>
  <c r="D414" i="13"/>
  <c r="D415" i="13"/>
  <c r="D416" i="13"/>
  <c r="D417" i="13"/>
  <c r="D418" i="13"/>
  <c r="D419" i="13"/>
  <c r="D420" i="13"/>
  <c r="D421" i="13"/>
  <c r="D422" i="13"/>
  <c r="D423" i="13"/>
  <c r="D424" i="13"/>
  <c r="D425" i="13"/>
  <c r="D426" i="13"/>
  <c r="D427" i="13"/>
  <c r="D428" i="13"/>
  <c r="D429" i="13"/>
  <c r="D430" i="13"/>
  <c r="D431" i="13"/>
  <c r="D432" i="13"/>
  <c r="D433" i="13"/>
  <c r="D434" i="13"/>
  <c r="D435" i="13"/>
  <c r="D436" i="13"/>
  <c r="D437" i="13"/>
  <c r="D438" i="13"/>
  <c r="D439" i="13"/>
  <c r="D440" i="13"/>
  <c r="D441" i="13"/>
  <c r="D442" i="13"/>
  <c r="D443" i="13"/>
  <c r="D444" i="13"/>
  <c r="D445" i="13"/>
  <c r="D446" i="13"/>
  <c r="D447" i="13"/>
  <c r="D448" i="13"/>
  <c r="D449" i="13"/>
  <c r="D450" i="13"/>
  <c r="D451" i="13"/>
  <c r="D452" i="13"/>
  <c r="D453" i="13"/>
  <c r="D454" i="13"/>
  <c r="D455" i="13"/>
  <c r="D456" i="13"/>
  <c r="D457" i="13"/>
  <c r="D458" i="13"/>
  <c r="D459" i="13"/>
  <c r="D460" i="13"/>
  <c r="D461" i="13"/>
  <c r="D462" i="13"/>
  <c r="D463" i="13"/>
  <c r="D464" i="13"/>
  <c r="D465" i="13"/>
  <c r="D466" i="13"/>
  <c r="D467" i="13"/>
  <c r="D468" i="13"/>
  <c r="D469" i="13"/>
  <c r="D470" i="13"/>
  <c r="D471" i="13"/>
  <c r="D472" i="13"/>
  <c r="D473" i="13"/>
  <c r="D474" i="13"/>
  <c r="D475" i="13"/>
  <c r="D476" i="13"/>
  <c r="D477" i="13"/>
  <c r="D478" i="13"/>
  <c r="D479" i="13"/>
  <c r="D480" i="13"/>
  <c r="D481" i="13"/>
  <c r="D482" i="13"/>
  <c r="D483" i="13"/>
  <c r="D484" i="13"/>
  <c r="D485" i="13"/>
  <c r="D486" i="13"/>
  <c r="D487" i="13"/>
  <c r="D488" i="13"/>
  <c r="D489" i="13"/>
  <c r="D490" i="13"/>
  <c r="D491" i="13"/>
  <c r="D492" i="13"/>
  <c r="D493" i="13"/>
  <c r="D494" i="13"/>
  <c r="D495" i="13"/>
  <c r="D496" i="13"/>
  <c r="D497" i="13"/>
  <c r="D498" i="13"/>
  <c r="D499" i="13"/>
  <c r="D500" i="13"/>
  <c r="D501" i="13"/>
  <c r="D502" i="13"/>
  <c r="D503" i="13"/>
  <c r="D504" i="13"/>
  <c r="D505" i="13"/>
  <c r="D506" i="13"/>
  <c r="D507" i="13"/>
  <c r="D508" i="13"/>
  <c r="D509" i="13"/>
  <c r="D510" i="13"/>
  <c r="D511" i="13"/>
  <c r="D512" i="13"/>
  <c r="D513" i="13"/>
  <c r="D514" i="13"/>
  <c r="D515" i="13"/>
  <c r="D516" i="13"/>
  <c r="D517" i="13"/>
  <c r="D518" i="13"/>
  <c r="D519" i="13"/>
  <c r="D520" i="13"/>
  <c r="D521" i="13"/>
  <c r="D522" i="13"/>
  <c r="D523" i="13"/>
  <c r="D524" i="13"/>
  <c r="D525" i="13"/>
  <c r="D526" i="13"/>
  <c r="D527" i="13"/>
  <c r="D528" i="13"/>
  <c r="D529" i="13"/>
  <c r="D530" i="13"/>
  <c r="D531" i="13"/>
  <c r="D532" i="13"/>
  <c r="D533" i="13"/>
  <c r="D534" i="13"/>
  <c r="D535" i="13"/>
  <c r="D536" i="13"/>
  <c r="D537" i="13"/>
  <c r="D538" i="13"/>
  <c r="D539" i="13"/>
  <c r="D540" i="13"/>
  <c r="D541" i="13"/>
  <c r="D542" i="13"/>
  <c r="D543" i="13"/>
  <c r="D544" i="13"/>
  <c r="D545" i="13"/>
  <c r="D546" i="13"/>
  <c r="D547" i="13"/>
  <c r="D548" i="13"/>
  <c r="D549" i="13"/>
  <c r="D550" i="13"/>
  <c r="D551" i="13"/>
  <c r="D552" i="13"/>
  <c r="D553" i="13"/>
  <c r="D554" i="13"/>
  <c r="D555" i="13"/>
  <c r="D556" i="13"/>
  <c r="D557" i="13"/>
  <c r="D558" i="13"/>
  <c r="D559" i="13"/>
  <c r="D560" i="13"/>
  <c r="D561" i="13"/>
  <c r="D562" i="13"/>
  <c r="D563" i="13"/>
  <c r="D564" i="13"/>
  <c r="D565" i="13"/>
  <c r="D566" i="13"/>
  <c r="D567" i="13"/>
  <c r="D568" i="13"/>
  <c r="D569" i="13"/>
  <c r="D570" i="13"/>
  <c r="D571" i="13"/>
  <c r="D572" i="13"/>
  <c r="D573" i="13"/>
  <c r="D574" i="13"/>
  <c r="D575" i="13"/>
  <c r="D576" i="13"/>
  <c r="D577" i="13"/>
  <c r="D578" i="13"/>
  <c r="D579" i="13"/>
  <c r="D580" i="13"/>
  <c r="D581" i="13"/>
  <c r="D582" i="13"/>
  <c r="D583" i="13"/>
  <c r="D584" i="13"/>
  <c r="D585" i="13"/>
  <c r="D586" i="13"/>
  <c r="D587" i="13"/>
  <c r="D588" i="13"/>
  <c r="D589" i="13"/>
  <c r="D590" i="13"/>
  <c r="D591" i="13"/>
  <c r="D592" i="13"/>
  <c r="D593" i="13"/>
  <c r="D594" i="13"/>
  <c r="D595" i="13"/>
  <c r="D596" i="13"/>
  <c r="D597" i="13"/>
  <c r="D598" i="13"/>
  <c r="D599" i="13"/>
  <c r="D600" i="13"/>
  <c r="D601" i="13"/>
  <c r="D602" i="13"/>
  <c r="D603" i="13"/>
  <c r="D604" i="13"/>
  <c r="D605" i="13"/>
  <c r="D606" i="13"/>
  <c r="D607" i="13"/>
  <c r="D608" i="13"/>
  <c r="D609" i="13"/>
  <c r="D610" i="13"/>
  <c r="D611" i="13"/>
  <c r="D612" i="13"/>
  <c r="D613" i="13"/>
  <c r="D614" i="13"/>
  <c r="D615" i="13"/>
  <c r="D616" i="13"/>
  <c r="D617" i="13"/>
  <c r="D618" i="13"/>
  <c r="D619" i="13"/>
  <c r="D620" i="13"/>
  <c r="D621" i="13"/>
  <c r="D622" i="13"/>
  <c r="D623" i="13"/>
  <c r="D624" i="13"/>
  <c r="D625" i="13"/>
  <c r="D626" i="13"/>
  <c r="D627" i="13"/>
  <c r="D628" i="13"/>
  <c r="D629" i="13"/>
  <c r="D630" i="13"/>
  <c r="D2" i="13"/>
  <c r="X632" i="11"/>
  <c r="W632" i="11"/>
  <c r="T632" i="11"/>
  <c r="L632" i="11"/>
  <c r="F632" i="11"/>
  <c r="G632" i="11" s="1"/>
  <c r="D632" i="11"/>
  <c r="C632" i="11"/>
  <c r="X631" i="11"/>
  <c r="W631" i="11"/>
  <c r="T631" i="11"/>
  <c r="L631" i="11"/>
  <c r="F631" i="11"/>
  <c r="G631" i="11" s="1"/>
  <c r="D631" i="11"/>
  <c r="C631" i="11"/>
  <c r="Y630" i="11"/>
  <c r="X630" i="11"/>
  <c r="W630" i="11"/>
  <c r="T630" i="11"/>
  <c r="L630" i="11"/>
  <c r="F630" i="11"/>
  <c r="G630" i="11" s="1"/>
  <c r="D630" i="11"/>
  <c r="C630" i="11"/>
  <c r="Y629" i="11"/>
  <c r="X629" i="11"/>
  <c r="W629" i="11"/>
  <c r="T629" i="11"/>
  <c r="L629" i="11"/>
  <c r="F629" i="11"/>
  <c r="G629" i="11" s="1"/>
  <c r="D629" i="11"/>
  <c r="C629" i="11"/>
  <c r="Y628" i="11"/>
  <c r="X628" i="11"/>
  <c r="W628" i="11"/>
  <c r="T628" i="11"/>
  <c r="L628" i="11"/>
  <c r="F628" i="11"/>
  <c r="G628" i="11" s="1"/>
  <c r="D628" i="11"/>
  <c r="C628" i="11"/>
  <c r="X627" i="11"/>
  <c r="W627" i="11"/>
  <c r="T627" i="11"/>
  <c r="L627" i="11"/>
  <c r="F627" i="11"/>
  <c r="G627" i="11" s="1"/>
  <c r="D627" i="11"/>
  <c r="C627" i="11"/>
  <c r="Y626" i="11"/>
  <c r="X626" i="11"/>
  <c r="W626" i="11"/>
  <c r="T626" i="11"/>
  <c r="L626" i="11"/>
  <c r="F626" i="11"/>
  <c r="G626" i="11" s="1"/>
  <c r="D626" i="11"/>
  <c r="C626" i="11"/>
  <c r="Y625" i="11"/>
  <c r="X625" i="11"/>
  <c r="W625" i="11"/>
  <c r="T625" i="11"/>
  <c r="L625" i="11"/>
  <c r="F625" i="11"/>
  <c r="G625" i="11" s="1"/>
  <c r="D625" i="11"/>
  <c r="C625" i="11"/>
  <c r="Y624" i="11"/>
  <c r="X624" i="11"/>
  <c r="W624" i="11"/>
  <c r="T624" i="11"/>
  <c r="L624" i="11"/>
  <c r="F624" i="11"/>
  <c r="G624" i="11" s="1"/>
  <c r="D624" i="11"/>
  <c r="C624" i="11"/>
  <c r="X623" i="11"/>
  <c r="W623" i="11"/>
  <c r="T623" i="11"/>
  <c r="L623" i="11"/>
  <c r="F623" i="11"/>
  <c r="G623" i="11" s="1"/>
  <c r="D623" i="11"/>
  <c r="C623" i="11"/>
  <c r="X622" i="11"/>
  <c r="W622" i="11"/>
  <c r="Y622" i="11" s="1"/>
  <c r="T622" i="11"/>
  <c r="L622" i="11"/>
  <c r="F622" i="11"/>
  <c r="G622" i="11" s="1"/>
  <c r="D622" i="11"/>
  <c r="C622" i="11"/>
  <c r="X621" i="11"/>
  <c r="W621" i="11"/>
  <c r="Y621" i="11" s="1"/>
  <c r="T621" i="11"/>
  <c r="L621" i="11"/>
  <c r="F621" i="11"/>
  <c r="G621" i="11" s="1"/>
  <c r="D621" i="11"/>
  <c r="C621" i="11"/>
  <c r="X620" i="11"/>
  <c r="W620" i="11"/>
  <c r="T620" i="11"/>
  <c r="L620" i="11"/>
  <c r="F620" i="11"/>
  <c r="G620" i="11" s="1"/>
  <c r="D620" i="11"/>
  <c r="C620" i="11"/>
  <c r="X619" i="11"/>
  <c r="W619" i="11"/>
  <c r="T619" i="11"/>
  <c r="L619" i="11"/>
  <c r="F619" i="11"/>
  <c r="G619" i="11" s="1"/>
  <c r="D619" i="11"/>
  <c r="C619" i="11"/>
  <c r="X618" i="11"/>
  <c r="W618" i="11"/>
  <c r="T618" i="11"/>
  <c r="L618" i="11"/>
  <c r="F618" i="11"/>
  <c r="G618" i="11" s="1"/>
  <c r="D618" i="11"/>
  <c r="C618" i="11"/>
  <c r="X617" i="11"/>
  <c r="W617" i="11"/>
  <c r="T617" i="11"/>
  <c r="L617" i="11"/>
  <c r="F617" i="11"/>
  <c r="G617" i="11" s="1"/>
  <c r="D617" i="11"/>
  <c r="C617" i="11"/>
  <c r="X616" i="11"/>
  <c r="W616" i="11"/>
  <c r="T616" i="11"/>
  <c r="L616" i="11"/>
  <c r="F616" i="11"/>
  <c r="G616" i="11" s="1"/>
  <c r="D616" i="11"/>
  <c r="C616" i="11"/>
  <c r="X615" i="11"/>
  <c r="W615" i="11"/>
  <c r="T615" i="11"/>
  <c r="L615" i="11"/>
  <c r="F615" i="11"/>
  <c r="G615" i="11" s="1"/>
  <c r="D615" i="11"/>
  <c r="C615" i="11"/>
  <c r="X614" i="11"/>
  <c r="W614" i="11"/>
  <c r="Y614" i="11" s="1"/>
  <c r="T614" i="11"/>
  <c r="L614" i="11"/>
  <c r="F614" i="11"/>
  <c r="G614" i="11" s="1"/>
  <c r="D614" i="11"/>
  <c r="C614" i="11"/>
  <c r="X613" i="11"/>
  <c r="W613" i="11"/>
  <c r="Y613" i="11" s="1"/>
  <c r="T613" i="11"/>
  <c r="L613" i="11"/>
  <c r="F613" i="11"/>
  <c r="G613" i="11" s="1"/>
  <c r="D613" i="11"/>
  <c r="C613" i="11"/>
  <c r="X612" i="11"/>
  <c r="W612" i="11"/>
  <c r="T612" i="11"/>
  <c r="L612" i="11"/>
  <c r="F612" i="11"/>
  <c r="G612" i="11" s="1"/>
  <c r="D612" i="11"/>
  <c r="C612" i="11"/>
  <c r="X611" i="11"/>
  <c r="W611" i="11"/>
  <c r="T611" i="11"/>
  <c r="L611" i="11"/>
  <c r="F611" i="11"/>
  <c r="G611" i="11" s="1"/>
  <c r="D611" i="11"/>
  <c r="C611" i="11"/>
  <c r="X610" i="11"/>
  <c r="W610" i="11"/>
  <c r="T610" i="11"/>
  <c r="L610" i="11"/>
  <c r="F610" i="11"/>
  <c r="G610" i="11" s="1"/>
  <c r="D610" i="11"/>
  <c r="C610" i="11"/>
  <c r="X609" i="11"/>
  <c r="W609" i="11"/>
  <c r="T609" i="11"/>
  <c r="L609" i="11"/>
  <c r="F609" i="11"/>
  <c r="G609" i="11" s="1"/>
  <c r="D609" i="11"/>
  <c r="C609" i="11"/>
  <c r="X608" i="11"/>
  <c r="W608" i="11"/>
  <c r="T608" i="11"/>
  <c r="L608" i="11"/>
  <c r="F608" i="11"/>
  <c r="G608" i="11" s="1"/>
  <c r="D608" i="11"/>
  <c r="C608" i="11"/>
  <c r="X607" i="11"/>
  <c r="W607" i="11"/>
  <c r="T607" i="11"/>
  <c r="L607" i="11"/>
  <c r="F607" i="11"/>
  <c r="G607" i="11" s="1"/>
  <c r="D607" i="11"/>
  <c r="C607" i="11"/>
  <c r="X606" i="11"/>
  <c r="W606" i="11"/>
  <c r="T606" i="11"/>
  <c r="L606" i="11"/>
  <c r="F606" i="11"/>
  <c r="G606" i="11" s="1"/>
  <c r="D606" i="11"/>
  <c r="C606" i="11"/>
  <c r="X605" i="11"/>
  <c r="Y605" i="11" s="1"/>
  <c r="W605" i="11"/>
  <c r="T605" i="11"/>
  <c r="L605" i="11"/>
  <c r="F605" i="11"/>
  <c r="G605" i="11" s="1"/>
  <c r="D605" i="11"/>
  <c r="C605" i="11"/>
  <c r="X604" i="11"/>
  <c r="Y604" i="11" s="1"/>
  <c r="W604" i="11"/>
  <c r="T604" i="11"/>
  <c r="L604" i="11"/>
  <c r="F604" i="11"/>
  <c r="G604" i="11" s="1"/>
  <c r="D604" i="11"/>
  <c r="C604" i="11"/>
  <c r="X603" i="11"/>
  <c r="W603" i="11"/>
  <c r="T603" i="11"/>
  <c r="L603" i="11"/>
  <c r="F603" i="11"/>
  <c r="G603" i="11" s="1"/>
  <c r="D603" i="11"/>
  <c r="C603" i="11"/>
  <c r="X602" i="11"/>
  <c r="W602" i="11"/>
  <c r="Y602" i="11" s="1"/>
  <c r="T602" i="11"/>
  <c r="L602" i="11"/>
  <c r="F602" i="11"/>
  <c r="G602" i="11" s="1"/>
  <c r="D602" i="11"/>
  <c r="C602" i="11"/>
  <c r="X601" i="11"/>
  <c r="W601" i="11"/>
  <c r="T601" i="11"/>
  <c r="L601" i="11"/>
  <c r="F601" i="11"/>
  <c r="G601" i="11" s="1"/>
  <c r="D601" i="11"/>
  <c r="C601" i="11"/>
  <c r="X600" i="11"/>
  <c r="W600" i="11"/>
  <c r="T600" i="11"/>
  <c r="L600" i="11"/>
  <c r="F600" i="11"/>
  <c r="G600" i="11" s="1"/>
  <c r="D600" i="11"/>
  <c r="C600" i="11"/>
  <c r="X599" i="11"/>
  <c r="W599" i="11"/>
  <c r="T599" i="11"/>
  <c r="L599" i="11"/>
  <c r="F599" i="11"/>
  <c r="G599" i="11" s="1"/>
  <c r="D599" i="11"/>
  <c r="C599" i="11"/>
  <c r="X598" i="11"/>
  <c r="W598" i="11"/>
  <c r="Y598" i="11" s="1"/>
  <c r="T598" i="11"/>
  <c r="L598" i="11"/>
  <c r="F598" i="11"/>
  <c r="G598" i="11" s="1"/>
  <c r="D598" i="11"/>
  <c r="C598" i="11"/>
  <c r="X597" i="11"/>
  <c r="W597" i="11"/>
  <c r="T597" i="11"/>
  <c r="L597" i="11"/>
  <c r="F597" i="11"/>
  <c r="G597" i="11" s="1"/>
  <c r="D597" i="11"/>
  <c r="C597" i="11"/>
  <c r="X596" i="11"/>
  <c r="W596" i="11"/>
  <c r="T596" i="11"/>
  <c r="L596" i="11"/>
  <c r="F596" i="11"/>
  <c r="G596" i="11" s="1"/>
  <c r="D596" i="11"/>
  <c r="C596" i="11"/>
  <c r="X595" i="11"/>
  <c r="W595" i="11"/>
  <c r="T595" i="11"/>
  <c r="L595" i="11"/>
  <c r="F595" i="11"/>
  <c r="G595" i="11" s="1"/>
  <c r="D595" i="11"/>
  <c r="C595" i="11"/>
  <c r="X594" i="11"/>
  <c r="W594" i="11"/>
  <c r="Y594" i="11" s="1"/>
  <c r="T594" i="11"/>
  <c r="L594" i="11"/>
  <c r="F594" i="11"/>
  <c r="G594" i="11" s="1"/>
  <c r="D594" i="11"/>
  <c r="C594" i="11"/>
  <c r="X593" i="11"/>
  <c r="W593" i="11"/>
  <c r="Y593" i="11" s="1"/>
  <c r="T593" i="11"/>
  <c r="L593" i="11"/>
  <c r="F593" i="11"/>
  <c r="G593" i="11" s="1"/>
  <c r="D593" i="11"/>
  <c r="C593" i="11"/>
  <c r="X592" i="11"/>
  <c r="W592" i="11"/>
  <c r="T592" i="11"/>
  <c r="L592" i="11"/>
  <c r="F592" i="11"/>
  <c r="G592" i="11" s="1"/>
  <c r="D592" i="11"/>
  <c r="C592" i="11"/>
  <c r="X591" i="11"/>
  <c r="W591" i="11"/>
  <c r="T591" i="11"/>
  <c r="L591" i="11"/>
  <c r="F591" i="11"/>
  <c r="G591" i="11" s="1"/>
  <c r="D591" i="11"/>
  <c r="C591" i="11"/>
  <c r="Y590" i="11"/>
  <c r="X590" i="11"/>
  <c r="W590" i="11"/>
  <c r="T590" i="11"/>
  <c r="L590" i="11"/>
  <c r="F590" i="11"/>
  <c r="G590" i="11" s="1"/>
  <c r="D590" i="11"/>
  <c r="C590" i="11"/>
  <c r="Y589" i="11"/>
  <c r="X589" i="11"/>
  <c r="W589" i="11"/>
  <c r="T589" i="11"/>
  <c r="L589" i="11"/>
  <c r="F589" i="11"/>
  <c r="G589" i="11" s="1"/>
  <c r="D589" i="11"/>
  <c r="C589" i="11"/>
  <c r="Y588" i="11"/>
  <c r="X588" i="11"/>
  <c r="W588" i="11"/>
  <c r="T588" i="11"/>
  <c r="L588" i="11"/>
  <c r="F588" i="11"/>
  <c r="G588" i="11" s="1"/>
  <c r="D588" i="11"/>
  <c r="C588" i="11"/>
  <c r="X587" i="11"/>
  <c r="W587" i="11"/>
  <c r="T587" i="11"/>
  <c r="L587" i="11"/>
  <c r="F587" i="11"/>
  <c r="G587" i="11" s="1"/>
  <c r="D587" i="11"/>
  <c r="C587" i="11"/>
  <c r="X586" i="11"/>
  <c r="W586" i="11"/>
  <c r="T586" i="11"/>
  <c r="L586" i="11"/>
  <c r="F586" i="11"/>
  <c r="G586" i="11" s="1"/>
  <c r="D586" i="11"/>
  <c r="C586" i="11"/>
  <c r="Y585" i="11"/>
  <c r="X585" i="11"/>
  <c r="W585" i="11"/>
  <c r="T585" i="11"/>
  <c r="L585" i="11"/>
  <c r="F585" i="11"/>
  <c r="G585" i="11" s="1"/>
  <c r="D585" i="11"/>
  <c r="C585" i="11"/>
  <c r="Y584" i="11"/>
  <c r="X584" i="11"/>
  <c r="W584" i="11"/>
  <c r="T584" i="11"/>
  <c r="L584" i="11"/>
  <c r="F584" i="11"/>
  <c r="G584" i="11" s="1"/>
  <c r="D584" i="11"/>
  <c r="C584" i="11"/>
  <c r="X583" i="11"/>
  <c r="W583" i="11"/>
  <c r="T583" i="11"/>
  <c r="L583" i="11"/>
  <c r="F583" i="11"/>
  <c r="G583" i="11" s="1"/>
  <c r="D583" i="11"/>
  <c r="C583" i="11"/>
  <c r="X582" i="11"/>
  <c r="Y582" i="11" s="1"/>
  <c r="W582" i="11"/>
  <c r="T582" i="11"/>
  <c r="L582" i="11"/>
  <c r="F582" i="11"/>
  <c r="G582" i="11" s="1"/>
  <c r="D582" i="11"/>
  <c r="C582" i="11"/>
  <c r="X581" i="11"/>
  <c r="Y581" i="11" s="1"/>
  <c r="W581" i="11"/>
  <c r="T581" i="11"/>
  <c r="L581" i="11"/>
  <c r="F581" i="11"/>
  <c r="G581" i="11" s="1"/>
  <c r="D581" i="11"/>
  <c r="C581" i="11"/>
  <c r="X580" i="11"/>
  <c r="Y580" i="11" s="1"/>
  <c r="W580" i="11"/>
  <c r="T580" i="11"/>
  <c r="L580" i="11"/>
  <c r="F580" i="11"/>
  <c r="G580" i="11" s="1"/>
  <c r="D580" i="11"/>
  <c r="C580" i="11"/>
  <c r="X579" i="11"/>
  <c r="W579" i="11"/>
  <c r="T579" i="11"/>
  <c r="L579" i="11"/>
  <c r="F579" i="11"/>
  <c r="G579" i="11" s="1"/>
  <c r="D579" i="11"/>
  <c r="C579" i="11"/>
  <c r="X578" i="11"/>
  <c r="W578" i="11"/>
  <c r="T578" i="11"/>
  <c r="L578" i="11"/>
  <c r="F578" i="11"/>
  <c r="G578" i="11" s="1"/>
  <c r="D578" i="11"/>
  <c r="C578" i="11"/>
  <c r="X577" i="11"/>
  <c r="W577" i="11"/>
  <c r="T577" i="11"/>
  <c r="L577" i="11"/>
  <c r="F577" i="11"/>
  <c r="G577" i="11" s="1"/>
  <c r="D577" i="11"/>
  <c r="C577" i="11"/>
  <c r="X576" i="11"/>
  <c r="W576" i="11"/>
  <c r="T576" i="11"/>
  <c r="L576" i="11"/>
  <c r="F576" i="11"/>
  <c r="G576" i="11" s="1"/>
  <c r="D576" i="11"/>
  <c r="C576" i="11"/>
  <c r="X575" i="11"/>
  <c r="W575" i="11"/>
  <c r="T575" i="11"/>
  <c r="L575" i="11"/>
  <c r="F575" i="11"/>
  <c r="G575" i="11" s="1"/>
  <c r="D575" i="11"/>
  <c r="C575" i="11"/>
  <c r="X574" i="11"/>
  <c r="W574" i="11"/>
  <c r="Y574" i="11" s="1"/>
  <c r="T574" i="11"/>
  <c r="L574" i="11"/>
  <c r="F574" i="11"/>
  <c r="G574" i="11" s="1"/>
  <c r="D574" i="11"/>
  <c r="C574" i="11"/>
  <c r="X573" i="11"/>
  <c r="W573" i="11"/>
  <c r="Y573" i="11" s="1"/>
  <c r="T573" i="11"/>
  <c r="L573" i="11"/>
  <c r="F573" i="11"/>
  <c r="G573" i="11" s="1"/>
  <c r="D573" i="11"/>
  <c r="C573" i="11"/>
  <c r="X572" i="11"/>
  <c r="W572" i="11"/>
  <c r="T572" i="11"/>
  <c r="L572" i="11"/>
  <c r="F572" i="11"/>
  <c r="G572" i="11" s="1"/>
  <c r="D572" i="11"/>
  <c r="C572" i="11"/>
  <c r="X571" i="11"/>
  <c r="W571" i="11"/>
  <c r="T571" i="11"/>
  <c r="L571" i="11"/>
  <c r="F571" i="11"/>
  <c r="G571" i="11" s="1"/>
  <c r="D571" i="11"/>
  <c r="C571" i="11"/>
  <c r="Y570" i="11"/>
  <c r="X570" i="11"/>
  <c r="W570" i="11"/>
  <c r="T570" i="11"/>
  <c r="L570" i="11"/>
  <c r="F570" i="11"/>
  <c r="G570" i="11" s="1"/>
  <c r="D570" i="11"/>
  <c r="C570" i="11"/>
  <c r="Y569" i="11"/>
  <c r="X569" i="11"/>
  <c r="W569" i="11"/>
  <c r="T569" i="11"/>
  <c r="L569" i="11"/>
  <c r="F569" i="11"/>
  <c r="G569" i="11" s="1"/>
  <c r="D569" i="11"/>
  <c r="C569" i="11"/>
  <c r="Y568" i="11"/>
  <c r="X568" i="11"/>
  <c r="W568" i="11"/>
  <c r="T568" i="11"/>
  <c r="L568" i="11"/>
  <c r="F568" i="11"/>
  <c r="G568" i="11" s="1"/>
  <c r="D568" i="11"/>
  <c r="C568" i="11"/>
  <c r="X567" i="11"/>
  <c r="W567" i="11"/>
  <c r="T567" i="11"/>
  <c r="L567" i="11"/>
  <c r="F567" i="11"/>
  <c r="G567" i="11" s="1"/>
  <c r="D567" i="11"/>
  <c r="C567" i="11"/>
  <c r="X566" i="11"/>
  <c r="W566" i="11"/>
  <c r="T566" i="11"/>
  <c r="L566" i="11"/>
  <c r="F566" i="11"/>
  <c r="G566" i="11" s="1"/>
  <c r="D566" i="11"/>
  <c r="C566" i="11"/>
  <c r="X565" i="11"/>
  <c r="W565" i="11"/>
  <c r="T565" i="11"/>
  <c r="L565" i="11"/>
  <c r="F565" i="11"/>
  <c r="G565" i="11" s="1"/>
  <c r="D565" i="11"/>
  <c r="C565" i="11"/>
  <c r="X564" i="11"/>
  <c r="W564" i="11"/>
  <c r="T564" i="11"/>
  <c r="L564" i="11"/>
  <c r="F564" i="11"/>
  <c r="G564" i="11" s="1"/>
  <c r="D564" i="11"/>
  <c r="C564" i="11"/>
  <c r="X563" i="11"/>
  <c r="W563" i="11"/>
  <c r="T563" i="11"/>
  <c r="L563" i="11"/>
  <c r="F563" i="11"/>
  <c r="G563" i="11" s="1"/>
  <c r="D563" i="11"/>
  <c r="C563" i="11"/>
  <c r="Y562" i="11"/>
  <c r="X562" i="11"/>
  <c r="W562" i="11"/>
  <c r="T562" i="11"/>
  <c r="L562" i="11"/>
  <c r="F562" i="11"/>
  <c r="G562" i="11" s="1"/>
  <c r="D562" i="11"/>
  <c r="C562" i="11"/>
  <c r="Y561" i="11"/>
  <c r="X561" i="11"/>
  <c r="W561" i="11"/>
  <c r="T561" i="11"/>
  <c r="L561" i="11"/>
  <c r="F561" i="11"/>
  <c r="G561" i="11" s="1"/>
  <c r="D561" i="11"/>
  <c r="C561" i="11"/>
  <c r="Y560" i="11"/>
  <c r="X560" i="11"/>
  <c r="W560" i="11"/>
  <c r="T560" i="11"/>
  <c r="L560" i="11"/>
  <c r="F560" i="11"/>
  <c r="G560" i="11" s="1"/>
  <c r="D560" i="11"/>
  <c r="C560" i="11"/>
  <c r="X559" i="11"/>
  <c r="W559" i="11"/>
  <c r="T559" i="11"/>
  <c r="L559" i="11"/>
  <c r="F559" i="11"/>
  <c r="G559" i="11" s="1"/>
  <c r="D559" i="11"/>
  <c r="C559" i="11"/>
  <c r="X558" i="11"/>
  <c r="Y558" i="11" s="1"/>
  <c r="W558" i="11"/>
  <c r="T558" i="11"/>
  <c r="L558" i="11"/>
  <c r="F558" i="11"/>
  <c r="G558" i="11" s="1"/>
  <c r="D558" i="11"/>
  <c r="C558" i="11"/>
  <c r="X557" i="11"/>
  <c r="Y557" i="11" s="1"/>
  <c r="W557" i="11"/>
  <c r="T557" i="11"/>
  <c r="L557" i="11"/>
  <c r="F557" i="11"/>
  <c r="G557" i="11" s="1"/>
  <c r="D557" i="11"/>
  <c r="C557" i="11"/>
  <c r="X556" i="11"/>
  <c r="Y556" i="11" s="1"/>
  <c r="W556" i="11"/>
  <c r="T556" i="11"/>
  <c r="L556" i="11"/>
  <c r="F556" i="11"/>
  <c r="G556" i="11" s="1"/>
  <c r="D556" i="11"/>
  <c r="C556" i="11"/>
  <c r="X555" i="11"/>
  <c r="W555" i="11"/>
  <c r="T555" i="11"/>
  <c r="L555" i="11"/>
  <c r="F555" i="11"/>
  <c r="G555" i="11" s="1"/>
  <c r="D555" i="11"/>
  <c r="C555" i="11"/>
  <c r="X554" i="11"/>
  <c r="W554" i="11"/>
  <c r="T554" i="11"/>
  <c r="L554" i="11"/>
  <c r="F554" i="11"/>
  <c r="G554" i="11" s="1"/>
  <c r="D554" i="11"/>
  <c r="C554" i="11"/>
  <c r="X553" i="11"/>
  <c r="W553" i="11"/>
  <c r="T553" i="11"/>
  <c r="L553" i="11"/>
  <c r="F553" i="11"/>
  <c r="G553" i="11" s="1"/>
  <c r="D553" i="11"/>
  <c r="C553" i="11"/>
  <c r="X552" i="11"/>
  <c r="W552" i="11"/>
  <c r="T552" i="11"/>
  <c r="L552" i="11"/>
  <c r="F552" i="11"/>
  <c r="G552" i="11" s="1"/>
  <c r="D552" i="11"/>
  <c r="C552" i="11"/>
  <c r="X551" i="11"/>
  <c r="W551" i="11"/>
  <c r="T551" i="11"/>
  <c r="L551" i="11"/>
  <c r="F551" i="11"/>
  <c r="G551" i="11" s="1"/>
  <c r="D551" i="11"/>
  <c r="C551" i="11"/>
  <c r="X550" i="11"/>
  <c r="W550" i="11"/>
  <c r="T550" i="11"/>
  <c r="L550" i="11"/>
  <c r="F550" i="11"/>
  <c r="G550" i="11" s="1"/>
  <c r="D550" i="11"/>
  <c r="C550" i="11"/>
  <c r="Y549" i="11"/>
  <c r="X549" i="11"/>
  <c r="W549" i="11"/>
  <c r="T549" i="11"/>
  <c r="L549" i="11"/>
  <c r="F549" i="11"/>
  <c r="G549" i="11" s="1"/>
  <c r="D549" i="11"/>
  <c r="C549" i="11"/>
  <c r="Y548" i="11"/>
  <c r="X548" i="11"/>
  <c r="W548" i="11"/>
  <c r="T548" i="11"/>
  <c r="L548" i="11"/>
  <c r="F548" i="11"/>
  <c r="G548" i="11" s="1"/>
  <c r="D548" i="11"/>
  <c r="C548" i="11"/>
  <c r="X547" i="11"/>
  <c r="W547" i="11"/>
  <c r="T547" i="11"/>
  <c r="L547" i="11"/>
  <c r="F547" i="11"/>
  <c r="G547" i="11" s="1"/>
  <c r="D547" i="11"/>
  <c r="C547" i="11"/>
  <c r="X546" i="11"/>
  <c r="W546" i="11"/>
  <c r="T546" i="11"/>
  <c r="L546" i="11"/>
  <c r="F546" i="11"/>
  <c r="G546" i="11" s="1"/>
  <c r="D546" i="11"/>
  <c r="C546" i="11"/>
  <c r="X545" i="11"/>
  <c r="W545" i="11"/>
  <c r="T545" i="11"/>
  <c r="L545" i="11"/>
  <c r="F545" i="11"/>
  <c r="G545" i="11" s="1"/>
  <c r="D545" i="11"/>
  <c r="C545" i="11"/>
  <c r="X544" i="11"/>
  <c r="W544" i="11"/>
  <c r="T544" i="11"/>
  <c r="L544" i="11"/>
  <c r="F544" i="11"/>
  <c r="G544" i="11" s="1"/>
  <c r="D544" i="11"/>
  <c r="C544" i="11"/>
  <c r="X543" i="11"/>
  <c r="W543" i="11"/>
  <c r="T543" i="11"/>
  <c r="L543" i="11"/>
  <c r="F543" i="11"/>
  <c r="G543" i="11" s="1"/>
  <c r="D543" i="11"/>
  <c r="C543" i="11"/>
  <c r="X542" i="11"/>
  <c r="W542" i="11"/>
  <c r="T542" i="11"/>
  <c r="L542" i="11"/>
  <c r="F542" i="11"/>
  <c r="G542" i="11" s="1"/>
  <c r="D542" i="11"/>
  <c r="C542" i="11"/>
  <c r="X541" i="11"/>
  <c r="Y541" i="11" s="1"/>
  <c r="Z541" i="11" s="1"/>
  <c r="W541" i="11"/>
  <c r="T541" i="11"/>
  <c r="L541" i="11"/>
  <c r="F541" i="11"/>
  <c r="G541" i="11" s="1"/>
  <c r="D541" i="11"/>
  <c r="C541" i="11"/>
  <c r="X540" i="11"/>
  <c r="W540" i="11"/>
  <c r="T540" i="11"/>
  <c r="L540" i="11"/>
  <c r="F540" i="11"/>
  <c r="G540" i="11" s="1"/>
  <c r="D540" i="11"/>
  <c r="C540" i="11"/>
  <c r="X539" i="11"/>
  <c r="W539" i="11"/>
  <c r="T539" i="11"/>
  <c r="L539" i="11"/>
  <c r="F539" i="11"/>
  <c r="G539" i="11" s="1"/>
  <c r="D539" i="11"/>
  <c r="C539" i="11"/>
  <c r="X538" i="11"/>
  <c r="W538" i="11"/>
  <c r="Y538" i="11" s="1"/>
  <c r="T538" i="11"/>
  <c r="L538" i="11"/>
  <c r="F538" i="11"/>
  <c r="G538" i="11" s="1"/>
  <c r="D538" i="11"/>
  <c r="C538" i="11"/>
  <c r="X537" i="11"/>
  <c r="W537" i="11"/>
  <c r="Y537" i="11" s="1"/>
  <c r="Z537" i="11" s="1"/>
  <c r="T537" i="11"/>
  <c r="L537" i="11"/>
  <c r="F537" i="11"/>
  <c r="G537" i="11" s="1"/>
  <c r="D537" i="11"/>
  <c r="C537" i="11"/>
  <c r="X536" i="11"/>
  <c r="Y536" i="11" s="1"/>
  <c r="Z536" i="11" s="1"/>
  <c r="W536" i="11"/>
  <c r="T536" i="11"/>
  <c r="L536" i="11"/>
  <c r="F536" i="11"/>
  <c r="G536" i="11" s="1"/>
  <c r="D536" i="11"/>
  <c r="C536" i="11"/>
  <c r="X535" i="11"/>
  <c r="W535" i="11"/>
  <c r="T535" i="11"/>
  <c r="L535" i="11"/>
  <c r="F535" i="11"/>
  <c r="G535" i="11" s="1"/>
  <c r="D535" i="11"/>
  <c r="C535" i="11"/>
  <c r="Y534" i="11"/>
  <c r="X534" i="11"/>
  <c r="W534" i="11"/>
  <c r="T534" i="11"/>
  <c r="L534" i="11"/>
  <c r="F534" i="11"/>
  <c r="G534" i="11" s="1"/>
  <c r="D534" i="11"/>
  <c r="C534" i="11"/>
  <c r="Y533" i="11"/>
  <c r="Z533" i="11" s="1"/>
  <c r="X533" i="11"/>
  <c r="W533" i="11"/>
  <c r="T533" i="11"/>
  <c r="L533" i="11"/>
  <c r="F533" i="11"/>
  <c r="G533" i="11" s="1"/>
  <c r="D533" i="11"/>
  <c r="C533" i="11"/>
  <c r="X532" i="11"/>
  <c r="Y532" i="11" s="1"/>
  <c r="Z532" i="11" s="1"/>
  <c r="W532" i="11"/>
  <c r="T532" i="11"/>
  <c r="L532" i="11"/>
  <c r="F532" i="11"/>
  <c r="G532" i="11" s="1"/>
  <c r="D532" i="11"/>
  <c r="C532" i="11"/>
  <c r="X531" i="11"/>
  <c r="W531" i="11"/>
  <c r="T531" i="11"/>
  <c r="L531" i="11"/>
  <c r="F531" i="11"/>
  <c r="G531" i="11" s="1"/>
  <c r="D531" i="11"/>
  <c r="C531" i="11"/>
  <c r="Y530" i="11"/>
  <c r="X530" i="11"/>
  <c r="W530" i="11"/>
  <c r="T530" i="11"/>
  <c r="L530" i="11"/>
  <c r="F530" i="11"/>
  <c r="G530" i="11" s="1"/>
  <c r="D530" i="11"/>
  <c r="C530" i="11"/>
  <c r="X529" i="11"/>
  <c r="W529" i="11"/>
  <c r="Y529" i="11" s="1"/>
  <c r="Z529" i="11" s="1"/>
  <c r="T529" i="11"/>
  <c r="L529" i="11"/>
  <c r="F529" i="11"/>
  <c r="G529" i="11" s="1"/>
  <c r="D529" i="11"/>
  <c r="C529" i="11"/>
  <c r="X528" i="11"/>
  <c r="Y528" i="11" s="1"/>
  <c r="Z528" i="11" s="1"/>
  <c r="W528" i="11"/>
  <c r="T528" i="11"/>
  <c r="L528" i="11"/>
  <c r="F528" i="11"/>
  <c r="G528" i="11" s="1"/>
  <c r="D528" i="11"/>
  <c r="C528" i="11"/>
  <c r="X527" i="11"/>
  <c r="W527" i="11"/>
  <c r="T527" i="11"/>
  <c r="L527" i="11"/>
  <c r="F527" i="11"/>
  <c r="G527" i="11" s="1"/>
  <c r="D527" i="11"/>
  <c r="C527" i="11"/>
  <c r="Y526" i="11"/>
  <c r="X526" i="11"/>
  <c r="W526" i="11"/>
  <c r="T526" i="11"/>
  <c r="L526" i="11"/>
  <c r="F526" i="11"/>
  <c r="G526" i="11" s="1"/>
  <c r="D526" i="11"/>
  <c r="C526" i="11"/>
  <c r="X525" i="11"/>
  <c r="W525" i="11"/>
  <c r="Y525" i="11" s="1"/>
  <c r="Z525" i="11" s="1"/>
  <c r="T525" i="11"/>
  <c r="L525" i="11"/>
  <c r="F525" i="11"/>
  <c r="G525" i="11" s="1"/>
  <c r="D525" i="11"/>
  <c r="C525" i="11"/>
  <c r="X524" i="11"/>
  <c r="W524" i="11"/>
  <c r="T524" i="11"/>
  <c r="L524" i="11"/>
  <c r="F524" i="11"/>
  <c r="G524" i="11" s="1"/>
  <c r="D524" i="11"/>
  <c r="C524" i="11"/>
  <c r="X523" i="11"/>
  <c r="W523" i="11"/>
  <c r="T523" i="11"/>
  <c r="L523" i="11"/>
  <c r="F523" i="11"/>
  <c r="G523" i="11" s="1"/>
  <c r="D523" i="11"/>
  <c r="C523" i="11"/>
  <c r="Y522" i="11"/>
  <c r="X522" i="11"/>
  <c r="W522" i="11"/>
  <c r="T522" i="11"/>
  <c r="L522" i="11"/>
  <c r="F522" i="11"/>
  <c r="G522" i="11" s="1"/>
  <c r="D522" i="11"/>
  <c r="C522" i="11"/>
  <c r="X521" i="11"/>
  <c r="W521" i="11"/>
  <c r="Y521" i="11" s="1"/>
  <c r="Z521" i="11" s="1"/>
  <c r="T521" i="11"/>
  <c r="L521" i="11"/>
  <c r="F521" i="11"/>
  <c r="G521" i="11" s="1"/>
  <c r="D521" i="11"/>
  <c r="C521" i="11"/>
  <c r="X520" i="11"/>
  <c r="W520" i="11"/>
  <c r="T520" i="11"/>
  <c r="L520" i="11"/>
  <c r="F520" i="11"/>
  <c r="G520" i="11" s="1"/>
  <c r="D520" i="11"/>
  <c r="C520" i="11"/>
  <c r="X519" i="11"/>
  <c r="W519" i="11"/>
  <c r="T519" i="11"/>
  <c r="L519" i="11"/>
  <c r="F519" i="11"/>
  <c r="G519" i="11" s="1"/>
  <c r="D519" i="11"/>
  <c r="C519" i="11"/>
  <c r="Y518" i="11"/>
  <c r="X518" i="11"/>
  <c r="W518" i="11"/>
  <c r="T518" i="11"/>
  <c r="L518" i="11"/>
  <c r="F518" i="11"/>
  <c r="G518" i="11" s="1"/>
  <c r="D518" i="11"/>
  <c r="C518" i="11"/>
  <c r="X517" i="11"/>
  <c r="W517" i="11"/>
  <c r="Y517" i="11" s="1"/>
  <c r="Z517" i="11" s="1"/>
  <c r="T517" i="11"/>
  <c r="L517" i="11"/>
  <c r="F517" i="11"/>
  <c r="G517" i="11" s="1"/>
  <c r="D517" i="11"/>
  <c r="C517" i="11"/>
  <c r="X516" i="11"/>
  <c r="W516" i="11"/>
  <c r="T516" i="11"/>
  <c r="L516" i="11"/>
  <c r="F516" i="11"/>
  <c r="G516" i="11" s="1"/>
  <c r="D516" i="11"/>
  <c r="C516" i="11"/>
  <c r="X515" i="11"/>
  <c r="W515" i="11"/>
  <c r="T515" i="11"/>
  <c r="L515" i="11"/>
  <c r="F515" i="11"/>
  <c r="G515" i="11" s="1"/>
  <c r="D515" i="11"/>
  <c r="C515" i="11"/>
  <c r="Y514" i="11"/>
  <c r="X514" i="11"/>
  <c r="W514" i="11"/>
  <c r="T514" i="11"/>
  <c r="L514" i="11"/>
  <c r="F514" i="11"/>
  <c r="G514" i="11" s="1"/>
  <c r="D514" i="11"/>
  <c r="C514" i="11"/>
  <c r="X513" i="11"/>
  <c r="W513" i="11"/>
  <c r="Y513" i="11" s="1"/>
  <c r="Z513" i="11" s="1"/>
  <c r="T513" i="11"/>
  <c r="L513" i="11"/>
  <c r="F513" i="11"/>
  <c r="G513" i="11" s="1"/>
  <c r="D513" i="11"/>
  <c r="C513" i="11"/>
  <c r="X512" i="11"/>
  <c r="W512" i="11"/>
  <c r="T512" i="11"/>
  <c r="L512" i="11"/>
  <c r="F512" i="11"/>
  <c r="G512" i="11" s="1"/>
  <c r="D512" i="11"/>
  <c r="C512" i="11"/>
  <c r="X511" i="11"/>
  <c r="W511" i="11"/>
  <c r="T511" i="11"/>
  <c r="L511" i="11"/>
  <c r="F511" i="11"/>
  <c r="G511" i="11" s="1"/>
  <c r="D511" i="11"/>
  <c r="C511" i="11"/>
  <c r="Y510" i="11"/>
  <c r="X510" i="11"/>
  <c r="W510" i="11"/>
  <c r="T510" i="11"/>
  <c r="L510" i="11"/>
  <c r="F510" i="11"/>
  <c r="G510" i="11" s="1"/>
  <c r="D510" i="11"/>
  <c r="C510" i="11"/>
  <c r="X509" i="11"/>
  <c r="W509" i="11"/>
  <c r="Y509" i="11" s="1"/>
  <c r="Z509" i="11" s="1"/>
  <c r="T509" i="11"/>
  <c r="L509" i="11"/>
  <c r="F509" i="11"/>
  <c r="G509" i="11" s="1"/>
  <c r="D509" i="11"/>
  <c r="C509" i="11"/>
  <c r="X508" i="11"/>
  <c r="W508" i="11"/>
  <c r="T508" i="11"/>
  <c r="L508" i="11"/>
  <c r="F508" i="11"/>
  <c r="G508" i="11" s="1"/>
  <c r="D508" i="11"/>
  <c r="C508" i="11"/>
  <c r="X507" i="11"/>
  <c r="W507" i="11"/>
  <c r="T507" i="11"/>
  <c r="L507" i="11"/>
  <c r="F507" i="11"/>
  <c r="G507" i="11" s="1"/>
  <c r="D507" i="11"/>
  <c r="C507" i="11"/>
  <c r="Y506" i="11"/>
  <c r="X506" i="11"/>
  <c r="W506" i="11"/>
  <c r="T506" i="11"/>
  <c r="L506" i="11"/>
  <c r="F506" i="11"/>
  <c r="G506" i="11" s="1"/>
  <c r="D506" i="11"/>
  <c r="C506" i="11"/>
  <c r="X505" i="11"/>
  <c r="W505" i="11"/>
  <c r="Y505" i="11" s="1"/>
  <c r="Z505" i="11" s="1"/>
  <c r="T505" i="11"/>
  <c r="L505" i="11"/>
  <c r="F505" i="11"/>
  <c r="G505" i="11" s="1"/>
  <c r="D505" i="11"/>
  <c r="C505" i="11"/>
  <c r="X504" i="11"/>
  <c r="W504" i="11"/>
  <c r="T504" i="11"/>
  <c r="L504" i="11"/>
  <c r="F504" i="11"/>
  <c r="G504" i="11" s="1"/>
  <c r="D504" i="11"/>
  <c r="C504" i="11"/>
  <c r="X503" i="11"/>
  <c r="W503" i="11"/>
  <c r="T503" i="11"/>
  <c r="L503" i="11"/>
  <c r="F503" i="11"/>
  <c r="G503" i="11" s="1"/>
  <c r="D503" i="11"/>
  <c r="C503" i="11"/>
  <c r="Y502" i="11"/>
  <c r="X502" i="11"/>
  <c r="W502" i="11"/>
  <c r="T502" i="11"/>
  <c r="L502" i="11"/>
  <c r="F502" i="11"/>
  <c r="G502" i="11" s="1"/>
  <c r="D502" i="11"/>
  <c r="C502" i="11"/>
  <c r="X501" i="11"/>
  <c r="W501" i="11"/>
  <c r="Y501" i="11" s="1"/>
  <c r="Z501" i="11" s="1"/>
  <c r="T501" i="11"/>
  <c r="L501" i="11"/>
  <c r="F501" i="11"/>
  <c r="G501" i="11" s="1"/>
  <c r="D501" i="11"/>
  <c r="C501" i="11"/>
  <c r="X500" i="11"/>
  <c r="W500" i="11"/>
  <c r="T500" i="11"/>
  <c r="L500" i="11"/>
  <c r="F500" i="11"/>
  <c r="G500" i="11" s="1"/>
  <c r="D500" i="11"/>
  <c r="C500" i="11"/>
  <c r="X499" i="11"/>
  <c r="W499" i="11"/>
  <c r="T499" i="11"/>
  <c r="L499" i="11"/>
  <c r="F499" i="11"/>
  <c r="G499" i="11" s="1"/>
  <c r="D499" i="11"/>
  <c r="C499" i="11"/>
  <c r="Y498" i="11"/>
  <c r="X498" i="11"/>
  <c r="W498" i="11"/>
  <c r="T498" i="11"/>
  <c r="L498" i="11"/>
  <c r="F498" i="11"/>
  <c r="G498" i="11" s="1"/>
  <c r="D498" i="11"/>
  <c r="C498" i="11"/>
  <c r="X497" i="11"/>
  <c r="W497" i="11"/>
  <c r="Y497" i="11" s="1"/>
  <c r="Z497" i="11" s="1"/>
  <c r="T497" i="11"/>
  <c r="L497" i="11"/>
  <c r="F497" i="11"/>
  <c r="G497" i="11" s="1"/>
  <c r="D497" i="11"/>
  <c r="C497" i="11"/>
  <c r="X496" i="11"/>
  <c r="W496" i="11"/>
  <c r="T496" i="11"/>
  <c r="L496" i="11"/>
  <c r="F496" i="11"/>
  <c r="G496" i="11" s="1"/>
  <c r="D496" i="11"/>
  <c r="C496" i="11"/>
  <c r="X495" i="11"/>
  <c r="W495" i="11"/>
  <c r="T495" i="11"/>
  <c r="L495" i="11"/>
  <c r="F495" i="11"/>
  <c r="G495" i="11" s="1"/>
  <c r="D495" i="11"/>
  <c r="C495" i="11"/>
  <c r="Y494" i="11"/>
  <c r="X494" i="11"/>
  <c r="W494" i="11"/>
  <c r="T494" i="11"/>
  <c r="L494" i="11"/>
  <c r="F494" i="11"/>
  <c r="G494" i="11" s="1"/>
  <c r="D494" i="11"/>
  <c r="C494" i="11"/>
  <c r="X493" i="11"/>
  <c r="W493" i="11"/>
  <c r="Y493" i="11" s="1"/>
  <c r="Z493" i="11" s="1"/>
  <c r="T493" i="11"/>
  <c r="L493" i="11"/>
  <c r="F493" i="11"/>
  <c r="G493" i="11" s="1"/>
  <c r="D493" i="11"/>
  <c r="C493" i="11"/>
  <c r="X492" i="11"/>
  <c r="W492" i="11"/>
  <c r="T492" i="11"/>
  <c r="L492" i="11"/>
  <c r="F492" i="11"/>
  <c r="G492" i="11" s="1"/>
  <c r="D492" i="11"/>
  <c r="C492" i="11"/>
  <c r="X491" i="11"/>
  <c r="W491" i="11"/>
  <c r="T491" i="11"/>
  <c r="L491" i="11"/>
  <c r="F491" i="11"/>
  <c r="G491" i="11" s="1"/>
  <c r="D491" i="11"/>
  <c r="C491" i="11"/>
  <c r="Y490" i="11"/>
  <c r="X490" i="11"/>
  <c r="W490" i="11"/>
  <c r="T490" i="11"/>
  <c r="L490" i="11"/>
  <c r="F490" i="11"/>
  <c r="G490" i="11" s="1"/>
  <c r="D490" i="11"/>
  <c r="C490" i="11"/>
  <c r="X489" i="11"/>
  <c r="W489" i="11"/>
  <c r="Y489" i="11" s="1"/>
  <c r="Z489" i="11" s="1"/>
  <c r="T489" i="11"/>
  <c r="L489" i="11"/>
  <c r="F489" i="11"/>
  <c r="G489" i="11" s="1"/>
  <c r="D489" i="11"/>
  <c r="C489" i="11"/>
  <c r="X488" i="11"/>
  <c r="W488" i="11"/>
  <c r="Y488" i="11" s="1"/>
  <c r="Z488" i="11" s="1"/>
  <c r="T488" i="11"/>
  <c r="L488" i="11"/>
  <c r="F488" i="11"/>
  <c r="G488" i="11" s="1"/>
  <c r="D488" i="11"/>
  <c r="C488" i="11"/>
  <c r="X487" i="11"/>
  <c r="W487" i="11"/>
  <c r="T487" i="11"/>
  <c r="L487" i="11"/>
  <c r="F487" i="11"/>
  <c r="G487" i="11" s="1"/>
  <c r="D487" i="11"/>
  <c r="C487" i="11"/>
  <c r="Y486" i="11"/>
  <c r="X486" i="11"/>
  <c r="W486" i="11"/>
  <c r="T486" i="11"/>
  <c r="L486" i="11"/>
  <c r="F486" i="11"/>
  <c r="G486" i="11" s="1"/>
  <c r="D486" i="11"/>
  <c r="C486" i="11"/>
  <c r="X485" i="11"/>
  <c r="W485" i="11"/>
  <c r="Y485" i="11" s="1"/>
  <c r="Z485" i="11" s="1"/>
  <c r="T485" i="11"/>
  <c r="L485" i="11"/>
  <c r="F485" i="11"/>
  <c r="G485" i="11" s="1"/>
  <c r="D485" i="11"/>
  <c r="C485" i="11"/>
  <c r="X484" i="11"/>
  <c r="W484" i="11"/>
  <c r="T484" i="11"/>
  <c r="L484" i="11"/>
  <c r="F484" i="11"/>
  <c r="G484" i="11" s="1"/>
  <c r="D484" i="11"/>
  <c r="C484" i="11"/>
  <c r="X483" i="11"/>
  <c r="W483" i="11"/>
  <c r="T483" i="11"/>
  <c r="L483" i="11"/>
  <c r="F483" i="11"/>
  <c r="G483" i="11" s="1"/>
  <c r="D483" i="11"/>
  <c r="C483" i="11"/>
  <c r="Y482" i="11"/>
  <c r="X482" i="11"/>
  <c r="W482" i="11"/>
  <c r="T482" i="11"/>
  <c r="L482" i="11"/>
  <c r="F482" i="11"/>
  <c r="G482" i="11" s="1"/>
  <c r="D482" i="11"/>
  <c r="C482" i="11"/>
  <c r="X481" i="11"/>
  <c r="W481" i="11"/>
  <c r="Y481" i="11" s="1"/>
  <c r="Z481" i="11" s="1"/>
  <c r="T481" i="11"/>
  <c r="L481" i="11"/>
  <c r="F481" i="11"/>
  <c r="G481" i="11" s="1"/>
  <c r="D481" i="11"/>
  <c r="C481" i="11"/>
  <c r="X480" i="11"/>
  <c r="W480" i="11"/>
  <c r="T480" i="11"/>
  <c r="L480" i="11"/>
  <c r="F480" i="11"/>
  <c r="G480" i="11" s="1"/>
  <c r="D480" i="11"/>
  <c r="C480" i="11"/>
  <c r="X479" i="11"/>
  <c r="W479" i="11"/>
  <c r="T479" i="11"/>
  <c r="L479" i="11"/>
  <c r="F479" i="11"/>
  <c r="G479" i="11" s="1"/>
  <c r="D479" i="11"/>
  <c r="C479" i="11"/>
  <c r="Y478" i="11"/>
  <c r="X478" i="11"/>
  <c r="W478" i="11"/>
  <c r="T478" i="11"/>
  <c r="L478" i="11"/>
  <c r="F478" i="11"/>
  <c r="G478" i="11" s="1"/>
  <c r="D478" i="11"/>
  <c r="C478" i="11"/>
  <c r="X477" i="11"/>
  <c r="W477" i="11"/>
  <c r="Y477" i="11" s="1"/>
  <c r="Z477" i="11" s="1"/>
  <c r="T477" i="11"/>
  <c r="L477" i="11"/>
  <c r="F477" i="11"/>
  <c r="G477" i="11" s="1"/>
  <c r="D477" i="11"/>
  <c r="C477" i="11"/>
  <c r="X476" i="11"/>
  <c r="W476" i="11"/>
  <c r="T476" i="11"/>
  <c r="L476" i="11"/>
  <c r="F476" i="11"/>
  <c r="G476" i="11" s="1"/>
  <c r="D476" i="11"/>
  <c r="C476" i="11"/>
  <c r="X475" i="11"/>
  <c r="W475" i="11"/>
  <c r="T475" i="11"/>
  <c r="L475" i="11"/>
  <c r="F475" i="11"/>
  <c r="G475" i="11" s="1"/>
  <c r="D475" i="11"/>
  <c r="C475" i="11"/>
  <c r="Y474" i="11"/>
  <c r="X474" i="11"/>
  <c r="W474" i="11"/>
  <c r="T474" i="11"/>
  <c r="L474" i="11"/>
  <c r="F474" i="11"/>
  <c r="G474" i="11" s="1"/>
  <c r="D474" i="11"/>
  <c r="C474" i="11"/>
  <c r="X473" i="11"/>
  <c r="W473" i="11"/>
  <c r="Y473" i="11" s="1"/>
  <c r="Z473" i="11" s="1"/>
  <c r="T473" i="11"/>
  <c r="L473" i="11"/>
  <c r="F473" i="11"/>
  <c r="G473" i="11" s="1"/>
  <c r="D473" i="11"/>
  <c r="C473" i="11"/>
  <c r="X472" i="11"/>
  <c r="W472" i="11"/>
  <c r="T472" i="11"/>
  <c r="L472" i="11"/>
  <c r="F472" i="11"/>
  <c r="G472" i="11" s="1"/>
  <c r="D472" i="11"/>
  <c r="C472" i="11"/>
  <c r="X471" i="11"/>
  <c r="W471" i="11"/>
  <c r="T471" i="11"/>
  <c r="L471" i="11"/>
  <c r="F471" i="11"/>
  <c r="G471" i="11" s="1"/>
  <c r="D471" i="11"/>
  <c r="C471" i="11"/>
  <c r="X470" i="11"/>
  <c r="W470" i="11"/>
  <c r="Y470" i="11" s="1"/>
  <c r="T470" i="11"/>
  <c r="L470" i="11"/>
  <c r="F470" i="11"/>
  <c r="G470" i="11" s="1"/>
  <c r="D470" i="11"/>
  <c r="C470" i="11"/>
  <c r="X469" i="11"/>
  <c r="W469" i="11"/>
  <c r="T469" i="11"/>
  <c r="L469" i="11"/>
  <c r="F469" i="11"/>
  <c r="G469" i="11" s="1"/>
  <c r="D469" i="11"/>
  <c r="C469" i="11"/>
  <c r="X468" i="11"/>
  <c r="W468" i="11"/>
  <c r="T468" i="11"/>
  <c r="L468" i="11"/>
  <c r="F468" i="11"/>
  <c r="G468" i="11" s="1"/>
  <c r="D468" i="11"/>
  <c r="C468" i="11"/>
  <c r="X467" i="11"/>
  <c r="W467" i="11"/>
  <c r="T467" i="11"/>
  <c r="L467" i="11"/>
  <c r="G467" i="11"/>
  <c r="F467" i="11"/>
  <c r="D467" i="11"/>
  <c r="C467" i="11"/>
  <c r="X466" i="11"/>
  <c r="W466" i="11"/>
  <c r="T466" i="11"/>
  <c r="L466" i="11"/>
  <c r="G466" i="11"/>
  <c r="F466" i="11"/>
  <c r="D466" i="11"/>
  <c r="C466" i="11"/>
  <c r="X465" i="11"/>
  <c r="W465" i="11"/>
  <c r="T465" i="11"/>
  <c r="L465" i="11"/>
  <c r="F465" i="11"/>
  <c r="G465" i="11" s="1"/>
  <c r="D465" i="11"/>
  <c r="C465" i="11"/>
  <c r="X464" i="11"/>
  <c r="Y464" i="11" s="1"/>
  <c r="W464" i="11"/>
  <c r="Z464" i="11" s="1"/>
  <c r="T464" i="11"/>
  <c r="L464" i="11"/>
  <c r="F464" i="11"/>
  <c r="G464" i="11" s="1"/>
  <c r="D464" i="11"/>
  <c r="C464" i="11"/>
  <c r="X463" i="11"/>
  <c r="W463" i="11"/>
  <c r="T463" i="11"/>
  <c r="L463" i="11"/>
  <c r="F463" i="11"/>
  <c r="G463" i="11" s="1"/>
  <c r="D463" i="11"/>
  <c r="C463" i="11"/>
  <c r="X462" i="11"/>
  <c r="W462" i="11"/>
  <c r="T462" i="11"/>
  <c r="L462" i="11"/>
  <c r="F462" i="11"/>
  <c r="G462" i="11" s="1"/>
  <c r="D462" i="11"/>
  <c r="C462" i="11"/>
  <c r="X461" i="11"/>
  <c r="Y461" i="11" s="1"/>
  <c r="Z461" i="11" s="1"/>
  <c r="W461" i="11"/>
  <c r="T461" i="11"/>
  <c r="L461" i="11"/>
  <c r="F461" i="11"/>
  <c r="G461" i="11" s="1"/>
  <c r="D461" i="11"/>
  <c r="C461" i="11"/>
  <c r="X460" i="11"/>
  <c r="Y460" i="11" s="1"/>
  <c r="W460" i="11"/>
  <c r="Z460" i="11" s="1"/>
  <c r="T460" i="11"/>
  <c r="L460" i="11"/>
  <c r="F460" i="11"/>
  <c r="G460" i="11" s="1"/>
  <c r="D460" i="11"/>
  <c r="C460" i="11"/>
  <c r="X459" i="11"/>
  <c r="W459" i="11"/>
  <c r="T459" i="11"/>
  <c r="L459" i="11"/>
  <c r="G459" i="11"/>
  <c r="F459" i="11"/>
  <c r="D459" i="11"/>
  <c r="C459" i="11"/>
  <c r="X458" i="11"/>
  <c r="W458" i="11"/>
  <c r="T458" i="11"/>
  <c r="L458" i="11"/>
  <c r="G458" i="11"/>
  <c r="F458" i="11"/>
  <c r="D458" i="11"/>
  <c r="C458" i="11"/>
  <c r="X457" i="11"/>
  <c r="W457" i="11"/>
  <c r="T457" i="11"/>
  <c r="L457" i="11"/>
  <c r="G457" i="11"/>
  <c r="F457" i="11"/>
  <c r="D457" i="11"/>
  <c r="C457" i="11"/>
  <c r="X456" i="11"/>
  <c r="W456" i="11"/>
  <c r="T456" i="11"/>
  <c r="L456" i="11"/>
  <c r="G456" i="11"/>
  <c r="F456" i="11"/>
  <c r="D456" i="11"/>
  <c r="C456" i="11"/>
  <c r="X455" i="11"/>
  <c r="W455" i="11"/>
  <c r="T455" i="11"/>
  <c r="L455" i="11"/>
  <c r="G455" i="11"/>
  <c r="F455" i="11"/>
  <c r="D455" i="11"/>
  <c r="C455" i="11"/>
  <c r="X454" i="11"/>
  <c r="W454" i="11"/>
  <c r="T454" i="11"/>
  <c r="L454" i="11"/>
  <c r="G454" i="11"/>
  <c r="F454" i="11"/>
  <c r="D454" i="11"/>
  <c r="C454" i="11"/>
  <c r="X453" i="11"/>
  <c r="Y453" i="11" s="1"/>
  <c r="Z453" i="11" s="1"/>
  <c r="W453" i="11"/>
  <c r="T453" i="11"/>
  <c r="L453" i="11"/>
  <c r="F453" i="11"/>
  <c r="G453" i="11" s="1"/>
  <c r="D453" i="11"/>
  <c r="C453" i="11"/>
  <c r="X452" i="11"/>
  <c r="Y452" i="11" s="1"/>
  <c r="Z452" i="11" s="1"/>
  <c r="W452" i="11"/>
  <c r="T452" i="11"/>
  <c r="L452" i="11"/>
  <c r="F452" i="11"/>
  <c r="G452" i="11" s="1"/>
  <c r="D452" i="11"/>
  <c r="C452" i="11"/>
  <c r="X451" i="11"/>
  <c r="W451" i="11"/>
  <c r="T451" i="11"/>
  <c r="L451" i="11"/>
  <c r="F451" i="11"/>
  <c r="G451" i="11" s="1"/>
  <c r="D451" i="11"/>
  <c r="C451" i="11"/>
  <c r="Y450" i="11"/>
  <c r="Z450" i="11" s="1"/>
  <c r="X450" i="11"/>
  <c r="W450" i="11"/>
  <c r="T450" i="11"/>
  <c r="L450" i="11"/>
  <c r="F450" i="11"/>
  <c r="G450" i="11" s="1"/>
  <c r="D450" i="11"/>
  <c r="C450" i="11"/>
  <c r="X449" i="11"/>
  <c r="W449" i="11"/>
  <c r="T449" i="11"/>
  <c r="L449" i="11"/>
  <c r="F449" i="11"/>
  <c r="G449" i="11" s="1"/>
  <c r="D449" i="11"/>
  <c r="C449" i="11"/>
  <c r="X448" i="11"/>
  <c r="W448" i="11"/>
  <c r="T448" i="11"/>
  <c r="L448" i="11"/>
  <c r="F448" i="11"/>
  <c r="G448" i="11" s="1"/>
  <c r="D448" i="11"/>
  <c r="C448" i="11"/>
  <c r="X447" i="11"/>
  <c r="W447" i="11"/>
  <c r="T447" i="11"/>
  <c r="L447" i="11"/>
  <c r="F447" i="11"/>
  <c r="G447" i="11" s="1"/>
  <c r="D447" i="11"/>
  <c r="C447" i="11"/>
  <c r="X446" i="11"/>
  <c r="W446" i="11"/>
  <c r="T446" i="11"/>
  <c r="L446" i="11"/>
  <c r="F446" i="11"/>
  <c r="G446" i="11" s="1"/>
  <c r="D446" i="11"/>
  <c r="C446" i="11"/>
  <c r="X445" i="11"/>
  <c r="Y445" i="11" s="1"/>
  <c r="Z445" i="11" s="1"/>
  <c r="W445" i="11"/>
  <c r="T445" i="11"/>
  <c r="L445" i="11"/>
  <c r="F445" i="11"/>
  <c r="G445" i="11" s="1"/>
  <c r="D445" i="11"/>
  <c r="C445" i="11"/>
  <c r="X444" i="11"/>
  <c r="Y444" i="11" s="1"/>
  <c r="Z444" i="11" s="1"/>
  <c r="W444" i="11"/>
  <c r="T444" i="11"/>
  <c r="L444" i="11"/>
  <c r="F444" i="11"/>
  <c r="G444" i="11" s="1"/>
  <c r="D444" i="11"/>
  <c r="C444" i="11"/>
  <c r="X443" i="11"/>
  <c r="W443" i="11"/>
  <c r="T443" i="11"/>
  <c r="L443" i="11"/>
  <c r="F443" i="11"/>
  <c r="G443" i="11" s="1"/>
  <c r="D443" i="11"/>
  <c r="C443" i="11"/>
  <c r="Z442" i="11"/>
  <c r="Y442" i="11"/>
  <c r="X442" i="11"/>
  <c r="W442" i="11"/>
  <c r="T442" i="11"/>
  <c r="L442" i="11"/>
  <c r="F442" i="11"/>
  <c r="G442" i="11" s="1"/>
  <c r="D442" i="11"/>
  <c r="C442" i="11"/>
  <c r="X441" i="11"/>
  <c r="W441" i="11"/>
  <c r="T441" i="11"/>
  <c r="L441" i="11"/>
  <c r="F441" i="11"/>
  <c r="G441" i="11" s="1"/>
  <c r="D441" i="11"/>
  <c r="C441" i="11"/>
  <c r="X440" i="11"/>
  <c r="W440" i="11"/>
  <c r="T440" i="11"/>
  <c r="L440" i="11"/>
  <c r="F440" i="11"/>
  <c r="G440" i="11" s="1"/>
  <c r="D440" i="11"/>
  <c r="C440" i="11"/>
  <c r="X439" i="11"/>
  <c r="W439" i="11"/>
  <c r="T439" i="11"/>
  <c r="L439" i="11"/>
  <c r="F439" i="11"/>
  <c r="G439" i="11" s="1"/>
  <c r="D439" i="11"/>
  <c r="C439" i="11"/>
  <c r="X438" i="11"/>
  <c r="W438" i="11"/>
  <c r="T438" i="11"/>
  <c r="L438" i="11"/>
  <c r="F438" i="11"/>
  <c r="G438" i="11" s="1"/>
  <c r="D438" i="11"/>
  <c r="C438" i="11"/>
  <c r="X437" i="11"/>
  <c r="W437" i="11"/>
  <c r="T437" i="11"/>
  <c r="L437" i="11"/>
  <c r="G437" i="11"/>
  <c r="F437" i="11"/>
  <c r="D437" i="11"/>
  <c r="C437" i="11"/>
  <c r="X436" i="11"/>
  <c r="W436" i="11"/>
  <c r="T436" i="11"/>
  <c r="L436" i="11"/>
  <c r="F436" i="11"/>
  <c r="G436" i="11" s="1"/>
  <c r="D436" i="11"/>
  <c r="C436" i="11"/>
  <c r="X435" i="11"/>
  <c r="W435" i="11"/>
  <c r="T435" i="11"/>
  <c r="L435" i="11"/>
  <c r="G435" i="11"/>
  <c r="F435" i="11"/>
  <c r="D435" i="11"/>
  <c r="C435" i="11"/>
  <c r="X434" i="11"/>
  <c r="W434" i="11"/>
  <c r="Y434" i="11" s="1"/>
  <c r="Z434" i="11" s="1"/>
  <c r="T434" i="11"/>
  <c r="L434" i="11"/>
  <c r="G434" i="11"/>
  <c r="F434" i="11"/>
  <c r="D434" i="11"/>
  <c r="C434" i="11"/>
  <c r="X433" i="11"/>
  <c r="W433" i="11"/>
  <c r="T433" i="11"/>
  <c r="L433" i="11"/>
  <c r="F433" i="11"/>
  <c r="G433" i="11" s="1"/>
  <c r="D433" i="11"/>
  <c r="C433" i="11"/>
  <c r="X432" i="11"/>
  <c r="W432" i="11"/>
  <c r="T432" i="11"/>
  <c r="L432" i="11"/>
  <c r="F432" i="11"/>
  <c r="G432" i="11" s="1"/>
  <c r="D432" i="11"/>
  <c r="C432" i="11"/>
  <c r="X431" i="11"/>
  <c r="W431" i="11"/>
  <c r="T431" i="11"/>
  <c r="L431" i="11"/>
  <c r="G431" i="11"/>
  <c r="F431" i="11"/>
  <c r="D431" i="11"/>
  <c r="C431" i="11"/>
  <c r="X430" i="11"/>
  <c r="W430" i="11"/>
  <c r="T430" i="11"/>
  <c r="L430" i="11"/>
  <c r="G430" i="11"/>
  <c r="F430" i="11"/>
  <c r="D430" i="11"/>
  <c r="C430" i="11"/>
  <c r="X429" i="11"/>
  <c r="W429" i="11"/>
  <c r="T429" i="11"/>
  <c r="L429" i="11"/>
  <c r="F429" i="11"/>
  <c r="G429" i="11" s="1"/>
  <c r="D429" i="11"/>
  <c r="C429" i="11"/>
  <c r="X428" i="11"/>
  <c r="W428" i="11"/>
  <c r="T428" i="11"/>
  <c r="L428" i="11"/>
  <c r="F428" i="11"/>
  <c r="G428" i="11" s="1"/>
  <c r="D428" i="11"/>
  <c r="C428" i="11"/>
  <c r="X427" i="11"/>
  <c r="W427" i="11"/>
  <c r="T427" i="11"/>
  <c r="L427" i="11"/>
  <c r="F427" i="11"/>
  <c r="G427" i="11" s="1"/>
  <c r="D427" i="11"/>
  <c r="C427" i="11"/>
  <c r="X426" i="11"/>
  <c r="W426" i="11"/>
  <c r="Y426" i="11" s="1"/>
  <c r="Z426" i="11" s="1"/>
  <c r="T426" i="11"/>
  <c r="L426" i="11"/>
  <c r="G426" i="11"/>
  <c r="F426" i="11"/>
  <c r="D426" i="11"/>
  <c r="C426" i="11"/>
  <c r="X425" i="11"/>
  <c r="W425" i="11"/>
  <c r="T425" i="11"/>
  <c r="L425" i="11"/>
  <c r="F425" i="11"/>
  <c r="G425" i="11" s="1"/>
  <c r="D425" i="11"/>
  <c r="C425" i="11"/>
  <c r="X424" i="11"/>
  <c r="W424" i="11"/>
  <c r="T424" i="11"/>
  <c r="L424" i="11"/>
  <c r="G424" i="11"/>
  <c r="F424" i="11"/>
  <c r="D424" i="11"/>
  <c r="C424" i="11"/>
  <c r="X423" i="11"/>
  <c r="W423" i="11"/>
  <c r="T423" i="11"/>
  <c r="L423" i="11"/>
  <c r="G423" i="11"/>
  <c r="F423" i="11"/>
  <c r="D423" i="11"/>
  <c r="C423" i="11"/>
  <c r="X422" i="11"/>
  <c r="W422" i="11"/>
  <c r="T422" i="11"/>
  <c r="L422" i="11"/>
  <c r="G422" i="11"/>
  <c r="F422" i="11"/>
  <c r="D422" i="11"/>
  <c r="C422" i="11"/>
  <c r="X421" i="11"/>
  <c r="Y421" i="11" s="1"/>
  <c r="Z421" i="11" s="1"/>
  <c r="W421" i="11"/>
  <c r="T421" i="11"/>
  <c r="L421" i="11"/>
  <c r="F421" i="11"/>
  <c r="G421" i="11" s="1"/>
  <c r="D421" i="11"/>
  <c r="C421" i="11"/>
  <c r="X420" i="11"/>
  <c r="W420" i="11"/>
  <c r="T420" i="11"/>
  <c r="L420" i="11"/>
  <c r="F420" i="11"/>
  <c r="G420" i="11" s="1"/>
  <c r="D420" i="11"/>
  <c r="C420" i="11"/>
  <c r="X419" i="11"/>
  <c r="W419" i="11"/>
  <c r="T419" i="11"/>
  <c r="L419" i="11"/>
  <c r="F419" i="11"/>
  <c r="G419" i="11" s="1"/>
  <c r="D419" i="11"/>
  <c r="C419" i="11"/>
  <c r="X418" i="11"/>
  <c r="Y418" i="11" s="1"/>
  <c r="Z418" i="11" s="1"/>
  <c r="W418" i="11"/>
  <c r="T418" i="11"/>
  <c r="L418" i="11"/>
  <c r="F418" i="11"/>
  <c r="G418" i="11" s="1"/>
  <c r="D418" i="11"/>
  <c r="C418" i="11"/>
  <c r="X417" i="11"/>
  <c r="Y417" i="11" s="1"/>
  <c r="Z417" i="11" s="1"/>
  <c r="W417" i="11"/>
  <c r="T417" i="11"/>
  <c r="L417" i="11"/>
  <c r="F417" i="11"/>
  <c r="G417" i="11" s="1"/>
  <c r="D417" i="11"/>
  <c r="C417" i="11"/>
  <c r="X416" i="11"/>
  <c r="W416" i="11"/>
  <c r="T416" i="11"/>
  <c r="L416" i="11"/>
  <c r="F416" i="11"/>
  <c r="G416" i="11" s="1"/>
  <c r="D416" i="11"/>
  <c r="C416" i="11"/>
  <c r="X415" i="11"/>
  <c r="W415" i="11"/>
  <c r="T415" i="11"/>
  <c r="L415" i="11"/>
  <c r="F415" i="11"/>
  <c r="G415" i="11" s="1"/>
  <c r="D415" i="11"/>
  <c r="C415" i="11"/>
  <c r="X414" i="11"/>
  <c r="W414" i="11"/>
  <c r="T414" i="11"/>
  <c r="L414" i="11"/>
  <c r="F414" i="11"/>
  <c r="G414" i="11" s="1"/>
  <c r="D414" i="11"/>
  <c r="C414" i="11"/>
  <c r="Y413" i="11"/>
  <c r="Z413" i="11" s="1"/>
  <c r="X413" i="11"/>
  <c r="W413" i="11"/>
  <c r="T413" i="11"/>
  <c r="L413" i="11"/>
  <c r="F413" i="11"/>
  <c r="G413" i="11" s="1"/>
  <c r="D413" i="11"/>
  <c r="C413" i="11"/>
  <c r="X412" i="11"/>
  <c r="W412" i="11"/>
  <c r="T412" i="11"/>
  <c r="L412" i="11"/>
  <c r="F412" i="11"/>
  <c r="G412" i="11" s="1"/>
  <c r="D412" i="11"/>
  <c r="C412" i="11"/>
  <c r="X411" i="11"/>
  <c r="W411" i="11"/>
  <c r="T411" i="11"/>
  <c r="L411" i="11"/>
  <c r="F411" i="11"/>
  <c r="G411" i="11" s="1"/>
  <c r="D411" i="11"/>
  <c r="C411" i="11"/>
  <c r="X410" i="11"/>
  <c r="Y410" i="11" s="1"/>
  <c r="Z410" i="11" s="1"/>
  <c r="W410" i="11"/>
  <c r="T410" i="11"/>
  <c r="L410" i="11"/>
  <c r="F410" i="11"/>
  <c r="G410" i="11" s="1"/>
  <c r="D410" i="11"/>
  <c r="C410" i="11"/>
  <c r="X409" i="11"/>
  <c r="Y409" i="11" s="1"/>
  <c r="Z409" i="11" s="1"/>
  <c r="W409" i="11"/>
  <c r="T409" i="11"/>
  <c r="L409" i="11"/>
  <c r="F409" i="11"/>
  <c r="G409" i="11" s="1"/>
  <c r="D409" i="11"/>
  <c r="C409" i="11"/>
  <c r="X408" i="11"/>
  <c r="W408" i="11"/>
  <c r="T408" i="11"/>
  <c r="L408" i="11"/>
  <c r="F408" i="11"/>
  <c r="G408" i="11" s="1"/>
  <c r="D408" i="11"/>
  <c r="C408" i="11"/>
  <c r="X407" i="11"/>
  <c r="W407" i="11"/>
  <c r="T407" i="11"/>
  <c r="L407" i="11"/>
  <c r="F407" i="11"/>
  <c r="G407" i="11" s="1"/>
  <c r="D407" i="11"/>
  <c r="C407" i="11"/>
  <c r="Z406" i="11"/>
  <c r="X406" i="11"/>
  <c r="W406" i="11"/>
  <c r="Y406" i="11" s="1"/>
  <c r="T406" i="11"/>
  <c r="L406" i="11"/>
  <c r="F406" i="11"/>
  <c r="G406" i="11" s="1"/>
  <c r="D406" i="11"/>
  <c r="C406" i="11"/>
  <c r="X405" i="11"/>
  <c r="W405" i="11"/>
  <c r="Y405" i="11" s="1"/>
  <c r="Z405" i="11" s="1"/>
  <c r="T405" i="11"/>
  <c r="L405" i="11"/>
  <c r="G405" i="11"/>
  <c r="F405" i="11"/>
  <c r="D405" i="11"/>
  <c r="C405" i="11"/>
  <c r="X404" i="11"/>
  <c r="W404" i="11"/>
  <c r="Y404" i="11" s="1"/>
  <c r="Z404" i="11" s="1"/>
  <c r="T404" i="11"/>
  <c r="L404" i="11"/>
  <c r="F404" i="11"/>
  <c r="G404" i="11" s="1"/>
  <c r="D404" i="11"/>
  <c r="C404" i="11"/>
  <c r="X403" i="11"/>
  <c r="W403" i="11"/>
  <c r="Y403" i="11" s="1"/>
  <c r="T403" i="11"/>
  <c r="L403" i="11"/>
  <c r="G403" i="11"/>
  <c r="F403" i="11"/>
  <c r="D403" i="11"/>
  <c r="C403" i="11"/>
  <c r="X402" i="11"/>
  <c r="W402" i="11"/>
  <c r="T402" i="11"/>
  <c r="L402" i="11"/>
  <c r="G402" i="11"/>
  <c r="F402" i="11"/>
  <c r="D402" i="11"/>
  <c r="C402" i="11"/>
  <c r="X401" i="11"/>
  <c r="W401" i="11"/>
  <c r="T401" i="11"/>
  <c r="L401" i="11"/>
  <c r="G401" i="11"/>
  <c r="F401" i="11"/>
  <c r="D401" i="11"/>
  <c r="C401" i="11"/>
  <c r="X400" i="11"/>
  <c r="W400" i="11"/>
  <c r="T400" i="11"/>
  <c r="L400" i="11"/>
  <c r="F400" i="11"/>
  <c r="G400" i="11" s="1"/>
  <c r="D400" i="11"/>
  <c r="C400" i="11"/>
  <c r="X399" i="11"/>
  <c r="W399" i="11"/>
  <c r="Y399" i="11" s="1"/>
  <c r="T399" i="11"/>
  <c r="L399" i="11"/>
  <c r="G399" i="11"/>
  <c r="F399" i="11"/>
  <c r="D399" i="11"/>
  <c r="C399" i="11"/>
  <c r="X398" i="11"/>
  <c r="W398" i="11"/>
  <c r="Y398" i="11" s="1"/>
  <c r="Z398" i="11" s="1"/>
  <c r="T398" i="11"/>
  <c r="L398" i="11"/>
  <c r="F398" i="11"/>
  <c r="G398" i="11" s="1"/>
  <c r="D398" i="11"/>
  <c r="C398" i="11"/>
  <c r="X397" i="11"/>
  <c r="W397" i="11"/>
  <c r="T397" i="11"/>
  <c r="L397" i="11"/>
  <c r="F397" i="11"/>
  <c r="G397" i="11" s="1"/>
  <c r="D397" i="11"/>
  <c r="C397" i="11"/>
  <c r="X396" i="11"/>
  <c r="W396" i="11"/>
  <c r="Y396" i="11" s="1"/>
  <c r="T396" i="11"/>
  <c r="L396" i="11"/>
  <c r="F396" i="11"/>
  <c r="G396" i="11" s="1"/>
  <c r="D396" i="11"/>
  <c r="C396" i="11"/>
  <c r="X395" i="11"/>
  <c r="W395" i="11"/>
  <c r="T395" i="11"/>
  <c r="L395" i="11"/>
  <c r="F395" i="11"/>
  <c r="G395" i="11" s="1"/>
  <c r="D395" i="11"/>
  <c r="C395" i="11"/>
  <c r="X394" i="11"/>
  <c r="W394" i="11"/>
  <c r="T394" i="11"/>
  <c r="L394" i="11"/>
  <c r="F394" i="11"/>
  <c r="G394" i="11" s="1"/>
  <c r="D394" i="11"/>
  <c r="C394" i="11"/>
  <c r="X393" i="11"/>
  <c r="W393" i="11"/>
  <c r="T393" i="11"/>
  <c r="L393" i="11"/>
  <c r="F393" i="11"/>
  <c r="G393" i="11" s="1"/>
  <c r="D393" i="11"/>
  <c r="C393" i="11"/>
  <c r="X392" i="11"/>
  <c r="W392" i="11"/>
  <c r="T392" i="11"/>
  <c r="L392" i="11"/>
  <c r="F392" i="11"/>
  <c r="G392" i="11" s="1"/>
  <c r="D392" i="11"/>
  <c r="C392" i="11"/>
  <c r="X391" i="11"/>
  <c r="W391" i="11"/>
  <c r="T391" i="11"/>
  <c r="L391" i="11"/>
  <c r="G391" i="11"/>
  <c r="F391" i="11"/>
  <c r="D391" i="11"/>
  <c r="C391" i="11"/>
  <c r="X390" i="11"/>
  <c r="W390" i="11"/>
  <c r="T390" i="11"/>
  <c r="L390" i="11"/>
  <c r="G390" i="11"/>
  <c r="F390" i="11"/>
  <c r="D390" i="11"/>
  <c r="C390" i="11"/>
  <c r="X389" i="11"/>
  <c r="W389" i="11"/>
  <c r="Y389" i="11" s="1"/>
  <c r="Z389" i="11" s="1"/>
  <c r="T389" i="11"/>
  <c r="L389" i="11"/>
  <c r="F389" i="11"/>
  <c r="G389" i="11" s="1"/>
  <c r="D389" i="11"/>
  <c r="C389" i="11"/>
  <c r="X388" i="11"/>
  <c r="W388" i="11"/>
  <c r="T388" i="11"/>
  <c r="L388" i="11"/>
  <c r="F388" i="11"/>
  <c r="G388" i="11" s="1"/>
  <c r="D388" i="11"/>
  <c r="C388" i="11"/>
  <c r="X387" i="11"/>
  <c r="W387" i="11"/>
  <c r="T387" i="11"/>
  <c r="L387" i="11"/>
  <c r="G387" i="11"/>
  <c r="F387" i="11"/>
  <c r="D387" i="11"/>
  <c r="C387" i="11"/>
  <c r="X386" i="11"/>
  <c r="W386" i="11"/>
  <c r="T386" i="11"/>
  <c r="L386" i="11"/>
  <c r="G386" i="11"/>
  <c r="F386" i="11"/>
  <c r="D386" i="11"/>
  <c r="C386" i="11"/>
  <c r="X385" i="11"/>
  <c r="W385" i="11"/>
  <c r="T385" i="11"/>
  <c r="L385" i="11"/>
  <c r="F385" i="11"/>
  <c r="G385" i="11" s="1"/>
  <c r="D385" i="11"/>
  <c r="C385" i="11"/>
  <c r="X384" i="11"/>
  <c r="W384" i="11"/>
  <c r="T384" i="11"/>
  <c r="L384" i="11"/>
  <c r="F384" i="11"/>
  <c r="G384" i="11" s="1"/>
  <c r="D384" i="11"/>
  <c r="C384" i="11"/>
  <c r="X383" i="11"/>
  <c r="W383" i="11"/>
  <c r="T383" i="11"/>
  <c r="L383" i="11"/>
  <c r="F383" i="11"/>
  <c r="G383" i="11" s="1"/>
  <c r="D383" i="11"/>
  <c r="C383" i="11"/>
  <c r="X382" i="11"/>
  <c r="W382" i="11"/>
  <c r="T382" i="11"/>
  <c r="L382" i="11"/>
  <c r="F382" i="11"/>
  <c r="G382" i="11" s="1"/>
  <c r="D382" i="11"/>
  <c r="C382" i="11"/>
  <c r="X381" i="11"/>
  <c r="W381" i="11"/>
  <c r="Y381" i="11" s="1"/>
  <c r="Z381" i="11" s="1"/>
  <c r="T381" i="11"/>
  <c r="L381" i="11"/>
  <c r="F381" i="11"/>
  <c r="G381" i="11" s="1"/>
  <c r="D381" i="11"/>
  <c r="C381" i="11"/>
  <c r="X380" i="11"/>
  <c r="W380" i="11"/>
  <c r="T380" i="11"/>
  <c r="L380" i="11"/>
  <c r="G380" i="11"/>
  <c r="F380" i="11"/>
  <c r="D380" i="11"/>
  <c r="C380" i="11"/>
  <c r="X379" i="11"/>
  <c r="W379" i="11"/>
  <c r="T379" i="11"/>
  <c r="L379" i="11"/>
  <c r="G379" i="11"/>
  <c r="F379" i="11"/>
  <c r="D379" i="11"/>
  <c r="C379" i="11"/>
  <c r="X378" i="11"/>
  <c r="W378" i="11"/>
  <c r="Y378" i="11" s="1"/>
  <c r="Z378" i="11" s="1"/>
  <c r="T378" i="11"/>
  <c r="L378" i="11"/>
  <c r="G378" i="11"/>
  <c r="F378" i="11"/>
  <c r="D378" i="11"/>
  <c r="C378" i="11"/>
  <c r="X377" i="11"/>
  <c r="W377" i="11"/>
  <c r="T377" i="11"/>
  <c r="L377" i="11"/>
  <c r="G377" i="11"/>
  <c r="F377" i="11"/>
  <c r="D377" i="11"/>
  <c r="C377" i="11"/>
  <c r="X376" i="11"/>
  <c r="W376" i="11"/>
  <c r="T376" i="11"/>
  <c r="L376" i="11"/>
  <c r="F376" i="11"/>
  <c r="G376" i="11" s="1"/>
  <c r="D376" i="11"/>
  <c r="C376" i="11"/>
  <c r="X375" i="11"/>
  <c r="W375" i="11"/>
  <c r="T375" i="11"/>
  <c r="L375" i="11"/>
  <c r="F375" i="11"/>
  <c r="G375" i="11" s="1"/>
  <c r="D375" i="11"/>
  <c r="C375" i="11"/>
  <c r="X374" i="11"/>
  <c r="W374" i="11"/>
  <c r="Y374" i="11" s="1"/>
  <c r="Z374" i="11" s="1"/>
  <c r="T374" i="11"/>
  <c r="L374" i="11"/>
  <c r="G374" i="11"/>
  <c r="F374" i="11"/>
  <c r="D374" i="11"/>
  <c r="C374" i="11"/>
  <c r="X373" i="11"/>
  <c r="W373" i="11"/>
  <c r="T373" i="11"/>
  <c r="L373" i="11"/>
  <c r="F373" i="11"/>
  <c r="G373" i="11" s="1"/>
  <c r="D373" i="11"/>
  <c r="C373" i="11"/>
  <c r="X372" i="11"/>
  <c r="W372" i="11"/>
  <c r="Y372" i="11" s="1"/>
  <c r="Z372" i="11" s="1"/>
  <c r="T372" i="11"/>
  <c r="L372" i="11"/>
  <c r="G372" i="11"/>
  <c r="F372" i="11"/>
  <c r="D372" i="11"/>
  <c r="C372" i="11"/>
  <c r="X371" i="11"/>
  <c r="W371" i="11"/>
  <c r="T371" i="11"/>
  <c r="L371" i="11"/>
  <c r="F371" i="11"/>
  <c r="G371" i="11" s="1"/>
  <c r="D371" i="11"/>
  <c r="C371" i="11"/>
  <c r="X370" i="11"/>
  <c r="W370" i="11"/>
  <c r="T370" i="11"/>
  <c r="L370" i="11"/>
  <c r="F370" i="11"/>
  <c r="G370" i="11" s="1"/>
  <c r="D370" i="11"/>
  <c r="C370" i="11"/>
  <c r="X369" i="11"/>
  <c r="W369" i="11"/>
  <c r="Y369" i="11" s="1"/>
  <c r="Z369" i="11" s="1"/>
  <c r="T369" i="11"/>
  <c r="L369" i="11"/>
  <c r="F369" i="11"/>
  <c r="G369" i="11" s="1"/>
  <c r="D369" i="11"/>
  <c r="C369" i="11"/>
  <c r="X368" i="11"/>
  <c r="W368" i="11"/>
  <c r="T368" i="11"/>
  <c r="L368" i="11"/>
  <c r="F368" i="11"/>
  <c r="G368" i="11" s="1"/>
  <c r="D368" i="11"/>
  <c r="C368" i="11"/>
  <c r="X367" i="11"/>
  <c r="W367" i="11"/>
  <c r="T367" i="11"/>
  <c r="L367" i="11"/>
  <c r="G367" i="11"/>
  <c r="F367" i="11"/>
  <c r="D367" i="11"/>
  <c r="C367" i="11"/>
  <c r="X366" i="11"/>
  <c r="W366" i="11"/>
  <c r="Y366" i="11" s="1"/>
  <c r="T366" i="11"/>
  <c r="L366" i="11"/>
  <c r="F366" i="11"/>
  <c r="G366" i="11" s="1"/>
  <c r="D366" i="11"/>
  <c r="C366" i="11"/>
  <c r="Y365" i="11"/>
  <c r="Z365" i="11" s="1"/>
  <c r="X365" i="11"/>
  <c r="W365" i="11"/>
  <c r="T365" i="11"/>
  <c r="L365" i="11"/>
  <c r="F365" i="11"/>
  <c r="G365" i="11" s="1"/>
  <c r="D365" i="11"/>
  <c r="C365" i="11"/>
  <c r="X364" i="11"/>
  <c r="Y364" i="11" s="1"/>
  <c r="Z364" i="11" s="1"/>
  <c r="W364" i="11"/>
  <c r="T364" i="11"/>
  <c r="L364" i="11"/>
  <c r="F364" i="11"/>
  <c r="G364" i="11" s="1"/>
  <c r="D364" i="11"/>
  <c r="C364" i="11"/>
  <c r="X363" i="11"/>
  <c r="W363" i="11"/>
  <c r="T363" i="11"/>
  <c r="L363" i="11"/>
  <c r="G363" i="11"/>
  <c r="F363" i="11"/>
  <c r="D363" i="11"/>
  <c r="C363" i="11"/>
  <c r="X362" i="11"/>
  <c r="Y362" i="11" s="1"/>
  <c r="W362" i="11"/>
  <c r="T362" i="11"/>
  <c r="L362" i="11"/>
  <c r="F362" i="11"/>
  <c r="G362" i="11" s="1"/>
  <c r="D362" i="11"/>
  <c r="C362" i="11"/>
  <c r="X361" i="11"/>
  <c r="W361" i="11"/>
  <c r="T361" i="11"/>
  <c r="L361" i="11"/>
  <c r="F361" i="11"/>
  <c r="G361" i="11" s="1"/>
  <c r="D361" i="11"/>
  <c r="C361" i="11"/>
  <c r="X360" i="11"/>
  <c r="W360" i="11"/>
  <c r="T360" i="11"/>
  <c r="L360" i="11"/>
  <c r="F360" i="11"/>
  <c r="G360" i="11" s="1"/>
  <c r="D360" i="11"/>
  <c r="C360" i="11"/>
  <c r="X359" i="11"/>
  <c r="W359" i="11"/>
  <c r="T359" i="11"/>
  <c r="L359" i="11"/>
  <c r="F359" i="11"/>
  <c r="G359" i="11" s="1"/>
  <c r="D359" i="11"/>
  <c r="C359" i="11"/>
  <c r="X358" i="11"/>
  <c r="W358" i="11"/>
  <c r="Y358" i="11" s="1"/>
  <c r="T358" i="11"/>
  <c r="L358" i="11"/>
  <c r="G358" i="11"/>
  <c r="F358" i="11"/>
  <c r="D358" i="11"/>
  <c r="C358" i="11"/>
  <c r="X357" i="11"/>
  <c r="W357" i="11"/>
  <c r="T357" i="11"/>
  <c r="L357" i="11"/>
  <c r="F357" i="11"/>
  <c r="G357" i="11" s="1"/>
  <c r="D357" i="11"/>
  <c r="C357" i="11"/>
  <c r="X356" i="11"/>
  <c r="W356" i="11"/>
  <c r="Y356" i="11" s="1"/>
  <c r="Z356" i="11" s="1"/>
  <c r="T356" i="11"/>
  <c r="L356" i="11"/>
  <c r="F356" i="11"/>
  <c r="G356" i="11" s="1"/>
  <c r="D356" i="11"/>
  <c r="C356" i="11"/>
  <c r="X355" i="11"/>
  <c r="W355" i="11"/>
  <c r="Y355" i="11" s="1"/>
  <c r="T355" i="11"/>
  <c r="L355" i="11"/>
  <c r="G355" i="11"/>
  <c r="F355" i="11"/>
  <c r="D355" i="11"/>
  <c r="C355" i="11"/>
  <c r="X354" i="11"/>
  <c r="W354" i="11"/>
  <c r="T354" i="11"/>
  <c r="L354" i="11"/>
  <c r="G354" i="11"/>
  <c r="F354" i="11"/>
  <c r="D354" i="11"/>
  <c r="C354" i="11"/>
  <c r="X353" i="11"/>
  <c r="W353" i="11"/>
  <c r="T353" i="11"/>
  <c r="L353" i="11"/>
  <c r="F353" i="11"/>
  <c r="G353" i="11" s="1"/>
  <c r="D353" i="11"/>
  <c r="C353" i="11"/>
  <c r="X352" i="11"/>
  <c r="W352" i="11"/>
  <c r="T352" i="11"/>
  <c r="L352" i="11"/>
  <c r="F352" i="11"/>
  <c r="G352" i="11" s="1"/>
  <c r="D352" i="11"/>
  <c r="C352" i="11"/>
  <c r="X351" i="11"/>
  <c r="W351" i="11"/>
  <c r="T351" i="11"/>
  <c r="L351" i="11"/>
  <c r="F351" i="11"/>
  <c r="G351" i="11" s="1"/>
  <c r="D351" i="11"/>
  <c r="C351" i="11"/>
  <c r="X350" i="11"/>
  <c r="W350" i="11"/>
  <c r="T350" i="11"/>
  <c r="L350" i="11"/>
  <c r="G350" i="11"/>
  <c r="F350" i="11"/>
  <c r="D350" i="11"/>
  <c r="C350" i="11"/>
  <c r="X349" i="11"/>
  <c r="W349" i="11"/>
  <c r="Y349" i="11" s="1"/>
  <c r="T349" i="11"/>
  <c r="L349" i="11"/>
  <c r="F349" i="11"/>
  <c r="G349" i="11" s="1"/>
  <c r="D349" i="11"/>
  <c r="C349" i="11"/>
  <c r="X348" i="11"/>
  <c r="W348" i="11"/>
  <c r="Y348" i="11" s="1"/>
  <c r="Z348" i="11" s="1"/>
  <c r="T348" i="11"/>
  <c r="L348" i="11"/>
  <c r="F348" i="11"/>
  <c r="G348" i="11" s="1"/>
  <c r="D348" i="11"/>
  <c r="C348" i="11"/>
  <c r="X347" i="11"/>
  <c r="W347" i="11"/>
  <c r="T347" i="11"/>
  <c r="L347" i="11"/>
  <c r="G347" i="11"/>
  <c r="F347" i="11"/>
  <c r="D347" i="11"/>
  <c r="C347" i="11"/>
  <c r="X346" i="11"/>
  <c r="W346" i="11"/>
  <c r="Y346" i="11" s="1"/>
  <c r="Z346" i="11" s="1"/>
  <c r="T346" i="11"/>
  <c r="L346" i="11"/>
  <c r="G346" i="11"/>
  <c r="F346" i="11"/>
  <c r="D346" i="11"/>
  <c r="C346" i="11"/>
  <c r="X345" i="11"/>
  <c r="W345" i="11"/>
  <c r="T345" i="11"/>
  <c r="L345" i="11"/>
  <c r="G345" i="11"/>
  <c r="F345" i="11"/>
  <c r="D345" i="11"/>
  <c r="C345" i="11"/>
  <c r="X344" i="11"/>
  <c r="W344" i="11"/>
  <c r="T344" i="11"/>
  <c r="L344" i="11"/>
  <c r="F344" i="11"/>
  <c r="G344" i="11" s="1"/>
  <c r="D344" i="11"/>
  <c r="C344" i="11"/>
  <c r="X343" i="11"/>
  <c r="W343" i="11"/>
  <c r="Y343" i="11" s="1"/>
  <c r="T343" i="11"/>
  <c r="L343" i="11"/>
  <c r="F343" i="11"/>
  <c r="G343" i="11" s="1"/>
  <c r="D343" i="11"/>
  <c r="C343" i="11"/>
  <c r="X342" i="11"/>
  <c r="W342" i="11"/>
  <c r="Y342" i="11" s="1"/>
  <c r="Z342" i="11" s="1"/>
  <c r="T342" i="11"/>
  <c r="L342" i="11"/>
  <c r="G342" i="11"/>
  <c r="F342" i="11"/>
  <c r="D342" i="11"/>
  <c r="C342" i="11"/>
  <c r="X341" i="11"/>
  <c r="W341" i="11"/>
  <c r="T341" i="11"/>
  <c r="L341" i="11"/>
  <c r="F341" i="11"/>
  <c r="G341" i="11" s="1"/>
  <c r="D341" i="11"/>
  <c r="C341" i="11"/>
  <c r="X340" i="11"/>
  <c r="W340" i="11"/>
  <c r="Y340" i="11" s="1"/>
  <c r="Z340" i="11" s="1"/>
  <c r="T340" i="11"/>
  <c r="L340" i="11"/>
  <c r="G340" i="11"/>
  <c r="F340" i="11"/>
  <c r="D340" i="11"/>
  <c r="C340" i="11"/>
  <c r="X339" i="11"/>
  <c r="W339" i="11"/>
  <c r="T339" i="11"/>
  <c r="L339" i="11"/>
  <c r="F339" i="11"/>
  <c r="G339" i="11" s="1"/>
  <c r="D339" i="11"/>
  <c r="C339" i="11"/>
  <c r="X338" i="11"/>
  <c r="W338" i="11"/>
  <c r="T338" i="11"/>
  <c r="L338" i="11"/>
  <c r="F338" i="11"/>
  <c r="G338" i="11" s="1"/>
  <c r="D338" i="11"/>
  <c r="C338" i="11"/>
  <c r="X337" i="11"/>
  <c r="W337" i="11"/>
  <c r="Y337" i="11" s="1"/>
  <c r="Z337" i="11" s="1"/>
  <c r="T337" i="11"/>
  <c r="L337" i="11"/>
  <c r="F337" i="11"/>
  <c r="G337" i="11" s="1"/>
  <c r="D337" i="11"/>
  <c r="C337" i="11"/>
  <c r="X336" i="11"/>
  <c r="W336" i="11"/>
  <c r="T336" i="11"/>
  <c r="L336" i="11"/>
  <c r="F336" i="11"/>
  <c r="G336" i="11" s="1"/>
  <c r="D336" i="11"/>
  <c r="C336" i="11"/>
  <c r="X335" i="11"/>
  <c r="W335" i="11"/>
  <c r="Y335" i="11" s="1"/>
  <c r="T335" i="11"/>
  <c r="L335" i="11"/>
  <c r="F335" i="11"/>
  <c r="G335" i="11" s="1"/>
  <c r="D335" i="11"/>
  <c r="C335" i="11"/>
  <c r="X334" i="11"/>
  <c r="W334" i="11"/>
  <c r="Y334" i="11" s="1"/>
  <c r="T334" i="11"/>
  <c r="L334" i="11"/>
  <c r="G334" i="11"/>
  <c r="F334" i="11"/>
  <c r="D334" i="11"/>
  <c r="C334" i="11"/>
  <c r="X333" i="11"/>
  <c r="W333" i="11"/>
  <c r="Y333" i="11" s="1"/>
  <c r="Z333" i="11" s="1"/>
  <c r="T333" i="11"/>
  <c r="L333" i="11"/>
  <c r="F333" i="11"/>
  <c r="G333" i="11" s="1"/>
  <c r="D333" i="11"/>
  <c r="C333" i="11"/>
  <c r="X332" i="11"/>
  <c r="W332" i="11"/>
  <c r="T332" i="11"/>
  <c r="L332" i="11"/>
  <c r="F332" i="11"/>
  <c r="G332" i="11" s="1"/>
  <c r="D332" i="11"/>
  <c r="C332" i="11"/>
  <c r="X331" i="11"/>
  <c r="W331" i="11"/>
  <c r="T331" i="11"/>
  <c r="L331" i="11"/>
  <c r="F331" i="11"/>
  <c r="G331" i="11" s="1"/>
  <c r="D331" i="11"/>
  <c r="C331" i="11"/>
  <c r="X330" i="11"/>
  <c r="W330" i="11"/>
  <c r="T330" i="11"/>
  <c r="L330" i="11"/>
  <c r="G330" i="11"/>
  <c r="F330" i="11"/>
  <c r="D330" i="11"/>
  <c r="C330" i="11"/>
  <c r="X329" i="11"/>
  <c r="W329" i="11"/>
  <c r="T329" i="11"/>
  <c r="L329" i="11"/>
  <c r="G329" i="11"/>
  <c r="F329" i="11"/>
  <c r="D329" i="11"/>
  <c r="C329" i="11"/>
  <c r="X328" i="11"/>
  <c r="W328" i="11"/>
  <c r="T328" i="11"/>
  <c r="L328" i="11"/>
  <c r="G328" i="11"/>
  <c r="F328" i="11"/>
  <c r="D328" i="11"/>
  <c r="C328" i="11"/>
  <c r="X327" i="11"/>
  <c r="W327" i="11"/>
  <c r="T327" i="11"/>
  <c r="L327" i="11"/>
  <c r="F327" i="11"/>
  <c r="G327" i="11" s="1"/>
  <c r="D327" i="11"/>
  <c r="C327" i="11"/>
  <c r="X326" i="11"/>
  <c r="W326" i="11"/>
  <c r="Y326" i="11" s="1"/>
  <c r="T326" i="11"/>
  <c r="L326" i="11"/>
  <c r="G326" i="11"/>
  <c r="F326" i="11"/>
  <c r="D326" i="11"/>
  <c r="C326" i="11"/>
  <c r="X325" i="11"/>
  <c r="W325" i="11"/>
  <c r="T325" i="11"/>
  <c r="L325" i="11"/>
  <c r="F325" i="11"/>
  <c r="G325" i="11" s="1"/>
  <c r="D325" i="11"/>
  <c r="C325" i="11"/>
  <c r="X324" i="11"/>
  <c r="W324" i="11"/>
  <c r="Y324" i="11" s="1"/>
  <c r="Z324" i="11" s="1"/>
  <c r="T324" i="11"/>
  <c r="L324" i="11"/>
  <c r="F324" i="11"/>
  <c r="G324" i="11" s="1"/>
  <c r="D324" i="11"/>
  <c r="C324" i="11"/>
  <c r="X323" i="11"/>
  <c r="W323" i="11"/>
  <c r="Y323" i="11" s="1"/>
  <c r="T323" i="11"/>
  <c r="L323" i="11"/>
  <c r="G323" i="11"/>
  <c r="F323" i="11"/>
  <c r="D323" i="11"/>
  <c r="C323" i="11"/>
  <c r="X322" i="11"/>
  <c r="W322" i="11"/>
  <c r="T322" i="11"/>
  <c r="L322" i="11"/>
  <c r="G322" i="11"/>
  <c r="F322" i="11"/>
  <c r="D322" i="11"/>
  <c r="C322" i="11"/>
  <c r="X321" i="11"/>
  <c r="W321" i="11"/>
  <c r="T321" i="11"/>
  <c r="L321" i="11"/>
  <c r="F321" i="11"/>
  <c r="G321" i="11" s="1"/>
  <c r="D321" i="11"/>
  <c r="C321" i="11"/>
  <c r="X320" i="11"/>
  <c r="W320" i="11"/>
  <c r="T320" i="11"/>
  <c r="L320" i="11"/>
  <c r="F320" i="11"/>
  <c r="G320" i="11" s="1"/>
  <c r="D320" i="11"/>
  <c r="C320" i="11"/>
  <c r="X319" i="11"/>
  <c r="W319" i="11"/>
  <c r="T319" i="11"/>
  <c r="L319" i="11"/>
  <c r="F319" i="11"/>
  <c r="G319" i="11" s="1"/>
  <c r="D319" i="11"/>
  <c r="C319" i="11"/>
  <c r="X318" i="11"/>
  <c r="W318" i="11"/>
  <c r="T318" i="11"/>
  <c r="L318" i="11"/>
  <c r="F318" i="11"/>
  <c r="G318" i="11" s="1"/>
  <c r="D318" i="11"/>
  <c r="C318" i="11"/>
  <c r="X317" i="11"/>
  <c r="W317" i="11"/>
  <c r="T317" i="11"/>
  <c r="L317" i="11"/>
  <c r="F317" i="11"/>
  <c r="G317" i="11" s="1"/>
  <c r="D317" i="11"/>
  <c r="C317" i="11"/>
  <c r="X316" i="11"/>
  <c r="W316" i="11"/>
  <c r="Y316" i="11" s="1"/>
  <c r="Z316" i="11" s="1"/>
  <c r="T316" i="11"/>
  <c r="L316" i="11"/>
  <c r="F316" i="11"/>
  <c r="G316" i="11" s="1"/>
  <c r="D316" i="11"/>
  <c r="C316" i="11"/>
  <c r="X315" i="11"/>
  <c r="W315" i="11"/>
  <c r="T315" i="11"/>
  <c r="L315" i="11"/>
  <c r="G315" i="11"/>
  <c r="F315" i="11"/>
  <c r="D315" i="11"/>
  <c r="C315" i="11"/>
  <c r="X314" i="11"/>
  <c r="W314" i="11"/>
  <c r="Y314" i="11" s="1"/>
  <c r="Z314" i="11" s="1"/>
  <c r="T314" i="11"/>
  <c r="L314" i="11"/>
  <c r="G314" i="11"/>
  <c r="F314" i="11"/>
  <c r="D314" i="11"/>
  <c r="C314" i="11"/>
  <c r="X313" i="11"/>
  <c r="W313" i="11"/>
  <c r="T313" i="11"/>
  <c r="L313" i="11"/>
  <c r="G313" i="11"/>
  <c r="F313" i="11"/>
  <c r="D313" i="11"/>
  <c r="C313" i="11"/>
  <c r="X312" i="11"/>
  <c r="W312" i="11"/>
  <c r="T312" i="11"/>
  <c r="L312" i="11"/>
  <c r="F312" i="11"/>
  <c r="G312" i="11" s="1"/>
  <c r="D312" i="11"/>
  <c r="C312" i="11"/>
  <c r="X311" i="11"/>
  <c r="W311" i="11"/>
  <c r="Y311" i="11" s="1"/>
  <c r="T311" i="11"/>
  <c r="L311" i="11"/>
  <c r="F311" i="11"/>
  <c r="G311" i="11" s="1"/>
  <c r="D311" i="11"/>
  <c r="C311" i="11"/>
  <c r="X310" i="11"/>
  <c r="W310" i="11"/>
  <c r="Y310" i="11" s="1"/>
  <c r="Z310" i="11" s="1"/>
  <c r="T310" i="11"/>
  <c r="L310" i="11"/>
  <c r="G310" i="11"/>
  <c r="F310" i="11"/>
  <c r="D310" i="11"/>
  <c r="C310" i="11"/>
  <c r="X309" i="11"/>
  <c r="W309" i="11"/>
  <c r="T309" i="11"/>
  <c r="L309" i="11"/>
  <c r="F309" i="11"/>
  <c r="G309" i="11" s="1"/>
  <c r="D309" i="11"/>
  <c r="C309" i="11"/>
  <c r="X308" i="11"/>
  <c r="W308" i="11"/>
  <c r="Y308" i="11" s="1"/>
  <c r="Z308" i="11" s="1"/>
  <c r="T308" i="11"/>
  <c r="L308" i="11"/>
  <c r="F308" i="11"/>
  <c r="G308" i="11" s="1"/>
  <c r="D308" i="11"/>
  <c r="C308" i="11"/>
  <c r="X307" i="11"/>
  <c r="W307" i="11"/>
  <c r="T307" i="11"/>
  <c r="L307" i="11"/>
  <c r="F307" i="11"/>
  <c r="G307" i="11" s="1"/>
  <c r="D307" i="11"/>
  <c r="C307" i="11"/>
  <c r="Z306" i="11"/>
  <c r="X306" i="11"/>
  <c r="Y306" i="11" s="1"/>
  <c r="W306" i="11"/>
  <c r="T306" i="11"/>
  <c r="L306" i="11"/>
  <c r="F306" i="11"/>
  <c r="G306" i="11" s="1"/>
  <c r="D306" i="11"/>
  <c r="C306" i="11"/>
  <c r="X305" i="11"/>
  <c r="W305" i="11"/>
  <c r="T305" i="11"/>
  <c r="L305" i="11"/>
  <c r="F305" i="11"/>
  <c r="G305" i="11" s="1"/>
  <c r="D305" i="11"/>
  <c r="C305" i="11"/>
  <c r="X304" i="11"/>
  <c r="Y304" i="11" s="1"/>
  <c r="Z304" i="11" s="1"/>
  <c r="W304" i="11"/>
  <c r="T304" i="11"/>
  <c r="L304" i="11"/>
  <c r="F304" i="11"/>
  <c r="G304" i="11" s="1"/>
  <c r="D304" i="11"/>
  <c r="C304" i="11"/>
  <c r="X303" i="11"/>
  <c r="W303" i="11"/>
  <c r="T303" i="11"/>
  <c r="L303" i="11"/>
  <c r="F303" i="11"/>
  <c r="G303" i="11" s="1"/>
  <c r="D303" i="11"/>
  <c r="C303" i="11"/>
  <c r="Y302" i="11"/>
  <c r="X302" i="11"/>
  <c r="W302" i="11"/>
  <c r="T302" i="11"/>
  <c r="L302" i="11"/>
  <c r="F302" i="11"/>
  <c r="G302" i="11" s="1"/>
  <c r="D302" i="11"/>
  <c r="C302" i="11"/>
  <c r="X301" i="11"/>
  <c r="W301" i="11"/>
  <c r="Y301" i="11" s="1"/>
  <c r="Z301" i="11" s="1"/>
  <c r="T301" i="11"/>
  <c r="L301" i="11"/>
  <c r="F301" i="11"/>
  <c r="G301" i="11" s="1"/>
  <c r="D301" i="11"/>
  <c r="C301" i="11"/>
  <c r="X300" i="11"/>
  <c r="Y300" i="11" s="1"/>
  <c r="Z300" i="11" s="1"/>
  <c r="W300" i="11"/>
  <c r="T300" i="11"/>
  <c r="L300" i="11"/>
  <c r="F300" i="11"/>
  <c r="G300" i="11" s="1"/>
  <c r="D300" i="11"/>
  <c r="C300" i="11"/>
  <c r="X299" i="11"/>
  <c r="W299" i="11"/>
  <c r="T299" i="11"/>
  <c r="L299" i="11"/>
  <c r="F299" i="11"/>
  <c r="G299" i="11" s="1"/>
  <c r="D299" i="11"/>
  <c r="C299" i="11"/>
  <c r="X298" i="11"/>
  <c r="Y298" i="11" s="1"/>
  <c r="Z298" i="11" s="1"/>
  <c r="W298" i="11"/>
  <c r="T298" i="11"/>
  <c r="L298" i="11"/>
  <c r="F298" i="11"/>
  <c r="G298" i="11" s="1"/>
  <c r="D298" i="11"/>
  <c r="C298" i="11"/>
  <c r="X297" i="11"/>
  <c r="Y297" i="11" s="1"/>
  <c r="Z297" i="11" s="1"/>
  <c r="W297" i="11"/>
  <c r="T297" i="11"/>
  <c r="L297" i="11"/>
  <c r="F297" i="11"/>
  <c r="G297" i="11" s="1"/>
  <c r="D297" i="11"/>
  <c r="C297" i="11"/>
  <c r="X296" i="11"/>
  <c r="Y296" i="11" s="1"/>
  <c r="Z296" i="11" s="1"/>
  <c r="W296" i="11"/>
  <c r="T296" i="11"/>
  <c r="L296" i="11"/>
  <c r="F296" i="11"/>
  <c r="G296" i="11" s="1"/>
  <c r="D296" i="11"/>
  <c r="C296" i="11"/>
  <c r="X295" i="11"/>
  <c r="W295" i="11"/>
  <c r="T295" i="11"/>
  <c r="L295" i="11"/>
  <c r="F295" i="11"/>
  <c r="G295" i="11" s="1"/>
  <c r="D295" i="11"/>
  <c r="C295" i="11"/>
  <c r="X294" i="11"/>
  <c r="Y294" i="11" s="1"/>
  <c r="W294" i="11"/>
  <c r="T294" i="11"/>
  <c r="L294" i="11"/>
  <c r="F294" i="11"/>
  <c r="G294" i="11" s="1"/>
  <c r="D294" i="11"/>
  <c r="C294" i="11"/>
  <c r="X293" i="11"/>
  <c r="W293" i="11"/>
  <c r="Y293" i="11" s="1"/>
  <c r="T293" i="11"/>
  <c r="L293" i="11"/>
  <c r="F293" i="11"/>
  <c r="G293" i="11" s="1"/>
  <c r="D293" i="11"/>
  <c r="C293" i="11"/>
  <c r="X292" i="11"/>
  <c r="W292" i="11"/>
  <c r="Y292" i="11" s="1"/>
  <c r="Z292" i="11" s="1"/>
  <c r="T292" i="11"/>
  <c r="L292" i="11"/>
  <c r="F292" i="11"/>
  <c r="G292" i="11" s="1"/>
  <c r="D292" i="11"/>
  <c r="C292" i="11"/>
  <c r="X291" i="11"/>
  <c r="W291" i="11"/>
  <c r="T291" i="11"/>
  <c r="L291" i="11"/>
  <c r="G291" i="11"/>
  <c r="F291" i="11"/>
  <c r="D291" i="11"/>
  <c r="C291" i="11"/>
  <c r="X290" i="11"/>
  <c r="W290" i="11"/>
  <c r="T290" i="11"/>
  <c r="L290" i="11"/>
  <c r="G290" i="11"/>
  <c r="F290" i="11"/>
  <c r="D290" i="11"/>
  <c r="C290" i="11"/>
  <c r="X289" i="11"/>
  <c r="W289" i="11"/>
  <c r="T289" i="11"/>
  <c r="L289" i="11"/>
  <c r="F289" i="11"/>
  <c r="G289" i="11" s="1"/>
  <c r="D289" i="11"/>
  <c r="C289" i="11"/>
  <c r="X288" i="11"/>
  <c r="W288" i="11"/>
  <c r="T288" i="11"/>
  <c r="L288" i="11"/>
  <c r="F288" i="11"/>
  <c r="G288" i="11" s="1"/>
  <c r="D288" i="11"/>
  <c r="C288" i="11"/>
  <c r="X287" i="11"/>
  <c r="W287" i="11"/>
  <c r="Y287" i="11" s="1"/>
  <c r="T287" i="11"/>
  <c r="L287" i="11"/>
  <c r="F287" i="11"/>
  <c r="G287" i="11" s="1"/>
  <c r="D287" i="11"/>
  <c r="C287" i="11"/>
  <c r="X286" i="11"/>
  <c r="W286" i="11"/>
  <c r="T286" i="11"/>
  <c r="L286" i="11"/>
  <c r="F286" i="11"/>
  <c r="G286" i="11" s="1"/>
  <c r="D286" i="11"/>
  <c r="C286" i="11"/>
  <c r="X285" i="11"/>
  <c r="W285" i="11"/>
  <c r="Y285" i="11" s="1"/>
  <c r="T285" i="11"/>
  <c r="L285" i="11"/>
  <c r="F285" i="11"/>
  <c r="G285" i="11" s="1"/>
  <c r="D285" i="11"/>
  <c r="C285" i="11"/>
  <c r="X284" i="11"/>
  <c r="W284" i="11"/>
  <c r="Y284" i="11" s="1"/>
  <c r="Z284" i="11" s="1"/>
  <c r="T284" i="11"/>
  <c r="L284" i="11"/>
  <c r="F284" i="11"/>
  <c r="G284" i="11" s="1"/>
  <c r="D284" i="11"/>
  <c r="C284" i="11"/>
  <c r="X283" i="11"/>
  <c r="W283" i="11"/>
  <c r="T283" i="11"/>
  <c r="L283" i="11"/>
  <c r="G283" i="11"/>
  <c r="F283" i="11"/>
  <c r="D283" i="11"/>
  <c r="C283" i="11"/>
  <c r="X282" i="11"/>
  <c r="W282" i="11"/>
  <c r="T282" i="11"/>
  <c r="L282" i="11"/>
  <c r="G282" i="11"/>
  <c r="F282" i="11"/>
  <c r="D282" i="11"/>
  <c r="C282" i="11"/>
  <c r="X281" i="11"/>
  <c r="W281" i="11"/>
  <c r="T281" i="11"/>
  <c r="L281" i="11"/>
  <c r="G281" i="11"/>
  <c r="F281" i="11"/>
  <c r="D281" i="11"/>
  <c r="C281" i="11"/>
  <c r="X280" i="11"/>
  <c r="Y280" i="11" s="1"/>
  <c r="Z280" i="11" s="1"/>
  <c r="W280" i="11"/>
  <c r="T280" i="11"/>
  <c r="L280" i="11"/>
  <c r="F280" i="11"/>
  <c r="G280" i="11" s="1"/>
  <c r="D280" i="11"/>
  <c r="C280" i="11"/>
  <c r="X279" i="11"/>
  <c r="W279" i="11"/>
  <c r="Y279" i="11" s="1"/>
  <c r="T279" i="11"/>
  <c r="L279" i="11"/>
  <c r="F279" i="11"/>
  <c r="G279" i="11" s="1"/>
  <c r="D279" i="11"/>
  <c r="C279" i="11"/>
  <c r="Y278" i="11"/>
  <c r="Z278" i="11" s="1"/>
  <c r="X278" i="11"/>
  <c r="W278" i="11"/>
  <c r="T278" i="11"/>
  <c r="L278" i="11"/>
  <c r="F278" i="11"/>
  <c r="G278" i="11" s="1"/>
  <c r="D278" i="11"/>
  <c r="C278" i="11"/>
  <c r="X277" i="11"/>
  <c r="W277" i="11"/>
  <c r="T277" i="11"/>
  <c r="L277" i="11"/>
  <c r="F277" i="11"/>
  <c r="G277" i="11" s="1"/>
  <c r="D277" i="11"/>
  <c r="C277" i="11"/>
  <c r="Y276" i="11"/>
  <c r="Z276" i="11" s="1"/>
  <c r="X276" i="11"/>
  <c r="W276" i="11"/>
  <c r="T276" i="11"/>
  <c r="L276" i="11"/>
  <c r="F276" i="11"/>
  <c r="G276" i="11" s="1"/>
  <c r="D276" i="11"/>
  <c r="C276" i="11"/>
  <c r="X275" i="11"/>
  <c r="W275" i="11"/>
  <c r="T275" i="11"/>
  <c r="L275" i="11"/>
  <c r="F275" i="11"/>
  <c r="G275" i="11" s="1"/>
  <c r="D275" i="11"/>
  <c r="C275" i="11"/>
  <c r="X274" i="11"/>
  <c r="Y274" i="11" s="1"/>
  <c r="Z274" i="11" s="1"/>
  <c r="W274" i="11"/>
  <c r="T274" i="11"/>
  <c r="L274" i="11"/>
  <c r="F274" i="11"/>
  <c r="G274" i="11" s="1"/>
  <c r="D274" i="11"/>
  <c r="C274" i="11"/>
  <c r="Z273" i="11"/>
  <c r="X273" i="11"/>
  <c r="W273" i="11"/>
  <c r="Y273" i="11" s="1"/>
  <c r="T273" i="11"/>
  <c r="L273" i="11"/>
  <c r="F273" i="11"/>
  <c r="G273" i="11" s="1"/>
  <c r="D273" i="11"/>
  <c r="C273" i="11"/>
  <c r="X272" i="11"/>
  <c r="W272" i="11"/>
  <c r="T272" i="11"/>
  <c r="L272" i="11"/>
  <c r="F272" i="11"/>
  <c r="G272" i="11" s="1"/>
  <c r="D272" i="11"/>
  <c r="C272" i="11"/>
  <c r="X271" i="11"/>
  <c r="W271" i="11"/>
  <c r="Y271" i="11" s="1"/>
  <c r="T271" i="11"/>
  <c r="L271" i="11"/>
  <c r="F271" i="11"/>
  <c r="G271" i="11" s="1"/>
  <c r="D271" i="11"/>
  <c r="C271" i="11"/>
  <c r="X270" i="11"/>
  <c r="W270" i="11"/>
  <c r="Y270" i="11" s="1"/>
  <c r="T270" i="11"/>
  <c r="L270" i="11"/>
  <c r="F270" i="11"/>
  <c r="G270" i="11" s="1"/>
  <c r="D270" i="11"/>
  <c r="C270" i="11"/>
  <c r="X269" i="11"/>
  <c r="W269" i="11"/>
  <c r="Y269" i="11" s="1"/>
  <c r="Z269" i="11" s="1"/>
  <c r="T269" i="11"/>
  <c r="L269" i="11"/>
  <c r="F269" i="11"/>
  <c r="G269" i="11" s="1"/>
  <c r="D269" i="11"/>
  <c r="C269" i="11"/>
  <c r="X268" i="11"/>
  <c r="W268" i="11"/>
  <c r="T268" i="11"/>
  <c r="L268" i="11"/>
  <c r="F268" i="11"/>
  <c r="G268" i="11" s="1"/>
  <c r="D268" i="11"/>
  <c r="C268" i="11"/>
  <c r="X267" i="11"/>
  <c r="W267" i="11"/>
  <c r="T267" i="11"/>
  <c r="L267" i="11"/>
  <c r="F267" i="11"/>
  <c r="G267" i="11" s="1"/>
  <c r="D267" i="11"/>
  <c r="C267" i="11"/>
  <c r="X266" i="11"/>
  <c r="W266" i="11"/>
  <c r="T266" i="11"/>
  <c r="L266" i="11"/>
  <c r="F266" i="11"/>
  <c r="G266" i="11" s="1"/>
  <c r="D266" i="11"/>
  <c r="C266" i="11"/>
  <c r="X265" i="11"/>
  <c r="W265" i="11"/>
  <c r="T265" i="11"/>
  <c r="L265" i="11"/>
  <c r="F265" i="11"/>
  <c r="G265" i="11" s="1"/>
  <c r="D265" i="11"/>
  <c r="C265" i="11"/>
  <c r="X264" i="11"/>
  <c r="W264" i="11"/>
  <c r="T264" i="11"/>
  <c r="L264" i="11"/>
  <c r="F264" i="11"/>
  <c r="G264" i="11" s="1"/>
  <c r="D264" i="11"/>
  <c r="C264" i="11"/>
  <c r="X263" i="11"/>
  <c r="W263" i="11"/>
  <c r="T263" i="11"/>
  <c r="L263" i="11"/>
  <c r="F263" i="11"/>
  <c r="G263" i="11" s="1"/>
  <c r="D263" i="11"/>
  <c r="C263" i="11"/>
  <c r="X262" i="11"/>
  <c r="W262" i="11"/>
  <c r="T262" i="11"/>
  <c r="L262" i="11"/>
  <c r="G262" i="11"/>
  <c r="F262" i="11"/>
  <c r="D262" i="11"/>
  <c r="C262" i="11"/>
  <c r="X261" i="11"/>
  <c r="W261" i="11"/>
  <c r="T261" i="11"/>
  <c r="L261" i="11"/>
  <c r="F261" i="11"/>
  <c r="G261" i="11" s="1"/>
  <c r="D261" i="11"/>
  <c r="C261" i="11"/>
  <c r="X260" i="11"/>
  <c r="W260" i="11"/>
  <c r="Y260" i="11" s="1"/>
  <c r="Z260" i="11" s="1"/>
  <c r="T260" i="11"/>
  <c r="L260" i="11"/>
  <c r="F260" i="11"/>
  <c r="G260" i="11" s="1"/>
  <c r="D260" i="11"/>
  <c r="C260" i="11"/>
  <c r="X259" i="11"/>
  <c r="W259" i="11"/>
  <c r="Y259" i="11" s="1"/>
  <c r="T259" i="11"/>
  <c r="L259" i="11"/>
  <c r="F259" i="11"/>
  <c r="G259" i="11" s="1"/>
  <c r="D259" i="11"/>
  <c r="C259" i="11"/>
  <c r="X258" i="11"/>
  <c r="W258" i="11"/>
  <c r="T258" i="11"/>
  <c r="L258" i="11"/>
  <c r="F258" i="11"/>
  <c r="G258" i="11" s="1"/>
  <c r="D258" i="11"/>
  <c r="C258" i="11"/>
  <c r="X257" i="11"/>
  <c r="W257" i="11"/>
  <c r="T257" i="11"/>
  <c r="L257" i="11"/>
  <c r="F257" i="11"/>
  <c r="G257" i="11" s="1"/>
  <c r="D257" i="11"/>
  <c r="C257" i="11"/>
  <c r="X256" i="11"/>
  <c r="Y256" i="11" s="1"/>
  <c r="Z256" i="11" s="1"/>
  <c r="W256" i="11"/>
  <c r="T256" i="11"/>
  <c r="L256" i="11"/>
  <c r="G256" i="11"/>
  <c r="F256" i="11"/>
  <c r="D256" i="11"/>
  <c r="C256" i="11"/>
  <c r="Z255" i="11"/>
  <c r="X255" i="11"/>
  <c r="W255" i="11"/>
  <c r="Y255" i="11" s="1"/>
  <c r="T255" i="11"/>
  <c r="L255" i="11"/>
  <c r="F255" i="11"/>
  <c r="G255" i="11" s="1"/>
  <c r="D255" i="11"/>
  <c r="C255" i="11"/>
  <c r="X254" i="11"/>
  <c r="W254" i="11"/>
  <c r="T254" i="11"/>
  <c r="L254" i="11"/>
  <c r="F254" i="11"/>
  <c r="G254" i="11" s="1"/>
  <c r="D254" i="11"/>
  <c r="C254" i="11"/>
  <c r="X253" i="11"/>
  <c r="W253" i="11"/>
  <c r="T253" i="11"/>
  <c r="L253" i="11"/>
  <c r="F253" i="11"/>
  <c r="G253" i="11" s="1"/>
  <c r="D253" i="11"/>
  <c r="C253" i="11"/>
  <c r="X252" i="11"/>
  <c r="W252" i="11"/>
  <c r="T252" i="11"/>
  <c r="L252" i="11"/>
  <c r="F252" i="11"/>
  <c r="G252" i="11" s="1"/>
  <c r="D252" i="11"/>
  <c r="C252" i="11"/>
  <c r="X251" i="11"/>
  <c r="W251" i="11"/>
  <c r="Y251" i="11" s="1"/>
  <c r="Z251" i="11" s="1"/>
  <c r="T251" i="11"/>
  <c r="L251" i="11"/>
  <c r="F251" i="11"/>
  <c r="G251" i="11" s="1"/>
  <c r="D251" i="11"/>
  <c r="C251" i="11"/>
  <c r="X250" i="11"/>
  <c r="W250" i="11"/>
  <c r="T250" i="11"/>
  <c r="L250" i="11"/>
  <c r="F250" i="11"/>
  <c r="G250" i="11" s="1"/>
  <c r="D250" i="11"/>
  <c r="C250" i="11"/>
  <c r="X249" i="11"/>
  <c r="W249" i="11"/>
  <c r="Y249" i="11" s="1"/>
  <c r="Z249" i="11" s="1"/>
  <c r="T249" i="11"/>
  <c r="L249" i="11"/>
  <c r="F249" i="11"/>
  <c r="G249" i="11" s="1"/>
  <c r="D249" i="11"/>
  <c r="C249" i="11"/>
  <c r="Y248" i="11"/>
  <c r="X248" i="11"/>
  <c r="W248" i="11"/>
  <c r="T248" i="11"/>
  <c r="L248" i="11"/>
  <c r="F248" i="11"/>
  <c r="G248" i="11" s="1"/>
  <c r="D248" i="11"/>
  <c r="C248" i="11"/>
  <c r="Y247" i="11"/>
  <c r="Z247" i="11" s="1"/>
  <c r="X247" i="11"/>
  <c r="W247" i="11"/>
  <c r="T247" i="11"/>
  <c r="L247" i="11"/>
  <c r="F247" i="11"/>
  <c r="G247" i="11" s="1"/>
  <c r="D247" i="11"/>
  <c r="C247" i="11"/>
  <c r="X246" i="11"/>
  <c r="W246" i="11"/>
  <c r="T246" i="11"/>
  <c r="L246" i="11"/>
  <c r="F246" i="11"/>
  <c r="G246" i="11" s="1"/>
  <c r="D246" i="11"/>
  <c r="C246" i="11"/>
  <c r="X245" i="11"/>
  <c r="W245" i="11"/>
  <c r="T245" i="11"/>
  <c r="L245" i="11"/>
  <c r="F245" i="11"/>
  <c r="G245" i="11" s="1"/>
  <c r="D245" i="11"/>
  <c r="C245" i="11"/>
  <c r="X244" i="11"/>
  <c r="W244" i="11"/>
  <c r="T244" i="11"/>
  <c r="L244" i="11"/>
  <c r="F244" i="11"/>
  <c r="G244" i="11" s="1"/>
  <c r="D244" i="11"/>
  <c r="C244" i="11"/>
  <c r="X243" i="11"/>
  <c r="W243" i="11"/>
  <c r="Y243" i="11" s="1"/>
  <c r="Z243" i="11" s="1"/>
  <c r="T243" i="11"/>
  <c r="L243" i="11"/>
  <c r="F243" i="11"/>
  <c r="G243" i="11" s="1"/>
  <c r="D243" i="11"/>
  <c r="C243" i="11"/>
  <c r="X242" i="11"/>
  <c r="W242" i="11"/>
  <c r="T242" i="11"/>
  <c r="L242" i="11"/>
  <c r="F242" i="11"/>
  <c r="G242" i="11" s="1"/>
  <c r="D242" i="11"/>
  <c r="C242" i="11"/>
  <c r="X241" i="11"/>
  <c r="Y241" i="11" s="1"/>
  <c r="W241" i="11"/>
  <c r="T241" i="11"/>
  <c r="L241" i="11"/>
  <c r="F241" i="11"/>
  <c r="G241" i="11" s="1"/>
  <c r="D241" i="11"/>
  <c r="C241" i="11"/>
  <c r="X240" i="11"/>
  <c r="W240" i="11"/>
  <c r="T240" i="11"/>
  <c r="L240" i="11"/>
  <c r="F240" i="11"/>
  <c r="G240" i="11" s="1"/>
  <c r="D240" i="11"/>
  <c r="C240" i="11"/>
  <c r="X239" i="11"/>
  <c r="Y239" i="11" s="1"/>
  <c r="Z239" i="11" s="1"/>
  <c r="W239" i="11"/>
  <c r="T239" i="11"/>
  <c r="L239" i="11"/>
  <c r="G239" i="11"/>
  <c r="F239" i="11"/>
  <c r="D239" i="11"/>
  <c r="C239" i="11"/>
  <c r="X238" i="11"/>
  <c r="W238" i="11"/>
  <c r="T238" i="11"/>
  <c r="L238" i="11"/>
  <c r="G238" i="11"/>
  <c r="F238" i="11"/>
  <c r="D238" i="11"/>
  <c r="C238" i="11"/>
  <c r="Y237" i="11"/>
  <c r="Z237" i="11" s="1"/>
  <c r="X237" i="11"/>
  <c r="W237" i="11"/>
  <c r="T237" i="11"/>
  <c r="L237" i="11"/>
  <c r="F237" i="11"/>
  <c r="G237" i="11" s="1"/>
  <c r="D237" i="11"/>
  <c r="C237" i="11"/>
  <c r="X236" i="11"/>
  <c r="W236" i="11"/>
  <c r="T236" i="11"/>
  <c r="L236" i="11"/>
  <c r="F236" i="11"/>
  <c r="G236" i="11" s="1"/>
  <c r="D236" i="11"/>
  <c r="C236" i="11"/>
  <c r="Z235" i="11"/>
  <c r="X235" i="11"/>
  <c r="W235" i="11"/>
  <c r="Y235" i="11" s="1"/>
  <c r="T235" i="11"/>
  <c r="L235" i="11"/>
  <c r="F235" i="11"/>
  <c r="G235" i="11" s="1"/>
  <c r="D235" i="11"/>
  <c r="C235" i="11"/>
  <c r="X234" i="11"/>
  <c r="W234" i="11"/>
  <c r="T234" i="11"/>
  <c r="L234" i="11"/>
  <c r="F234" i="11"/>
  <c r="G234" i="11" s="1"/>
  <c r="D234" i="11"/>
  <c r="C234" i="11"/>
  <c r="X233" i="11"/>
  <c r="W233" i="11"/>
  <c r="T233" i="11"/>
  <c r="L233" i="11"/>
  <c r="G233" i="11"/>
  <c r="F233" i="11"/>
  <c r="D233" i="11"/>
  <c r="C233" i="11"/>
  <c r="Y232" i="11"/>
  <c r="Z232" i="11" s="1"/>
  <c r="X232" i="11"/>
  <c r="W232" i="11"/>
  <c r="T232" i="11"/>
  <c r="L232" i="11"/>
  <c r="F232" i="11"/>
  <c r="G232" i="11" s="1"/>
  <c r="D232" i="11"/>
  <c r="C232" i="11"/>
  <c r="X231" i="11"/>
  <c r="W231" i="11"/>
  <c r="Y231" i="11" s="1"/>
  <c r="Z231" i="11" s="1"/>
  <c r="T231" i="11"/>
  <c r="L231" i="11"/>
  <c r="F231" i="11"/>
  <c r="G231" i="11" s="1"/>
  <c r="D231" i="11"/>
  <c r="C231" i="11"/>
  <c r="X230" i="11"/>
  <c r="W230" i="11"/>
  <c r="T230" i="11"/>
  <c r="L230" i="11"/>
  <c r="F230" i="11"/>
  <c r="G230" i="11" s="1"/>
  <c r="D230" i="11"/>
  <c r="C230" i="11"/>
  <c r="X229" i="11"/>
  <c r="Y229" i="11" s="1"/>
  <c r="Z229" i="11" s="1"/>
  <c r="W229" i="11"/>
  <c r="T229" i="11"/>
  <c r="L229" i="11"/>
  <c r="G229" i="11"/>
  <c r="F229" i="11"/>
  <c r="D229" i="11"/>
  <c r="C229" i="11"/>
  <c r="X228" i="11"/>
  <c r="W228" i="11"/>
  <c r="T228" i="11"/>
  <c r="L228" i="11"/>
  <c r="G228" i="11"/>
  <c r="F228" i="11"/>
  <c r="D228" i="11"/>
  <c r="C228" i="11"/>
  <c r="Y227" i="11"/>
  <c r="Z227" i="11" s="1"/>
  <c r="X227" i="11"/>
  <c r="W227" i="11"/>
  <c r="T227" i="11"/>
  <c r="L227" i="11"/>
  <c r="F227" i="11"/>
  <c r="G227" i="11" s="1"/>
  <c r="D227" i="11"/>
  <c r="C227" i="11"/>
  <c r="X226" i="11"/>
  <c r="W226" i="11"/>
  <c r="T226" i="11"/>
  <c r="L226" i="11"/>
  <c r="F226" i="11"/>
  <c r="G226" i="11" s="1"/>
  <c r="D226" i="11"/>
  <c r="C226" i="11"/>
  <c r="X225" i="11"/>
  <c r="W225" i="11"/>
  <c r="T225" i="11"/>
  <c r="L225" i="11"/>
  <c r="F225" i="11"/>
  <c r="G225" i="11" s="1"/>
  <c r="D225" i="11"/>
  <c r="C225" i="11"/>
  <c r="X224" i="11"/>
  <c r="W224" i="11"/>
  <c r="T224" i="11"/>
  <c r="L224" i="11"/>
  <c r="F224" i="11"/>
  <c r="G224" i="11" s="1"/>
  <c r="D224" i="11"/>
  <c r="C224" i="11"/>
  <c r="X223" i="11"/>
  <c r="Y223" i="11" s="1"/>
  <c r="Z223" i="11" s="1"/>
  <c r="W223" i="11"/>
  <c r="T223" i="11"/>
  <c r="L223" i="11"/>
  <c r="G223" i="11"/>
  <c r="F223" i="11"/>
  <c r="D223" i="11"/>
  <c r="C223" i="11"/>
  <c r="X222" i="11"/>
  <c r="W222" i="11"/>
  <c r="T222" i="11"/>
  <c r="L222" i="11"/>
  <c r="F222" i="11"/>
  <c r="G222" i="11" s="1"/>
  <c r="D222" i="11"/>
  <c r="C222" i="11"/>
  <c r="X221" i="11"/>
  <c r="W221" i="11"/>
  <c r="T221" i="11"/>
  <c r="L221" i="11"/>
  <c r="F221" i="11"/>
  <c r="G221" i="11" s="1"/>
  <c r="D221" i="11"/>
  <c r="C221" i="11"/>
  <c r="X220" i="11"/>
  <c r="W220" i="11"/>
  <c r="Y220" i="11" s="1"/>
  <c r="T220" i="11"/>
  <c r="L220" i="11"/>
  <c r="F220" i="11"/>
  <c r="G220" i="11" s="1"/>
  <c r="D220" i="11"/>
  <c r="C220" i="11"/>
  <c r="X219" i="11"/>
  <c r="Y219" i="11" s="1"/>
  <c r="Z219" i="11" s="1"/>
  <c r="W219" i="11"/>
  <c r="T219" i="11"/>
  <c r="L219" i="11"/>
  <c r="F219" i="11"/>
  <c r="G219" i="11" s="1"/>
  <c r="D219" i="11"/>
  <c r="C219" i="11"/>
  <c r="X218" i="11"/>
  <c r="W218" i="11"/>
  <c r="T218" i="11"/>
  <c r="L218" i="11"/>
  <c r="F218" i="11"/>
  <c r="G218" i="11" s="1"/>
  <c r="D218" i="11"/>
  <c r="C218" i="11"/>
  <c r="X217" i="11"/>
  <c r="Y217" i="11" s="1"/>
  <c r="Z217" i="11" s="1"/>
  <c r="W217" i="11"/>
  <c r="T217" i="11"/>
  <c r="L217" i="11"/>
  <c r="G217" i="11"/>
  <c r="F217" i="11"/>
  <c r="D217" i="11"/>
  <c r="C217" i="11"/>
  <c r="X216" i="11"/>
  <c r="Y216" i="11" s="1"/>
  <c r="Z216" i="11" s="1"/>
  <c r="W216" i="11"/>
  <c r="T216" i="11"/>
  <c r="L216" i="11"/>
  <c r="F216" i="11"/>
  <c r="G216" i="11" s="1"/>
  <c r="D216" i="11"/>
  <c r="C216" i="11"/>
  <c r="X215" i="11"/>
  <c r="W215" i="11"/>
  <c r="T215" i="11"/>
  <c r="L215" i="11"/>
  <c r="F215" i="11"/>
  <c r="G215" i="11" s="1"/>
  <c r="D215" i="11"/>
  <c r="C215" i="11"/>
  <c r="X214" i="11"/>
  <c r="W214" i="11"/>
  <c r="T214" i="11"/>
  <c r="L214" i="11"/>
  <c r="F214" i="11"/>
  <c r="G214" i="11" s="1"/>
  <c r="D214" i="11"/>
  <c r="C214" i="11"/>
  <c r="X213" i="11"/>
  <c r="W213" i="11"/>
  <c r="T213" i="11"/>
  <c r="L213" i="11"/>
  <c r="F213" i="11"/>
  <c r="G213" i="11" s="1"/>
  <c r="D213" i="11"/>
  <c r="C213" i="11"/>
  <c r="X212" i="11"/>
  <c r="W212" i="11"/>
  <c r="Y212" i="11" s="1"/>
  <c r="Z212" i="11" s="1"/>
  <c r="T212" i="11"/>
  <c r="L212" i="11"/>
  <c r="F212" i="11"/>
  <c r="G212" i="11" s="1"/>
  <c r="D212" i="11"/>
  <c r="C212" i="11"/>
  <c r="X211" i="11"/>
  <c r="W211" i="11"/>
  <c r="T211" i="11"/>
  <c r="L211" i="11"/>
  <c r="F211" i="11"/>
  <c r="G211" i="11" s="1"/>
  <c r="D211" i="11"/>
  <c r="C211" i="11"/>
  <c r="X210" i="11"/>
  <c r="W210" i="11"/>
  <c r="T210" i="11"/>
  <c r="L210" i="11"/>
  <c r="F210" i="11"/>
  <c r="G210" i="11" s="1"/>
  <c r="D210" i="11"/>
  <c r="C210" i="11"/>
  <c r="X209" i="11"/>
  <c r="W209" i="11"/>
  <c r="T209" i="11"/>
  <c r="L209" i="11"/>
  <c r="F209" i="11"/>
  <c r="G209" i="11" s="1"/>
  <c r="D209" i="11"/>
  <c r="C209" i="11"/>
  <c r="X208" i="11"/>
  <c r="W208" i="11"/>
  <c r="Y208" i="11" s="1"/>
  <c r="Z208" i="11" s="1"/>
  <c r="T208" i="11"/>
  <c r="L208" i="11"/>
  <c r="F208" i="11"/>
  <c r="G208" i="11" s="1"/>
  <c r="D208" i="11"/>
  <c r="C208" i="11"/>
  <c r="X207" i="11"/>
  <c r="W207" i="11"/>
  <c r="T207" i="11"/>
  <c r="L207" i="11"/>
  <c r="F207" i="11"/>
  <c r="G207" i="11" s="1"/>
  <c r="D207" i="11"/>
  <c r="C207" i="11"/>
  <c r="X206" i="11"/>
  <c r="W206" i="11"/>
  <c r="T206" i="11"/>
  <c r="L206" i="11"/>
  <c r="F206" i="11"/>
  <c r="G206" i="11" s="1"/>
  <c r="D206" i="11"/>
  <c r="C206" i="11"/>
  <c r="X205" i="11"/>
  <c r="W205" i="11"/>
  <c r="T205" i="11"/>
  <c r="L205" i="11"/>
  <c r="F205" i="11"/>
  <c r="G205" i="11" s="1"/>
  <c r="D205" i="11"/>
  <c r="C205" i="11"/>
  <c r="X204" i="11"/>
  <c r="W204" i="11"/>
  <c r="T204" i="11"/>
  <c r="L204" i="11"/>
  <c r="F204" i="11"/>
  <c r="G204" i="11" s="1"/>
  <c r="D204" i="11"/>
  <c r="C204" i="11"/>
  <c r="X203" i="11"/>
  <c r="W203" i="11"/>
  <c r="T203" i="11"/>
  <c r="L203" i="11"/>
  <c r="F203" i="11"/>
  <c r="G203" i="11" s="1"/>
  <c r="D203" i="11"/>
  <c r="C203" i="11"/>
  <c r="X202" i="11"/>
  <c r="W202" i="11"/>
  <c r="T202" i="11"/>
  <c r="L202" i="11"/>
  <c r="F202" i="11"/>
  <c r="G202" i="11" s="1"/>
  <c r="D202" i="11"/>
  <c r="C202" i="11"/>
  <c r="X201" i="11"/>
  <c r="W201" i="11"/>
  <c r="T201" i="11"/>
  <c r="L201" i="11"/>
  <c r="F201" i="11"/>
  <c r="G201" i="11" s="1"/>
  <c r="D201" i="11"/>
  <c r="C201" i="11"/>
  <c r="X200" i="11"/>
  <c r="W200" i="11"/>
  <c r="T200" i="11"/>
  <c r="L200" i="11"/>
  <c r="F200" i="11"/>
  <c r="G200" i="11" s="1"/>
  <c r="D200" i="11"/>
  <c r="C200" i="11"/>
  <c r="X199" i="11"/>
  <c r="Y199" i="11" s="1"/>
  <c r="Z199" i="11" s="1"/>
  <c r="W199" i="11"/>
  <c r="T199" i="11"/>
  <c r="L199" i="11"/>
  <c r="G199" i="11"/>
  <c r="F199" i="11"/>
  <c r="D199" i="11"/>
  <c r="C199" i="11"/>
  <c r="X198" i="11"/>
  <c r="W198" i="11"/>
  <c r="T198" i="11"/>
  <c r="L198" i="11"/>
  <c r="F198" i="11"/>
  <c r="G198" i="11" s="1"/>
  <c r="D198" i="11"/>
  <c r="C198" i="11"/>
  <c r="X197" i="11"/>
  <c r="Y197" i="11" s="1"/>
  <c r="W197" i="11"/>
  <c r="T197" i="11"/>
  <c r="L197" i="11"/>
  <c r="G197" i="11"/>
  <c r="F197" i="11"/>
  <c r="D197" i="11"/>
  <c r="C197" i="11"/>
  <c r="X196" i="11"/>
  <c r="W196" i="11"/>
  <c r="T196" i="11"/>
  <c r="L196" i="11"/>
  <c r="F196" i="11"/>
  <c r="G196" i="11" s="1"/>
  <c r="D196" i="11"/>
  <c r="C196" i="11"/>
  <c r="X195" i="11"/>
  <c r="W195" i="11"/>
  <c r="T195" i="11"/>
  <c r="L195" i="11"/>
  <c r="F195" i="11"/>
  <c r="G195" i="11" s="1"/>
  <c r="D195" i="11"/>
  <c r="C195" i="11"/>
  <c r="X194" i="11"/>
  <c r="W194" i="11"/>
  <c r="T194" i="11"/>
  <c r="L194" i="11"/>
  <c r="F194" i="11"/>
  <c r="G194" i="11" s="1"/>
  <c r="D194" i="11"/>
  <c r="C194" i="11"/>
  <c r="X193" i="11"/>
  <c r="W193" i="11"/>
  <c r="T193" i="11"/>
  <c r="L193" i="11"/>
  <c r="F193" i="11"/>
  <c r="G193" i="11" s="1"/>
  <c r="D193" i="11"/>
  <c r="C193" i="11"/>
  <c r="X192" i="11"/>
  <c r="W192" i="11"/>
  <c r="T192" i="11"/>
  <c r="L192" i="11"/>
  <c r="F192" i="11"/>
  <c r="G192" i="11" s="1"/>
  <c r="D192" i="11"/>
  <c r="C192" i="11"/>
  <c r="X191" i="11"/>
  <c r="W191" i="11"/>
  <c r="T191" i="11"/>
  <c r="L191" i="11"/>
  <c r="F191" i="11"/>
  <c r="G191" i="11" s="1"/>
  <c r="D191" i="11"/>
  <c r="C191" i="11"/>
  <c r="X190" i="11"/>
  <c r="W190" i="11"/>
  <c r="T190" i="11"/>
  <c r="L190" i="11"/>
  <c r="F190" i="11"/>
  <c r="G190" i="11" s="1"/>
  <c r="D190" i="11"/>
  <c r="C190" i="11"/>
  <c r="X189" i="11"/>
  <c r="W189" i="11"/>
  <c r="T189" i="11"/>
  <c r="L189" i="11"/>
  <c r="G189" i="11"/>
  <c r="F189" i="11"/>
  <c r="D189" i="11"/>
  <c r="C189" i="11"/>
  <c r="Y188" i="11"/>
  <c r="X188" i="11"/>
  <c r="W188" i="11"/>
  <c r="T188" i="11"/>
  <c r="L188" i="11"/>
  <c r="F188" i="11"/>
  <c r="G188" i="11" s="1"/>
  <c r="D188" i="11"/>
  <c r="C188" i="11"/>
  <c r="X187" i="11"/>
  <c r="W187" i="11"/>
  <c r="Y187" i="11" s="1"/>
  <c r="Z187" i="11" s="1"/>
  <c r="T187" i="11"/>
  <c r="L187" i="11"/>
  <c r="F187" i="11"/>
  <c r="G187" i="11" s="1"/>
  <c r="D187" i="11"/>
  <c r="C187" i="11"/>
  <c r="X186" i="11"/>
  <c r="W186" i="11"/>
  <c r="T186" i="11"/>
  <c r="L186" i="11"/>
  <c r="G186" i="11"/>
  <c r="F186" i="11"/>
  <c r="D186" i="11"/>
  <c r="C186" i="11"/>
  <c r="X185" i="11"/>
  <c r="W185" i="11"/>
  <c r="Y185" i="11" s="1"/>
  <c r="Z185" i="11" s="1"/>
  <c r="T185" i="11"/>
  <c r="L185" i="11"/>
  <c r="G185" i="11"/>
  <c r="F185" i="11"/>
  <c r="D185" i="11"/>
  <c r="C185" i="11"/>
  <c r="X184" i="11"/>
  <c r="W184" i="11"/>
  <c r="T184" i="11"/>
  <c r="L184" i="11"/>
  <c r="F184" i="11"/>
  <c r="G184" i="11" s="1"/>
  <c r="D184" i="11"/>
  <c r="C184" i="11"/>
  <c r="X183" i="11"/>
  <c r="W183" i="11"/>
  <c r="T183" i="11"/>
  <c r="L183" i="11"/>
  <c r="F183" i="11"/>
  <c r="G183" i="11" s="1"/>
  <c r="D183" i="11"/>
  <c r="C183" i="11"/>
  <c r="X182" i="11"/>
  <c r="W182" i="11"/>
  <c r="Y182" i="11" s="1"/>
  <c r="T182" i="11"/>
  <c r="L182" i="11"/>
  <c r="F182" i="11"/>
  <c r="G182" i="11" s="1"/>
  <c r="D182" i="11"/>
  <c r="C182" i="11"/>
  <c r="X181" i="11"/>
  <c r="Y181" i="11" s="1"/>
  <c r="W181" i="11"/>
  <c r="T181" i="11"/>
  <c r="L181" i="11"/>
  <c r="F181" i="11"/>
  <c r="G181" i="11" s="1"/>
  <c r="D181" i="11"/>
  <c r="C181" i="11"/>
  <c r="Z180" i="11"/>
  <c r="X180" i="11"/>
  <c r="W180" i="11"/>
  <c r="Y180" i="11" s="1"/>
  <c r="T180" i="11"/>
  <c r="L180" i="11"/>
  <c r="F180" i="11"/>
  <c r="G180" i="11" s="1"/>
  <c r="D180" i="11"/>
  <c r="C180" i="11"/>
  <c r="Y179" i="11"/>
  <c r="Z179" i="11" s="1"/>
  <c r="X179" i="11"/>
  <c r="W179" i="11"/>
  <c r="T179" i="11"/>
  <c r="L179" i="11"/>
  <c r="F179" i="11"/>
  <c r="G179" i="11" s="1"/>
  <c r="D179" i="11"/>
  <c r="C179" i="11"/>
  <c r="X178" i="11"/>
  <c r="W178" i="11"/>
  <c r="T178" i="11"/>
  <c r="L178" i="11"/>
  <c r="F178" i="11"/>
  <c r="G178" i="11" s="1"/>
  <c r="D178" i="11"/>
  <c r="C178" i="11"/>
  <c r="X177" i="11"/>
  <c r="W177" i="11"/>
  <c r="T177" i="11"/>
  <c r="L177" i="11"/>
  <c r="F177" i="11"/>
  <c r="G177" i="11" s="1"/>
  <c r="D177" i="11"/>
  <c r="C177" i="11"/>
  <c r="X176" i="11"/>
  <c r="W176" i="11"/>
  <c r="Y176" i="11" s="1"/>
  <c r="Z176" i="11" s="1"/>
  <c r="T176" i="11"/>
  <c r="L176" i="11"/>
  <c r="F176" i="11"/>
  <c r="G176" i="11" s="1"/>
  <c r="D176" i="11"/>
  <c r="C176" i="11"/>
  <c r="X175" i="11"/>
  <c r="W175" i="11"/>
  <c r="T175" i="11"/>
  <c r="L175" i="11"/>
  <c r="F175" i="11"/>
  <c r="G175" i="11" s="1"/>
  <c r="D175" i="11"/>
  <c r="C175" i="11"/>
  <c r="X174" i="11"/>
  <c r="W174" i="11"/>
  <c r="T174" i="11"/>
  <c r="L174" i="11"/>
  <c r="F174" i="11"/>
  <c r="G174" i="11" s="1"/>
  <c r="D174" i="11"/>
  <c r="C174" i="11"/>
  <c r="X173" i="11"/>
  <c r="W173" i="11"/>
  <c r="T173" i="11"/>
  <c r="L173" i="11"/>
  <c r="F173" i="11"/>
  <c r="G173" i="11" s="1"/>
  <c r="D173" i="11"/>
  <c r="C173" i="11"/>
  <c r="X172" i="11"/>
  <c r="Y172" i="11" s="1"/>
  <c r="W172" i="11"/>
  <c r="T172" i="11"/>
  <c r="L172" i="11"/>
  <c r="F172" i="11"/>
  <c r="G172" i="11" s="1"/>
  <c r="D172" i="11"/>
  <c r="C172" i="11"/>
  <c r="X171" i="11"/>
  <c r="W171" i="11"/>
  <c r="T171" i="11"/>
  <c r="L171" i="11"/>
  <c r="F171" i="11"/>
  <c r="G171" i="11" s="1"/>
  <c r="D171" i="11"/>
  <c r="C171" i="11"/>
  <c r="X170" i="11"/>
  <c r="W170" i="11"/>
  <c r="T170" i="11"/>
  <c r="L170" i="11"/>
  <c r="F170" i="11"/>
  <c r="G170" i="11" s="1"/>
  <c r="D170" i="11"/>
  <c r="C170" i="11"/>
  <c r="X169" i="11"/>
  <c r="W169" i="11"/>
  <c r="T169" i="11"/>
  <c r="L169" i="11"/>
  <c r="F169" i="11"/>
  <c r="G169" i="11" s="1"/>
  <c r="D169" i="11"/>
  <c r="C169" i="11"/>
  <c r="X168" i="11"/>
  <c r="W168" i="11"/>
  <c r="T168" i="11"/>
  <c r="L168" i="11"/>
  <c r="F168" i="11"/>
  <c r="G168" i="11" s="1"/>
  <c r="D168" i="11"/>
  <c r="C168" i="11"/>
  <c r="X167" i="11"/>
  <c r="W167" i="11"/>
  <c r="Y167" i="11" s="1"/>
  <c r="Z167" i="11" s="1"/>
  <c r="T167" i="11"/>
  <c r="L167" i="11"/>
  <c r="F167" i="11"/>
  <c r="G167" i="11" s="1"/>
  <c r="D167" i="11"/>
  <c r="C167" i="11"/>
  <c r="X166" i="11"/>
  <c r="W166" i="11"/>
  <c r="Y166" i="11" s="1"/>
  <c r="T166" i="11"/>
  <c r="L166" i="11"/>
  <c r="F166" i="11"/>
  <c r="G166" i="11" s="1"/>
  <c r="D166" i="11"/>
  <c r="C166" i="11"/>
  <c r="X165" i="11"/>
  <c r="W165" i="11"/>
  <c r="Y165" i="11" s="1"/>
  <c r="T165" i="11"/>
  <c r="L165" i="11"/>
  <c r="F165" i="11"/>
  <c r="G165" i="11" s="1"/>
  <c r="D165" i="11"/>
  <c r="C165" i="11"/>
  <c r="X164" i="11"/>
  <c r="W164" i="11"/>
  <c r="T164" i="11"/>
  <c r="L164" i="11"/>
  <c r="F164" i="11"/>
  <c r="G164" i="11" s="1"/>
  <c r="D164" i="11"/>
  <c r="C164" i="11"/>
  <c r="X163" i="11"/>
  <c r="W163" i="11"/>
  <c r="T163" i="11"/>
  <c r="L163" i="11"/>
  <c r="F163" i="11"/>
  <c r="G163" i="11" s="1"/>
  <c r="D163" i="11"/>
  <c r="C163" i="11"/>
  <c r="X162" i="11"/>
  <c r="W162" i="11"/>
  <c r="Y162" i="11" s="1"/>
  <c r="T162" i="11"/>
  <c r="L162" i="11"/>
  <c r="G162" i="11"/>
  <c r="F162" i="11"/>
  <c r="D162" i="11"/>
  <c r="C162" i="11"/>
  <c r="X161" i="11"/>
  <c r="W161" i="11"/>
  <c r="T161" i="11"/>
  <c r="L161" i="11"/>
  <c r="G161" i="11"/>
  <c r="F161" i="11"/>
  <c r="D161" i="11"/>
  <c r="C161" i="11"/>
  <c r="X160" i="11"/>
  <c r="W160" i="11"/>
  <c r="T160" i="11"/>
  <c r="L160" i="11"/>
  <c r="F160" i="11"/>
  <c r="G160" i="11" s="1"/>
  <c r="D160" i="11"/>
  <c r="C160" i="11"/>
  <c r="X159" i="11"/>
  <c r="W159" i="11"/>
  <c r="T159" i="11"/>
  <c r="L159" i="11"/>
  <c r="F159" i="11"/>
  <c r="G159" i="11" s="1"/>
  <c r="D159" i="11"/>
  <c r="C159" i="11"/>
  <c r="X158" i="11"/>
  <c r="W158" i="11"/>
  <c r="T158" i="11"/>
  <c r="L158" i="11"/>
  <c r="F158" i="11"/>
  <c r="G158" i="11" s="1"/>
  <c r="D158" i="11"/>
  <c r="C158" i="11"/>
  <c r="X157" i="11"/>
  <c r="W157" i="11"/>
  <c r="Y157" i="11" s="1"/>
  <c r="T157" i="11"/>
  <c r="L157" i="11"/>
  <c r="F157" i="11"/>
  <c r="G157" i="11" s="1"/>
  <c r="D157" i="11"/>
  <c r="C157" i="11"/>
  <c r="X156" i="11"/>
  <c r="W156" i="11"/>
  <c r="Y156" i="11" s="1"/>
  <c r="T156" i="11"/>
  <c r="L156" i="11"/>
  <c r="F156" i="11"/>
  <c r="G156" i="11" s="1"/>
  <c r="D156" i="11"/>
  <c r="C156" i="11"/>
  <c r="X155" i="11"/>
  <c r="W155" i="11"/>
  <c r="Y155" i="11" s="1"/>
  <c r="Z155" i="11" s="1"/>
  <c r="T155" i="11"/>
  <c r="L155" i="11"/>
  <c r="F155" i="11"/>
  <c r="G155" i="11" s="1"/>
  <c r="D155" i="11"/>
  <c r="C155" i="11"/>
  <c r="X154" i="11"/>
  <c r="W154" i="11"/>
  <c r="T154" i="11"/>
  <c r="L154" i="11"/>
  <c r="F154" i="11"/>
  <c r="G154" i="11" s="1"/>
  <c r="D154" i="11"/>
  <c r="C154" i="11"/>
  <c r="X153" i="11"/>
  <c r="W153" i="11"/>
  <c r="Y153" i="11" s="1"/>
  <c r="Z153" i="11" s="1"/>
  <c r="T153" i="11"/>
  <c r="L153" i="11"/>
  <c r="G153" i="11"/>
  <c r="F153" i="11"/>
  <c r="D153" i="11"/>
  <c r="C153" i="11"/>
  <c r="X152" i="11"/>
  <c r="W152" i="11"/>
  <c r="T152" i="11"/>
  <c r="L152" i="11"/>
  <c r="F152" i="11"/>
  <c r="G152" i="11" s="1"/>
  <c r="D152" i="11"/>
  <c r="C152" i="11"/>
  <c r="X151" i="11"/>
  <c r="W151" i="11"/>
  <c r="T151" i="11"/>
  <c r="L151" i="11"/>
  <c r="F151" i="11"/>
  <c r="G151" i="11" s="1"/>
  <c r="D151" i="11"/>
  <c r="C151" i="11"/>
  <c r="X150" i="11"/>
  <c r="W150" i="11"/>
  <c r="Y150" i="11" s="1"/>
  <c r="T150" i="11"/>
  <c r="L150" i="11"/>
  <c r="F150" i="11"/>
  <c r="G150" i="11" s="1"/>
  <c r="D150" i="11"/>
  <c r="C150" i="11"/>
  <c r="X149" i="11"/>
  <c r="W149" i="11"/>
  <c r="T149" i="11"/>
  <c r="L149" i="11"/>
  <c r="F149" i="11"/>
  <c r="G149" i="11" s="1"/>
  <c r="D149" i="11"/>
  <c r="C149" i="11"/>
  <c r="X148" i="11"/>
  <c r="W148" i="11"/>
  <c r="Y148" i="11" s="1"/>
  <c r="T148" i="11"/>
  <c r="L148" i="11"/>
  <c r="F148" i="11"/>
  <c r="G148" i="11" s="1"/>
  <c r="D148" i="11"/>
  <c r="C148" i="11"/>
  <c r="X147" i="11"/>
  <c r="W147" i="11"/>
  <c r="Y147" i="11" s="1"/>
  <c r="Z147" i="11" s="1"/>
  <c r="T147" i="11"/>
  <c r="L147" i="11"/>
  <c r="F147" i="11"/>
  <c r="G147" i="11" s="1"/>
  <c r="D147" i="11"/>
  <c r="C147" i="11"/>
  <c r="X146" i="11"/>
  <c r="W146" i="11"/>
  <c r="T146" i="11"/>
  <c r="L146" i="11"/>
  <c r="F146" i="11"/>
  <c r="G146" i="11" s="1"/>
  <c r="D146" i="11"/>
  <c r="C146" i="11"/>
  <c r="X145" i="11"/>
  <c r="W145" i="11"/>
  <c r="T145" i="11"/>
  <c r="L145" i="11"/>
  <c r="F145" i="11"/>
  <c r="G145" i="11" s="1"/>
  <c r="D145" i="11"/>
  <c r="C145" i="11"/>
  <c r="X144" i="11"/>
  <c r="W144" i="11"/>
  <c r="Y144" i="11" s="1"/>
  <c r="Z144" i="11" s="1"/>
  <c r="T144" i="11"/>
  <c r="L144" i="11"/>
  <c r="F144" i="11"/>
  <c r="G144" i="11" s="1"/>
  <c r="D144" i="11"/>
  <c r="C144" i="11"/>
  <c r="X143" i="11"/>
  <c r="W143" i="11"/>
  <c r="T143" i="11"/>
  <c r="L143" i="11"/>
  <c r="F143" i="11"/>
  <c r="G143" i="11" s="1"/>
  <c r="D143" i="11"/>
  <c r="C143" i="11"/>
  <c r="X142" i="11"/>
  <c r="W142" i="11"/>
  <c r="Y142" i="11" s="1"/>
  <c r="T142" i="11"/>
  <c r="L142" i="11"/>
  <c r="F142" i="11"/>
  <c r="G142" i="11" s="1"/>
  <c r="D142" i="11"/>
  <c r="C142" i="11"/>
  <c r="X141" i="11"/>
  <c r="W141" i="11"/>
  <c r="T141" i="11"/>
  <c r="L141" i="11"/>
  <c r="F141" i="11"/>
  <c r="G141" i="11" s="1"/>
  <c r="D141" i="11"/>
  <c r="C141" i="11"/>
  <c r="X140" i="11"/>
  <c r="W140" i="11"/>
  <c r="T140" i="11"/>
  <c r="L140" i="11"/>
  <c r="F140" i="11"/>
  <c r="G140" i="11" s="1"/>
  <c r="D140" i="11"/>
  <c r="C140" i="11"/>
  <c r="Z139" i="11"/>
  <c r="X139" i="11"/>
  <c r="W139" i="11"/>
  <c r="Y139" i="11" s="1"/>
  <c r="T139" i="11"/>
  <c r="L139" i="11"/>
  <c r="F139" i="11"/>
  <c r="G139" i="11" s="1"/>
  <c r="D139" i="11"/>
  <c r="C139" i="11"/>
  <c r="X138" i="11"/>
  <c r="W138" i="11"/>
  <c r="T138" i="11"/>
  <c r="L138" i="11"/>
  <c r="F138" i="11"/>
  <c r="G138" i="11" s="1"/>
  <c r="D138" i="11"/>
  <c r="C138" i="11"/>
  <c r="X137" i="11"/>
  <c r="W137" i="11"/>
  <c r="T137" i="11"/>
  <c r="L137" i="11"/>
  <c r="F137" i="11"/>
  <c r="G137" i="11" s="1"/>
  <c r="D137" i="11"/>
  <c r="C137" i="11"/>
  <c r="X136" i="11"/>
  <c r="W136" i="11"/>
  <c r="T136" i="11"/>
  <c r="L136" i="11"/>
  <c r="F136" i="11"/>
  <c r="G136" i="11" s="1"/>
  <c r="D136" i="11"/>
  <c r="C136" i="11"/>
  <c r="X135" i="11"/>
  <c r="W135" i="11"/>
  <c r="Y135" i="11" s="1"/>
  <c r="Z135" i="11" s="1"/>
  <c r="T135" i="11"/>
  <c r="L135" i="11"/>
  <c r="F135" i="11"/>
  <c r="G135" i="11" s="1"/>
  <c r="D135" i="11"/>
  <c r="C135" i="11"/>
  <c r="X134" i="11"/>
  <c r="W134" i="11"/>
  <c r="T134" i="11"/>
  <c r="L134" i="11"/>
  <c r="F134" i="11"/>
  <c r="G134" i="11" s="1"/>
  <c r="D134" i="11"/>
  <c r="C134" i="11"/>
  <c r="X133" i="11"/>
  <c r="W133" i="11"/>
  <c r="T133" i="11"/>
  <c r="L133" i="11"/>
  <c r="F133" i="11"/>
  <c r="G133" i="11" s="1"/>
  <c r="D133" i="11"/>
  <c r="C133" i="11"/>
  <c r="X132" i="11"/>
  <c r="W132" i="11"/>
  <c r="T132" i="11"/>
  <c r="L132" i="11"/>
  <c r="F132" i="11"/>
  <c r="G132" i="11" s="1"/>
  <c r="D132" i="11"/>
  <c r="C132" i="11"/>
  <c r="X131" i="11"/>
  <c r="W131" i="11"/>
  <c r="Y131" i="11" s="1"/>
  <c r="T131" i="11"/>
  <c r="L131" i="11"/>
  <c r="F131" i="11"/>
  <c r="G131" i="11" s="1"/>
  <c r="D131" i="11"/>
  <c r="C131" i="11"/>
  <c r="X130" i="11"/>
  <c r="W130" i="11"/>
  <c r="Y130" i="11" s="1"/>
  <c r="T130" i="11"/>
  <c r="L130" i="11"/>
  <c r="F130" i="11"/>
  <c r="G130" i="11" s="1"/>
  <c r="D130" i="11"/>
  <c r="C130" i="11"/>
  <c r="X129" i="11"/>
  <c r="W129" i="11"/>
  <c r="T129" i="11"/>
  <c r="L129" i="11"/>
  <c r="F129" i="11"/>
  <c r="G129" i="11" s="1"/>
  <c r="D129" i="11"/>
  <c r="C129" i="11"/>
  <c r="X128" i="11"/>
  <c r="Y128" i="11" s="1"/>
  <c r="W128" i="11"/>
  <c r="T128" i="11"/>
  <c r="L128" i="11"/>
  <c r="F128" i="11"/>
  <c r="G128" i="11" s="1"/>
  <c r="D128" i="11"/>
  <c r="C128" i="11"/>
  <c r="X127" i="11"/>
  <c r="W127" i="11"/>
  <c r="T127" i="11"/>
  <c r="L127" i="11"/>
  <c r="F127" i="11"/>
  <c r="G127" i="11" s="1"/>
  <c r="D127" i="11"/>
  <c r="C127" i="11"/>
  <c r="X126" i="11"/>
  <c r="W126" i="11"/>
  <c r="Y126" i="11" s="1"/>
  <c r="T126" i="11"/>
  <c r="L126" i="11"/>
  <c r="F126" i="11"/>
  <c r="G126" i="11" s="1"/>
  <c r="D126" i="11"/>
  <c r="C126" i="11"/>
  <c r="X125" i="11"/>
  <c r="W125" i="11"/>
  <c r="T125" i="11"/>
  <c r="L125" i="11"/>
  <c r="F125" i="11"/>
  <c r="G125" i="11" s="1"/>
  <c r="D125" i="11"/>
  <c r="C125" i="11"/>
  <c r="X124" i="11"/>
  <c r="W124" i="11"/>
  <c r="T124" i="11"/>
  <c r="L124" i="11"/>
  <c r="F124" i="11"/>
  <c r="G124" i="11" s="1"/>
  <c r="D124" i="11"/>
  <c r="C124" i="11"/>
  <c r="X123" i="11"/>
  <c r="W123" i="11"/>
  <c r="T123" i="11"/>
  <c r="L123" i="11"/>
  <c r="F123" i="11"/>
  <c r="G123" i="11" s="1"/>
  <c r="D123" i="11"/>
  <c r="C123" i="11"/>
  <c r="X122" i="11"/>
  <c r="W122" i="11"/>
  <c r="T122" i="11"/>
  <c r="L122" i="11"/>
  <c r="G122" i="11"/>
  <c r="F122" i="11"/>
  <c r="D122" i="11"/>
  <c r="C122" i="11"/>
  <c r="X121" i="11"/>
  <c r="W121" i="11"/>
  <c r="T121" i="11"/>
  <c r="L121" i="11"/>
  <c r="G121" i="11"/>
  <c r="F121" i="11"/>
  <c r="D121" i="11"/>
  <c r="C121" i="11"/>
  <c r="X120" i="11"/>
  <c r="Y120" i="11" s="1"/>
  <c r="Z120" i="11" s="1"/>
  <c r="W120" i="11"/>
  <c r="T120" i="11"/>
  <c r="L120" i="11"/>
  <c r="F120" i="11"/>
  <c r="G120" i="11" s="1"/>
  <c r="D120" i="11"/>
  <c r="C120" i="11"/>
  <c r="X119" i="11"/>
  <c r="W119" i="11"/>
  <c r="T119" i="11"/>
  <c r="L119" i="11"/>
  <c r="F119" i="11"/>
  <c r="G119" i="11" s="1"/>
  <c r="D119" i="11"/>
  <c r="C119" i="11"/>
  <c r="X118" i="11"/>
  <c r="W118" i="11"/>
  <c r="Y118" i="11" s="1"/>
  <c r="T118" i="11"/>
  <c r="L118" i="11"/>
  <c r="F118" i="11"/>
  <c r="G118" i="11" s="1"/>
  <c r="D118" i="11"/>
  <c r="C118" i="11"/>
  <c r="X117" i="11"/>
  <c r="W117" i="11"/>
  <c r="T117" i="11"/>
  <c r="L117" i="11"/>
  <c r="F117" i="11"/>
  <c r="G117" i="11" s="1"/>
  <c r="D117" i="11"/>
  <c r="C117" i="11"/>
  <c r="X116" i="11"/>
  <c r="W116" i="11"/>
  <c r="T116" i="11"/>
  <c r="L116" i="11"/>
  <c r="F116" i="11"/>
  <c r="G116" i="11" s="1"/>
  <c r="D116" i="11"/>
  <c r="C116" i="11"/>
  <c r="X115" i="11"/>
  <c r="W115" i="11"/>
  <c r="Y115" i="11" s="1"/>
  <c r="T115" i="11"/>
  <c r="L115" i="11"/>
  <c r="F115" i="11"/>
  <c r="G115" i="11" s="1"/>
  <c r="D115" i="11"/>
  <c r="C115" i="11"/>
  <c r="X114" i="11"/>
  <c r="W114" i="11"/>
  <c r="Y114" i="11" s="1"/>
  <c r="T114" i="11"/>
  <c r="L114" i="11"/>
  <c r="F114" i="11"/>
  <c r="G114" i="11" s="1"/>
  <c r="D114" i="11"/>
  <c r="C114" i="11"/>
  <c r="X113" i="11"/>
  <c r="W113" i="11"/>
  <c r="T113" i="11"/>
  <c r="L113" i="11"/>
  <c r="F113" i="11"/>
  <c r="G113" i="11" s="1"/>
  <c r="D113" i="11"/>
  <c r="C113" i="11"/>
  <c r="X112" i="11"/>
  <c r="W112" i="11"/>
  <c r="T112" i="11"/>
  <c r="L112" i="11"/>
  <c r="F112" i="11"/>
  <c r="G112" i="11" s="1"/>
  <c r="D112" i="11"/>
  <c r="C112" i="11"/>
  <c r="X111" i="11"/>
  <c r="W111" i="11"/>
  <c r="T111" i="11"/>
  <c r="L111" i="11"/>
  <c r="F111" i="11"/>
  <c r="G111" i="11" s="1"/>
  <c r="D111" i="11"/>
  <c r="C111" i="11"/>
  <c r="X110" i="11"/>
  <c r="W110" i="11"/>
  <c r="T110" i="11"/>
  <c r="L110" i="11"/>
  <c r="G110" i="11"/>
  <c r="F110" i="11"/>
  <c r="D110" i="11"/>
  <c r="C110" i="11"/>
  <c r="X109" i="11"/>
  <c r="W109" i="11"/>
  <c r="T109" i="11"/>
  <c r="L109" i="11"/>
  <c r="G109" i="11"/>
  <c r="F109" i="11"/>
  <c r="D109" i="11"/>
  <c r="C109" i="11"/>
  <c r="X108" i="11"/>
  <c r="Y108" i="11" s="1"/>
  <c r="Z108" i="11" s="1"/>
  <c r="W108" i="11"/>
  <c r="T108" i="11"/>
  <c r="L108" i="11"/>
  <c r="F108" i="11"/>
  <c r="G108" i="11" s="1"/>
  <c r="D108" i="11"/>
  <c r="C108" i="11"/>
  <c r="X107" i="11"/>
  <c r="W107" i="11"/>
  <c r="T107" i="11"/>
  <c r="L107" i="11"/>
  <c r="F107" i="11"/>
  <c r="G107" i="11" s="1"/>
  <c r="D107" i="11"/>
  <c r="C107" i="11"/>
  <c r="X106" i="11"/>
  <c r="W106" i="11"/>
  <c r="Y106" i="11" s="1"/>
  <c r="T106" i="11"/>
  <c r="L106" i="11"/>
  <c r="F106" i="11"/>
  <c r="G106" i="11" s="1"/>
  <c r="D106" i="11"/>
  <c r="C106" i="11"/>
  <c r="X105" i="11"/>
  <c r="W105" i="11"/>
  <c r="T105" i="11"/>
  <c r="L105" i="11"/>
  <c r="F105" i="11"/>
  <c r="G105" i="11" s="1"/>
  <c r="D105" i="11"/>
  <c r="C105" i="11"/>
  <c r="X104" i="11"/>
  <c r="W104" i="11"/>
  <c r="T104" i="11"/>
  <c r="L104" i="11"/>
  <c r="F104" i="11"/>
  <c r="G104" i="11" s="1"/>
  <c r="D104" i="11"/>
  <c r="C104" i="11"/>
  <c r="X103" i="11"/>
  <c r="W103" i="11"/>
  <c r="Y103" i="11" s="1"/>
  <c r="T103" i="11"/>
  <c r="L103" i="11"/>
  <c r="F103" i="11"/>
  <c r="G103" i="11" s="1"/>
  <c r="D103" i="11"/>
  <c r="C103" i="11"/>
  <c r="X102" i="11"/>
  <c r="W102" i="11"/>
  <c r="Y102" i="11" s="1"/>
  <c r="T102" i="11"/>
  <c r="L102" i="11"/>
  <c r="F102" i="11"/>
  <c r="G102" i="11" s="1"/>
  <c r="D102" i="11"/>
  <c r="C102" i="11"/>
  <c r="X101" i="11"/>
  <c r="W101" i="11"/>
  <c r="T101" i="11"/>
  <c r="L101" i="11"/>
  <c r="F101" i="11"/>
  <c r="G101" i="11" s="1"/>
  <c r="D101" i="11"/>
  <c r="C101" i="11"/>
  <c r="X100" i="11"/>
  <c r="W100" i="11"/>
  <c r="T100" i="11"/>
  <c r="L100" i="11"/>
  <c r="F100" i="11"/>
  <c r="G100" i="11" s="1"/>
  <c r="D100" i="11"/>
  <c r="C100" i="11"/>
  <c r="X99" i="11"/>
  <c r="W99" i="11"/>
  <c r="Y99" i="11" s="1"/>
  <c r="Z99" i="11" s="1"/>
  <c r="T99" i="11"/>
  <c r="L99" i="11"/>
  <c r="F99" i="11"/>
  <c r="G99" i="11" s="1"/>
  <c r="D99" i="11"/>
  <c r="C99" i="11"/>
  <c r="X98" i="11"/>
  <c r="W98" i="11"/>
  <c r="T98" i="11"/>
  <c r="L98" i="11"/>
  <c r="G98" i="11"/>
  <c r="F98" i="11"/>
  <c r="D98" i="11"/>
  <c r="C98" i="11"/>
  <c r="X97" i="11"/>
  <c r="W97" i="11"/>
  <c r="T97" i="11"/>
  <c r="L97" i="11"/>
  <c r="G97" i="11"/>
  <c r="F97" i="11"/>
  <c r="D97" i="11"/>
  <c r="C97" i="11"/>
  <c r="X96" i="11"/>
  <c r="Y96" i="11" s="1"/>
  <c r="Z96" i="11" s="1"/>
  <c r="W96" i="11"/>
  <c r="T96" i="11"/>
  <c r="L96" i="11"/>
  <c r="F96" i="11"/>
  <c r="G96" i="11" s="1"/>
  <c r="D96" i="11"/>
  <c r="C96" i="11"/>
  <c r="X95" i="11"/>
  <c r="W95" i="11"/>
  <c r="Y95" i="11" s="1"/>
  <c r="Z95" i="11" s="1"/>
  <c r="T95" i="11"/>
  <c r="L95" i="11"/>
  <c r="F95" i="11"/>
  <c r="G95" i="11" s="1"/>
  <c r="D95" i="11"/>
  <c r="C95" i="11"/>
  <c r="X94" i="11"/>
  <c r="W94" i="11"/>
  <c r="Y94" i="11" s="1"/>
  <c r="Z94" i="11" s="1"/>
  <c r="T94" i="11"/>
  <c r="L94" i="11"/>
  <c r="F94" i="11"/>
  <c r="G94" i="11" s="1"/>
  <c r="D94" i="11"/>
  <c r="C94" i="11"/>
  <c r="X93" i="11"/>
  <c r="W93" i="11"/>
  <c r="T93" i="11"/>
  <c r="L93" i="11"/>
  <c r="F93" i="11"/>
  <c r="G93" i="11" s="1"/>
  <c r="D93" i="11"/>
  <c r="C93" i="11"/>
  <c r="X92" i="11"/>
  <c r="W92" i="11"/>
  <c r="T92" i="11"/>
  <c r="L92" i="11"/>
  <c r="F92" i="11"/>
  <c r="G92" i="11" s="1"/>
  <c r="D92" i="11"/>
  <c r="C92" i="11"/>
  <c r="X91" i="11"/>
  <c r="W91" i="11"/>
  <c r="Y91" i="11" s="1"/>
  <c r="Z91" i="11" s="1"/>
  <c r="T91" i="11"/>
  <c r="L91" i="11"/>
  <c r="F91" i="11"/>
  <c r="G91" i="11" s="1"/>
  <c r="D91" i="11"/>
  <c r="C91" i="11"/>
  <c r="X90" i="11"/>
  <c r="W90" i="11"/>
  <c r="Y90" i="11" s="1"/>
  <c r="Z90" i="11" s="1"/>
  <c r="T90" i="11"/>
  <c r="L90" i="11"/>
  <c r="F90" i="11"/>
  <c r="G90" i="11" s="1"/>
  <c r="D90" i="11"/>
  <c r="C90" i="11"/>
  <c r="X89" i="11"/>
  <c r="W89" i="11"/>
  <c r="T89" i="11"/>
  <c r="L89" i="11"/>
  <c r="F89" i="11"/>
  <c r="G89" i="11" s="1"/>
  <c r="D89" i="11"/>
  <c r="C89" i="11"/>
  <c r="X88" i="11"/>
  <c r="W88" i="11"/>
  <c r="T88" i="11"/>
  <c r="L88" i="11"/>
  <c r="F88" i="11"/>
  <c r="G88" i="11" s="1"/>
  <c r="D88" i="11"/>
  <c r="C88" i="11"/>
  <c r="X87" i="11"/>
  <c r="W87" i="11"/>
  <c r="Y87" i="11" s="1"/>
  <c r="T87" i="11"/>
  <c r="L87" i="11"/>
  <c r="F87" i="11"/>
  <c r="G87" i="11" s="1"/>
  <c r="D87" i="11"/>
  <c r="C87" i="11"/>
  <c r="X86" i="11"/>
  <c r="W86" i="11"/>
  <c r="Y86" i="11" s="1"/>
  <c r="Z86" i="11" s="1"/>
  <c r="T86" i="11"/>
  <c r="L86" i="11"/>
  <c r="F86" i="11"/>
  <c r="G86" i="11" s="1"/>
  <c r="D86" i="11"/>
  <c r="C86" i="11"/>
  <c r="X85" i="11"/>
  <c r="W85" i="11"/>
  <c r="T85" i="11"/>
  <c r="L85" i="11"/>
  <c r="F85" i="11"/>
  <c r="G85" i="11" s="1"/>
  <c r="D85" i="11"/>
  <c r="C85" i="11"/>
  <c r="X84" i="11"/>
  <c r="W84" i="11"/>
  <c r="Y84" i="11" s="1"/>
  <c r="Z84" i="11" s="1"/>
  <c r="T84" i="11"/>
  <c r="L84" i="11"/>
  <c r="F84" i="11"/>
  <c r="G84" i="11" s="1"/>
  <c r="D84" i="11"/>
  <c r="C84" i="11"/>
  <c r="X83" i="11"/>
  <c r="W83" i="11"/>
  <c r="Y83" i="11" s="1"/>
  <c r="Z83" i="11" s="1"/>
  <c r="T83" i="11"/>
  <c r="L83" i="11"/>
  <c r="F83" i="11"/>
  <c r="G83" i="11" s="1"/>
  <c r="D83" i="11"/>
  <c r="C83" i="11"/>
  <c r="X82" i="11"/>
  <c r="W82" i="11"/>
  <c r="Y82" i="11" s="1"/>
  <c r="Z82" i="11" s="1"/>
  <c r="T82" i="11"/>
  <c r="L82" i="11"/>
  <c r="F82" i="11"/>
  <c r="G82" i="11" s="1"/>
  <c r="D82" i="11"/>
  <c r="C82" i="11"/>
  <c r="X81" i="11"/>
  <c r="W81" i="11"/>
  <c r="T81" i="11"/>
  <c r="L81" i="11"/>
  <c r="F81" i="11"/>
  <c r="G81" i="11" s="1"/>
  <c r="D81" i="11"/>
  <c r="C81" i="11"/>
  <c r="X80" i="11"/>
  <c r="W80" i="11"/>
  <c r="Y80" i="11" s="1"/>
  <c r="Z80" i="11" s="1"/>
  <c r="T80" i="11"/>
  <c r="L80" i="11"/>
  <c r="F80" i="11"/>
  <c r="G80" i="11" s="1"/>
  <c r="D80" i="11"/>
  <c r="C80" i="11"/>
  <c r="X79" i="11"/>
  <c r="W79" i="11"/>
  <c r="Y79" i="11" s="1"/>
  <c r="T79" i="11"/>
  <c r="L79" i="11"/>
  <c r="F79" i="11"/>
  <c r="G79" i="11" s="1"/>
  <c r="D79" i="11"/>
  <c r="C79" i="11"/>
  <c r="X78" i="11"/>
  <c r="W78" i="11"/>
  <c r="Y78" i="11" s="1"/>
  <c r="Z78" i="11" s="1"/>
  <c r="T78" i="11"/>
  <c r="L78" i="11"/>
  <c r="F78" i="11"/>
  <c r="G78" i="11" s="1"/>
  <c r="D78" i="11"/>
  <c r="C78" i="11"/>
  <c r="X77" i="11"/>
  <c r="W77" i="11"/>
  <c r="T77" i="11"/>
  <c r="L77" i="11"/>
  <c r="F77" i="11"/>
  <c r="G77" i="11" s="1"/>
  <c r="D77" i="11"/>
  <c r="C77" i="11"/>
  <c r="X76" i="11"/>
  <c r="W76" i="11"/>
  <c r="T76" i="11"/>
  <c r="L76" i="11"/>
  <c r="F76" i="11"/>
  <c r="G76" i="11" s="1"/>
  <c r="D76" i="11"/>
  <c r="C76" i="11"/>
  <c r="X75" i="11"/>
  <c r="W75" i="11"/>
  <c r="Y75" i="11" s="1"/>
  <c r="T75" i="11"/>
  <c r="L75" i="11"/>
  <c r="F75" i="11"/>
  <c r="G75" i="11" s="1"/>
  <c r="D75" i="11"/>
  <c r="C75" i="11"/>
  <c r="X74" i="11"/>
  <c r="W74" i="11"/>
  <c r="Y74" i="11" s="1"/>
  <c r="Z74" i="11" s="1"/>
  <c r="T74" i="11"/>
  <c r="L74" i="11"/>
  <c r="F74" i="11"/>
  <c r="G74" i="11" s="1"/>
  <c r="D74" i="11"/>
  <c r="C74" i="11"/>
  <c r="X73" i="11"/>
  <c r="W73" i="11"/>
  <c r="T73" i="11"/>
  <c r="L73" i="11"/>
  <c r="F73" i="11"/>
  <c r="G73" i="11" s="1"/>
  <c r="D73" i="11"/>
  <c r="C73" i="11"/>
  <c r="X72" i="11"/>
  <c r="W72" i="11"/>
  <c r="Y72" i="11" s="1"/>
  <c r="Z72" i="11" s="1"/>
  <c r="T72" i="11"/>
  <c r="L72" i="11"/>
  <c r="F72" i="11"/>
  <c r="G72" i="11" s="1"/>
  <c r="D72" i="11"/>
  <c r="C72" i="11"/>
  <c r="X71" i="11"/>
  <c r="W71" i="11"/>
  <c r="T71" i="11"/>
  <c r="L71" i="11"/>
  <c r="F71" i="11"/>
  <c r="G71" i="11" s="1"/>
  <c r="D71" i="11"/>
  <c r="C71" i="11"/>
  <c r="X70" i="11"/>
  <c r="W70" i="11"/>
  <c r="Y70" i="11" s="1"/>
  <c r="Z70" i="11" s="1"/>
  <c r="T70" i="11"/>
  <c r="L70" i="11"/>
  <c r="F70" i="11"/>
  <c r="G70" i="11" s="1"/>
  <c r="D70" i="11"/>
  <c r="C70" i="11"/>
  <c r="X69" i="11"/>
  <c r="W69" i="11"/>
  <c r="T69" i="11"/>
  <c r="L69" i="11"/>
  <c r="F69" i="11"/>
  <c r="G69" i="11" s="1"/>
  <c r="D69" i="11"/>
  <c r="C69" i="11"/>
  <c r="X68" i="11"/>
  <c r="W68" i="11"/>
  <c r="T68" i="11"/>
  <c r="L68" i="11"/>
  <c r="F68" i="11"/>
  <c r="G68" i="11" s="1"/>
  <c r="D68" i="11"/>
  <c r="C68" i="11"/>
  <c r="X67" i="11"/>
  <c r="W67" i="11"/>
  <c r="T67" i="11"/>
  <c r="L67" i="11"/>
  <c r="F67" i="11"/>
  <c r="G67" i="11" s="1"/>
  <c r="D67" i="11"/>
  <c r="C67" i="11"/>
  <c r="X66" i="11"/>
  <c r="W66" i="11"/>
  <c r="Y66" i="11" s="1"/>
  <c r="Z66" i="11" s="1"/>
  <c r="T66" i="11"/>
  <c r="L66" i="11"/>
  <c r="F66" i="11"/>
  <c r="G66" i="11" s="1"/>
  <c r="D66" i="11"/>
  <c r="C66" i="11"/>
  <c r="X65" i="11"/>
  <c r="W65" i="11"/>
  <c r="T65" i="11"/>
  <c r="L65" i="11"/>
  <c r="F65" i="11"/>
  <c r="G65" i="11" s="1"/>
  <c r="D65" i="11"/>
  <c r="C65" i="11"/>
  <c r="X64" i="11"/>
  <c r="Y64" i="11" s="1"/>
  <c r="Z64" i="11" s="1"/>
  <c r="W64" i="11"/>
  <c r="T64" i="11"/>
  <c r="L64" i="11"/>
  <c r="G64" i="11"/>
  <c r="F64" i="11"/>
  <c r="D64" i="11"/>
  <c r="C64" i="11"/>
  <c r="X63" i="11"/>
  <c r="W63" i="11"/>
  <c r="T63" i="11"/>
  <c r="L63" i="11"/>
  <c r="F63" i="11"/>
  <c r="G63" i="11" s="1"/>
  <c r="D63" i="11"/>
  <c r="C63" i="11"/>
  <c r="X62" i="11"/>
  <c r="W62" i="11"/>
  <c r="Y62" i="11" s="1"/>
  <c r="Z62" i="11" s="1"/>
  <c r="T62" i="11"/>
  <c r="L62" i="11"/>
  <c r="F62" i="11"/>
  <c r="G62" i="11" s="1"/>
  <c r="D62" i="11"/>
  <c r="C62" i="11"/>
  <c r="X61" i="11"/>
  <c r="W61" i="11"/>
  <c r="T61" i="11"/>
  <c r="L61" i="11"/>
  <c r="F61" i="11"/>
  <c r="G61" i="11" s="1"/>
  <c r="D61" i="11"/>
  <c r="C61" i="11"/>
  <c r="X60" i="11"/>
  <c r="W60" i="11"/>
  <c r="T60" i="11"/>
  <c r="L60" i="11"/>
  <c r="F60" i="11"/>
  <c r="G60" i="11" s="1"/>
  <c r="D60" i="11"/>
  <c r="C60" i="11"/>
  <c r="X59" i="11"/>
  <c r="W59" i="11"/>
  <c r="Y59" i="11" s="1"/>
  <c r="Z59" i="11" s="1"/>
  <c r="T59" i="11"/>
  <c r="L59" i="11"/>
  <c r="F59" i="11"/>
  <c r="G59" i="11" s="1"/>
  <c r="D59" i="11"/>
  <c r="C59" i="11"/>
  <c r="X58" i="11"/>
  <c r="W58" i="11"/>
  <c r="Y58" i="11" s="1"/>
  <c r="Z58" i="11" s="1"/>
  <c r="T58" i="11"/>
  <c r="L58" i="11"/>
  <c r="F58" i="11"/>
  <c r="G58" i="11" s="1"/>
  <c r="D58" i="11"/>
  <c r="C58" i="11"/>
  <c r="X57" i="11"/>
  <c r="W57" i="11"/>
  <c r="T57" i="11"/>
  <c r="L57" i="11"/>
  <c r="F57" i="11"/>
  <c r="G57" i="11" s="1"/>
  <c r="D57" i="11"/>
  <c r="C57" i="11"/>
  <c r="X56" i="11"/>
  <c r="W56" i="11"/>
  <c r="T56" i="11"/>
  <c r="L56" i="11"/>
  <c r="F56" i="11"/>
  <c r="G56" i="11" s="1"/>
  <c r="D56" i="11"/>
  <c r="C56" i="11"/>
  <c r="X55" i="11"/>
  <c r="W55" i="11"/>
  <c r="Y55" i="11" s="1"/>
  <c r="T55" i="11"/>
  <c r="L55" i="11"/>
  <c r="F55" i="11"/>
  <c r="G55" i="11" s="1"/>
  <c r="D55" i="11"/>
  <c r="C55" i="11"/>
  <c r="X54" i="11"/>
  <c r="W54" i="11"/>
  <c r="Y54" i="11" s="1"/>
  <c r="Z54" i="11" s="1"/>
  <c r="T54" i="11"/>
  <c r="L54" i="11"/>
  <c r="F54" i="11"/>
  <c r="G54" i="11" s="1"/>
  <c r="D54" i="11"/>
  <c r="C54" i="11"/>
  <c r="X53" i="11"/>
  <c r="W53" i="11"/>
  <c r="T53" i="11"/>
  <c r="L53" i="11"/>
  <c r="F53" i="11"/>
  <c r="G53" i="11" s="1"/>
  <c r="D53" i="11"/>
  <c r="C53" i="11"/>
  <c r="X52" i="11"/>
  <c r="W52" i="11"/>
  <c r="Y52" i="11" s="1"/>
  <c r="Z52" i="11" s="1"/>
  <c r="T52" i="11"/>
  <c r="L52" i="11"/>
  <c r="F52" i="11"/>
  <c r="G52" i="11" s="1"/>
  <c r="D52" i="11"/>
  <c r="C52" i="11"/>
  <c r="X51" i="11"/>
  <c r="W51" i="11"/>
  <c r="Y51" i="11" s="1"/>
  <c r="Z51" i="11" s="1"/>
  <c r="T51" i="11"/>
  <c r="L51" i="11"/>
  <c r="F51" i="11"/>
  <c r="G51" i="11" s="1"/>
  <c r="D51" i="11"/>
  <c r="C51" i="11"/>
  <c r="X50" i="11"/>
  <c r="W50" i="11"/>
  <c r="Y50" i="11" s="1"/>
  <c r="Z50" i="11" s="1"/>
  <c r="T50" i="11"/>
  <c r="L50" i="11"/>
  <c r="F50" i="11"/>
  <c r="G50" i="11" s="1"/>
  <c r="D50" i="11"/>
  <c r="C50" i="11"/>
  <c r="X49" i="11"/>
  <c r="W49" i="11"/>
  <c r="T49" i="11"/>
  <c r="L49" i="11"/>
  <c r="F49" i="11"/>
  <c r="G49" i="11" s="1"/>
  <c r="D49" i="11"/>
  <c r="C49" i="11"/>
  <c r="X48" i="11"/>
  <c r="W48" i="11"/>
  <c r="Y48" i="11" s="1"/>
  <c r="Z48" i="11" s="1"/>
  <c r="T48" i="11"/>
  <c r="L48" i="11"/>
  <c r="F48" i="11"/>
  <c r="G48" i="11" s="1"/>
  <c r="D48" i="11"/>
  <c r="C48" i="11"/>
  <c r="X47" i="11"/>
  <c r="W47" i="11"/>
  <c r="T47" i="11"/>
  <c r="L47" i="11"/>
  <c r="F47" i="11"/>
  <c r="G47" i="11" s="1"/>
  <c r="D47" i="11"/>
  <c r="C47" i="11"/>
  <c r="X46" i="11"/>
  <c r="W46" i="11"/>
  <c r="Y46" i="11" s="1"/>
  <c r="Z46" i="11" s="1"/>
  <c r="T46" i="11"/>
  <c r="L46" i="11"/>
  <c r="F46" i="11"/>
  <c r="G46" i="11" s="1"/>
  <c r="D46" i="11"/>
  <c r="C46" i="11"/>
  <c r="X45" i="11"/>
  <c r="W45" i="11"/>
  <c r="T45" i="11"/>
  <c r="L45" i="11"/>
  <c r="F45" i="11"/>
  <c r="G45" i="11" s="1"/>
  <c r="D45" i="11"/>
  <c r="C45" i="11"/>
  <c r="X44" i="11"/>
  <c r="W44" i="11"/>
  <c r="T44" i="11"/>
  <c r="L44" i="11"/>
  <c r="F44" i="11"/>
  <c r="G44" i="11" s="1"/>
  <c r="D44" i="11"/>
  <c r="C44" i="11"/>
  <c r="X43" i="11"/>
  <c r="W43" i="11"/>
  <c r="T43" i="11"/>
  <c r="L43" i="11"/>
  <c r="F43" i="11"/>
  <c r="G43" i="11" s="1"/>
  <c r="D43" i="11"/>
  <c r="C43" i="11"/>
  <c r="X42" i="11"/>
  <c r="W42" i="11"/>
  <c r="Y42" i="11" s="1"/>
  <c r="Z42" i="11" s="1"/>
  <c r="T42" i="11"/>
  <c r="L42" i="11"/>
  <c r="F42" i="11"/>
  <c r="G42" i="11" s="1"/>
  <c r="D42" i="11"/>
  <c r="C42" i="11"/>
  <c r="X41" i="11"/>
  <c r="W41" i="11"/>
  <c r="T41" i="11"/>
  <c r="L41" i="11"/>
  <c r="F41" i="11"/>
  <c r="G41" i="11" s="1"/>
  <c r="D41" i="11"/>
  <c r="C41" i="11"/>
  <c r="X40" i="11"/>
  <c r="W40" i="11"/>
  <c r="Y40" i="11" s="1"/>
  <c r="Z40" i="11" s="1"/>
  <c r="T40" i="11"/>
  <c r="L40" i="11"/>
  <c r="G40" i="11"/>
  <c r="F40" i="11"/>
  <c r="D40" i="11"/>
  <c r="C40" i="11"/>
  <c r="X39" i="11"/>
  <c r="W39" i="11"/>
  <c r="T39" i="11"/>
  <c r="L39" i="11"/>
  <c r="F39" i="11"/>
  <c r="G39" i="11" s="1"/>
  <c r="D39" i="11"/>
  <c r="C39" i="11"/>
  <c r="X38" i="11"/>
  <c r="W38" i="11"/>
  <c r="T38" i="11"/>
  <c r="L38" i="11"/>
  <c r="G38" i="11"/>
  <c r="F38" i="11"/>
  <c r="D38" i="11"/>
  <c r="C38" i="11"/>
  <c r="X37" i="11"/>
  <c r="W37" i="11"/>
  <c r="T37" i="11"/>
  <c r="L37" i="11"/>
  <c r="G37" i="11"/>
  <c r="F37" i="11"/>
  <c r="D37" i="11"/>
  <c r="C37" i="11"/>
  <c r="X36" i="11"/>
  <c r="Y36" i="11" s="1"/>
  <c r="Z36" i="11" s="1"/>
  <c r="W36" i="11"/>
  <c r="T36" i="11"/>
  <c r="L36" i="11"/>
  <c r="G36" i="11"/>
  <c r="F36" i="11"/>
  <c r="D36" i="11"/>
  <c r="C36" i="11"/>
  <c r="X35" i="11"/>
  <c r="W35" i="11"/>
  <c r="T35" i="11"/>
  <c r="L35" i="11"/>
  <c r="F35" i="11"/>
  <c r="G35" i="11" s="1"/>
  <c r="D35" i="11"/>
  <c r="C35" i="11"/>
  <c r="X34" i="11"/>
  <c r="W34" i="11"/>
  <c r="T34" i="11"/>
  <c r="L34" i="11"/>
  <c r="G34" i="11"/>
  <c r="F34" i="11"/>
  <c r="D34" i="11"/>
  <c r="C34" i="11"/>
  <c r="X33" i="11"/>
  <c r="W33" i="11"/>
  <c r="T33" i="11"/>
  <c r="L33" i="11"/>
  <c r="G33" i="11"/>
  <c r="F33" i="11"/>
  <c r="D33" i="11"/>
  <c r="C33" i="11"/>
  <c r="Y32" i="11"/>
  <c r="Z32" i="11" s="1"/>
  <c r="X32" i="11"/>
  <c r="W32" i="11"/>
  <c r="T32" i="11"/>
  <c r="L32" i="11"/>
  <c r="F32" i="11"/>
  <c r="G32" i="11" s="1"/>
  <c r="D32" i="11"/>
  <c r="C32" i="11"/>
  <c r="X31" i="11"/>
  <c r="W31" i="11"/>
  <c r="T31" i="11"/>
  <c r="L31" i="11"/>
  <c r="F31" i="11"/>
  <c r="G31" i="11" s="1"/>
  <c r="D31" i="11"/>
  <c r="C31" i="11"/>
  <c r="X30" i="11"/>
  <c r="W30" i="11"/>
  <c r="T30" i="11"/>
  <c r="L30" i="11"/>
  <c r="G30" i="11"/>
  <c r="F30" i="11"/>
  <c r="D30" i="11"/>
  <c r="C30" i="11"/>
  <c r="X29" i="11"/>
  <c r="W29" i="11"/>
  <c r="T29" i="11"/>
  <c r="L29" i="11"/>
  <c r="G29" i="11"/>
  <c r="F29" i="11"/>
  <c r="D29" i="11"/>
  <c r="C29" i="11"/>
  <c r="X28" i="11"/>
  <c r="Y28" i="11" s="1"/>
  <c r="Z28" i="11" s="1"/>
  <c r="W28" i="11"/>
  <c r="T28" i="11"/>
  <c r="L28" i="11"/>
  <c r="G28" i="11"/>
  <c r="F28" i="11"/>
  <c r="D28" i="11"/>
  <c r="C28" i="11"/>
  <c r="X27" i="11"/>
  <c r="W27" i="11"/>
  <c r="T27" i="11"/>
  <c r="L27" i="11"/>
  <c r="F27" i="11"/>
  <c r="G27" i="11" s="1"/>
  <c r="D27" i="11"/>
  <c r="C27" i="11"/>
  <c r="X26" i="11"/>
  <c r="W26" i="11"/>
  <c r="Y26" i="11" s="1"/>
  <c r="Z26" i="11" s="1"/>
  <c r="T26" i="11"/>
  <c r="L26" i="11"/>
  <c r="G26" i="11"/>
  <c r="F26" i="11"/>
  <c r="D26" i="11"/>
  <c r="C26" i="11"/>
  <c r="X25" i="11"/>
  <c r="W25" i="11"/>
  <c r="T25" i="11"/>
  <c r="L25" i="11"/>
  <c r="G25" i="11"/>
  <c r="F25" i="11"/>
  <c r="D25" i="11"/>
  <c r="C25" i="11"/>
  <c r="X24" i="11"/>
  <c r="W24" i="11"/>
  <c r="T24" i="11"/>
  <c r="L24" i="11"/>
  <c r="G24" i="11"/>
  <c r="F24" i="11"/>
  <c r="D24" i="11"/>
  <c r="C24" i="11"/>
  <c r="X23" i="11"/>
  <c r="W23" i="11"/>
  <c r="T23" i="11"/>
  <c r="L23" i="11"/>
  <c r="F23" i="11"/>
  <c r="G23" i="11" s="1"/>
  <c r="D23" i="11"/>
  <c r="C23" i="11"/>
  <c r="X22" i="11"/>
  <c r="W22" i="11"/>
  <c r="Y22" i="11" s="1"/>
  <c r="Z22" i="11" s="1"/>
  <c r="T22" i="11"/>
  <c r="L22" i="11"/>
  <c r="G22" i="11"/>
  <c r="F22" i="11"/>
  <c r="D22" i="11"/>
  <c r="C22" i="11"/>
  <c r="X21" i="11"/>
  <c r="W21" i="11"/>
  <c r="T21" i="11"/>
  <c r="L21" i="11"/>
  <c r="G21" i="11"/>
  <c r="F21" i="11"/>
  <c r="D21" i="11"/>
  <c r="C21" i="11"/>
  <c r="X20" i="11"/>
  <c r="W20" i="11"/>
  <c r="T20" i="11"/>
  <c r="L20" i="11"/>
  <c r="G20" i="11"/>
  <c r="F20" i="11"/>
  <c r="D20" i="11"/>
  <c r="C20" i="11"/>
  <c r="X19" i="11"/>
  <c r="W19" i="11"/>
  <c r="Y19" i="11" s="1"/>
  <c r="Z19" i="11" s="1"/>
  <c r="T19" i="11"/>
  <c r="L19" i="11"/>
  <c r="F19" i="11"/>
  <c r="G19" i="11" s="1"/>
  <c r="D19" i="11"/>
  <c r="C19" i="11"/>
  <c r="X18" i="11"/>
  <c r="W18" i="11"/>
  <c r="Y18" i="11" s="1"/>
  <c r="Z18" i="11" s="1"/>
  <c r="T18" i="11"/>
  <c r="L18" i="11"/>
  <c r="F18" i="11"/>
  <c r="G18" i="11" s="1"/>
  <c r="D18" i="11"/>
  <c r="C18" i="11"/>
  <c r="X17" i="11"/>
  <c r="W17" i="11"/>
  <c r="T17" i="11"/>
  <c r="L17" i="11"/>
  <c r="F17" i="11"/>
  <c r="G17" i="11" s="1"/>
  <c r="D17" i="11"/>
  <c r="C17" i="11"/>
  <c r="X16" i="11"/>
  <c r="W16" i="11"/>
  <c r="Y16" i="11" s="1"/>
  <c r="Z16" i="11" s="1"/>
  <c r="T16" i="11"/>
  <c r="L16" i="11"/>
  <c r="G16" i="11"/>
  <c r="F16" i="11"/>
  <c r="D16" i="11"/>
  <c r="C16" i="11"/>
  <c r="X15" i="11"/>
  <c r="W15" i="11"/>
  <c r="T15" i="11"/>
  <c r="L15" i="11"/>
  <c r="F15" i="11"/>
  <c r="G15" i="11" s="1"/>
  <c r="D15" i="11"/>
  <c r="C15" i="11"/>
  <c r="X14" i="11"/>
  <c r="W14" i="11"/>
  <c r="Y14" i="11" s="1"/>
  <c r="Z14" i="11" s="1"/>
  <c r="T14" i="11"/>
  <c r="L14" i="11"/>
  <c r="G14" i="11"/>
  <c r="F14" i="11"/>
  <c r="D14" i="11"/>
  <c r="C14" i="11"/>
  <c r="X13" i="11"/>
  <c r="W13" i="11"/>
  <c r="T13" i="11"/>
  <c r="L13" i="11"/>
  <c r="G13" i="11"/>
  <c r="F13" i="11"/>
  <c r="D13" i="11"/>
  <c r="C13" i="11"/>
  <c r="X12" i="11"/>
  <c r="W12" i="11"/>
  <c r="T12" i="11"/>
  <c r="L12" i="11"/>
  <c r="G12" i="11"/>
  <c r="F12" i="11"/>
  <c r="D12" i="11"/>
  <c r="C12" i="11"/>
  <c r="X11" i="11"/>
  <c r="W11" i="11"/>
  <c r="T11" i="11"/>
  <c r="L11" i="11"/>
  <c r="F11" i="11"/>
  <c r="G11" i="11" s="1"/>
  <c r="D11" i="11"/>
  <c r="C11" i="11"/>
  <c r="X10" i="11"/>
  <c r="W10" i="11"/>
  <c r="Y10" i="11" s="1"/>
  <c r="Z10" i="11" s="1"/>
  <c r="T10" i="11"/>
  <c r="L10" i="11"/>
  <c r="G10" i="11"/>
  <c r="F10" i="11"/>
  <c r="D10" i="11"/>
  <c r="C10" i="11"/>
  <c r="X9" i="11"/>
  <c r="W9" i="11"/>
  <c r="T9" i="11"/>
  <c r="L9" i="11"/>
  <c r="G9" i="11"/>
  <c r="F9" i="11"/>
  <c r="D9" i="11"/>
  <c r="C9" i="11"/>
  <c r="X8" i="11"/>
  <c r="W8" i="11"/>
  <c r="Y8" i="11" s="1"/>
  <c r="Z8" i="11" s="1"/>
  <c r="T8" i="11"/>
  <c r="L8" i="11"/>
  <c r="G8" i="11"/>
  <c r="F8" i="11"/>
  <c r="D8" i="11"/>
  <c r="C8" i="11"/>
  <c r="X7" i="11"/>
  <c r="W7" i="11"/>
  <c r="T7" i="11"/>
  <c r="L7" i="11"/>
  <c r="F7" i="11"/>
  <c r="G7" i="11" s="1"/>
  <c r="D7" i="11"/>
  <c r="C7" i="11"/>
  <c r="X6" i="11"/>
  <c r="W6" i="11"/>
  <c r="T6" i="11"/>
  <c r="L6" i="11"/>
  <c r="G6" i="11"/>
  <c r="F6" i="11"/>
  <c r="D6" i="11"/>
  <c r="C6" i="11"/>
  <c r="X5" i="11"/>
  <c r="W5" i="11"/>
  <c r="T5" i="11"/>
  <c r="L5" i="11"/>
  <c r="G5" i="11"/>
  <c r="F5" i="11"/>
  <c r="D5" i="11"/>
  <c r="C5" i="11"/>
  <c r="X4" i="11"/>
  <c r="W4" i="11"/>
  <c r="T4" i="11"/>
  <c r="L4" i="11"/>
  <c r="G4" i="11"/>
  <c r="F4" i="11"/>
  <c r="D4" i="11"/>
  <c r="C4" i="11"/>
  <c r="X3" i="11"/>
  <c r="W3" i="11"/>
  <c r="T3" i="11"/>
  <c r="L3" i="11"/>
  <c r="F3" i="11"/>
  <c r="G3" i="11" s="1"/>
  <c r="D3" i="11"/>
  <c r="C3" i="11"/>
  <c r="X2" i="11"/>
  <c r="W2" i="11"/>
  <c r="T2" i="11"/>
  <c r="L2" i="11"/>
  <c r="G2" i="11"/>
  <c r="F2" i="11"/>
  <c r="D2" i="11"/>
  <c r="C2" i="11"/>
  <c r="K3" i="5"/>
  <c r="K4" i="5"/>
  <c r="K5" i="5"/>
  <c r="K6" i="5"/>
  <c r="K7" i="5"/>
  <c r="K8" i="5"/>
  <c r="K9" i="5"/>
  <c r="K10" i="5"/>
  <c r="K11" i="5"/>
  <c r="K12" i="5"/>
  <c r="K13" i="5"/>
  <c r="K14" i="5"/>
  <c r="K15" i="5"/>
  <c r="K16" i="5"/>
  <c r="K17" i="5"/>
  <c r="K18" i="5"/>
  <c r="K19" i="5"/>
  <c r="K20" i="5"/>
  <c r="K21" i="5"/>
  <c r="K22" i="5"/>
  <c r="K23" i="5"/>
  <c r="K24" i="5"/>
  <c r="K25" i="5"/>
  <c r="K26" i="5"/>
  <c r="K27" i="5"/>
  <c r="K28" i="5"/>
  <c r="K29" i="5"/>
  <c r="K30" i="5"/>
  <c r="K31" i="5"/>
  <c r="K32" i="5"/>
  <c r="K33" i="5"/>
  <c r="K34" i="5"/>
  <c r="K35" i="5"/>
  <c r="K36" i="5"/>
  <c r="K37" i="5"/>
  <c r="K38" i="5"/>
  <c r="K39" i="5"/>
  <c r="K40" i="5"/>
  <c r="K41" i="5"/>
  <c r="K42" i="5"/>
  <c r="K43" i="5"/>
  <c r="K44" i="5"/>
  <c r="K45" i="5"/>
  <c r="K46" i="5"/>
  <c r="K47" i="5"/>
  <c r="K48" i="5"/>
  <c r="K49" i="5"/>
  <c r="K50" i="5"/>
  <c r="K51" i="5"/>
  <c r="K52" i="5"/>
  <c r="K53" i="5"/>
  <c r="K54" i="5"/>
  <c r="K55" i="5"/>
  <c r="K56" i="5"/>
  <c r="K57" i="5"/>
  <c r="K58" i="5"/>
  <c r="K59" i="5"/>
  <c r="K60" i="5"/>
  <c r="K61" i="5"/>
  <c r="K62" i="5"/>
  <c r="K63" i="5"/>
  <c r="K64" i="5"/>
  <c r="K65" i="5"/>
  <c r="K66" i="5"/>
  <c r="K67" i="5"/>
  <c r="K68" i="5"/>
  <c r="K69" i="5"/>
  <c r="K70" i="5"/>
  <c r="K71" i="5"/>
  <c r="K72" i="5"/>
  <c r="K73" i="5"/>
  <c r="K74" i="5"/>
  <c r="K75" i="5"/>
  <c r="K76" i="5"/>
  <c r="K77" i="5"/>
  <c r="K78" i="5"/>
  <c r="K79" i="5"/>
  <c r="K80" i="5"/>
  <c r="K81" i="5"/>
  <c r="K82" i="5"/>
  <c r="K83" i="5"/>
  <c r="K84" i="5"/>
  <c r="K85" i="5"/>
  <c r="K86" i="5"/>
  <c r="K87" i="5"/>
  <c r="K88" i="5"/>
  <c r="K89" i="5"/>
  <c r="K90" i="5"/>
  <c r="K91" i="5"/>
  <c r="K92" i="5"/>
  <c r="K93" i="5"/>
  <c r="K94" i="5"/>
  <c r="K95" i="5"/>
  <c r="K96" i="5"/>
  <c r="K97" i="5"/>
  <c r="K98" i="5"/>
  <c r="K99" i="5"/>
  <c r="K100" i="5"/>
  <c r="K101" i="5"/>
  <c r="K102" i="5"/>
  <c r="K103" i="5"/>
  <c r="K104" i="5"/>
  <c r="K105" i="5"/>
  <c r="K106" i="5"/>
  <c r="K107" i="5"/>
  <c r="K108" i="5"/>
  <c r="K109" i="5"/>
  <c r="K110" i="5"/>
  <c r="K111" i="5"/>
  <c r="K112" i="5"/>
  <c r="K113" i="5"/>
  <c r="K114" i="5"/>
  <c r="K115" i="5"/>
  <c r="K116" i="5"/>
  <c r="K117" i="5"/>
  <c r="K118" i="5"/>
  <c r="K119" i="5"/>
  <c r="K120" i="5"/>
  <c r="K121" i="5"/>
  <c r="K122" i="5"/>
  <c r="K123" i="5"/>
  <c r="K124" i="5"/>
  <c r="K125" i="5"/>
  <c r="K126" i="5"/>
  <c r="K127" i="5"/>
  <c r="K128" i="5"/>
  <c r="K129" i="5"/>
  <c r="K130" i="5"/>
  <c r="K131" i="5"/>
  <c r="K132" i="5"/>
  <c r="K133" i="5"/>
  <c r="K134" i="5"/>
  <c r="K135" i="5"/>
  <c r="K136" i="5"/>
  <c r="K137" i="5"/>
  <c r="K138" i="5"/>
  <c r="K139" i="5"/>
  <c r="K140" i="5"/>
  <c r="K141" i="5"/>
  <c r="K142" i="5"/>
  <c r="K143" i="5"/>
  <c r="K144" i="5"/>
  <c r="K145" i="5"/>
  <c r="K146" i="5"/>
  <c r="K147" i="5"/>
  <c r="K148" i="5"/>
  <c r="K149" i="5"/>
  <c r="K150" i="5"/>
  <c r="K151" i="5"/>
  <c r="K152" i="5"/>
  <c r="K153" i="5"/>
  <c r="K154" i="5"/>
  <c r="K155" i="5"/>
  <c r="K156" i="5"/>
  <c r="K157" i="5"/>
  <c r="K158" i="5"/>
  <c r="K159" i="5"/>
  <c r="K160" i="5"/>
  <c r="K161" i="5"/>
  <c r="K162" i="5"/>
  <c r="K163" i="5"/>
  <c r="K164" i="5"/>
  <c r="K165" i="5"/>
  <c r="K166" i="5"/>
  <c r="K167" i="5"/>
  <c r="K168" i="5"/>
  <c r="K169" i="5"/>
  <c r="K170" i="5"/>
  <c r="K171" i="5"/>
  <c r="K172" i="5"/>
  <c r="K173" i="5"/>
  <c r="K174" i="5"/>
  <c r="K175" i="5"/>
  <c r="K176" i="5"/>
  <c r="K177" i="5"/>
  <c r="K178" i="5"/>
  <c r="K179" i="5"/>
  <c r="K180" i="5"/>
  <c r="K181" i="5"/>
  <c r="K182" i="5"/>
  <c r="K183" i="5"/>
  <c r="K184" i="5"/>
  <c r="K185" i="5"/>
  <c r="K186" i="5"/>
  <c r="K187" i="5"/>
  <c r="K188" i="5"/>
  <c r="K189" i="5"/>
  <c r="K190" i="5"/>
  <c r="K191" i="5"/>
  <c r="K192" i="5"/>
  <c r="K193" i="5"/>
  <c r="K194" i="5"/>
  <c r="K195" i="5"/>
  <c r="K196" i="5"/>
  <c r="K197" i="5"/>
  <c r="K198" i="5"/>
  <c r="K199" i="5"/>
  <c r="K200" i="5"/>
  <c r="K201" i="5"/>
  <c r="K202" i="5"/>
  <c r="K203" i="5"/>
  <c r="K204" i="5"/>
  <c r="K205" i="5"/>
  <c r="K206" i="5"/>
  <c r="K207" i="5"/>
  <c r="K208" i="5"/>
  <c r="K209" i="5"/>
  <c r="K210" i="5"/>
  <c r="K211" i="5"/>
  <c r="K212" i="5"/>
  <c r="K213" i="5"/>
  <c r="K214" i="5"/>
  <c r="K215" i="5"/>
  <c r="K216" i="5"/>
  <c r="K217" i="5"/>
  <c r="K218" i="5"/>
  <c r="K219" i="5"/>
  <c r="K220" i="5"/>
  <c r="K221" i="5"/>
  <c r="K222" i="5"/>
  <c r="K223" i="5"/>
  <c r="K224" i="5"/>
  <c r="K225" i="5"/>
  <c r="K226" i="5"/>
  <c r="K227" i="5"/>
  <c r="K228" i="5"/>
  <c r="K229" i="5"/>
  <c r="K230" i="5"/>
  <c r="K231" i="5"/>
  <c r="K232" i="5"/>
  <c r="K233" i="5"/>
  <c r="K234" i="5"/>
  <c r="K235" i="5"/>
  <c r="K236" i="5"/>
  <c r="K237" i="5"/>
  <c r="K238" i="5"/>
  <c r="K239" i="5"/>
  <c r="K240" i="5"/>
  <c r="K241" i="5"/>
  <c r="K242" i="5"/>
  <c r="K243" i="5"/>
  <c r="K244" i="5"/>
  <c r="K245" i="5"/>
  <c r="K246" i="5"/>
  <c r="K247" i="5"/>
  <c r="K248" i="5"/>
  <c r="K249" i="5"/>
  <c r="K250" i="5"/>
  <c r="K251" i="5"/>
  <c r="K252" i="5"/>
  <c r="K253" i="5"/>
  <c r="K254" i="5"/>
  <c r="K255" i="5"/>
  <c r="K256" i="5"/>
  <c r="K257" i="5"/>
  <c r="K258" i="5"/>
  <c r="K259" i="5"/>
  <c r="K260" i="5"/>
  <c r="K261" i="5"/>
  <c r="K262" i="5"/>
  <c r="K263" i="5"/>
  <c r="K264" i="5"/>
  <c r="K265" i="5"/>
  <c r="K266" i="5"/>
  <c r="K267" i="5"/>
  <c r="K268" i="5"/>
  <c r="K269" i="5"/>
  <c r="K270" i="5"/>
  <c r="K271" i="5"/>
  <c r="K272" i="5"/>
  <c r="K273" i="5"/>
  <c r="K274" i="5"/>
  <c r="K275" i="5"/>
  <c r="K276" i="5"/>
  <c r="K277" i="5"/>
  <c r="K278" i="5"/>
  <c r="K279" i="5"/>
  <c r="K280" i="5"/>
  <c r="K281" i="5"/>
  <c r="K282" i="5"/>
  <c r="K283" i="5"/>
  <c r="K284" i="5"/>
  <c r="K285" i="5"/>
  <c r="K286" i="5"/>
  <c r="K287" i="5"/>
  <c r="K288" i="5"/>
  <c r="K289" i="5"/>
  <c r="K290" i="5"/>
  <c r="K291" i="5"/>
  <c r="K292" i="5"/>
  <c r="K293" i="5"/>
  <c r="K294" i="5"/>
  <c r="K295" i="5"/>
  <c r="K296" i="5"/>
  <c r="K297" i="5"/>
  <c r="K298" i="5"/>
  <c r="K299" i="5"/>
  <c r="K300" i="5"/>
  <c r="K301" i="5"/>
  <c r="K302" i="5"/>
  <c r="K303" i="5"/>
  <c r="K304" i="5"/>
  <c r="K305" i="5"/>
  <c r="K306" i="5"/>
  <c r="K307" i="5"/>
  <c r="K308" i="5"/>
  <c r="K309" i="5"/>
  <c r="K310" i="5"/>
  <c r="K311" i="5"/>
  <c r="K312" i="5"/>
  <c r="K313" i="5"/>
  <c r="K314" i="5"/>
  <c r="K315" i="5"/>
  <c r="K316" i="5"/>
  <c r="K317" i="5"/>
  <c r="K318" i="5"/>
  <c r="K319" i="5"/>
  <c r="K320" i="5"/>
  <c r="K321" i="5"/>
  <c r="K322" i="5"/>
  <c r="K323" i="5"/>
  <c r="K324" i="5"/>
  <c r="K325" i="5"/>
  <c r="K326" i="5"/>
  <c r="K327" i="5"/>
  <c r="K328" i="5"/>
  <c r="K329" i="5"/>
  <c r="K330" i="5"/>
  <c r="K331" i="5"/>
  <c r="K332" i="5"/>
  <c r="K333" i="5"/>
  <c r="K334" i="5"/>
  <c r="K335" i="5"/>
  <c r="K336" i="5"/>
  <c r="K337" i="5"/>
  <c r="K338" i="5"/>
  <c r="K339" i="5"/>
  <c r="K340" i="5"/>
  <c r="K341" i="5"/>
  <c r="K342" i="5"/>
  <c r="K343" i="5"/>
  <c r="K344" i="5"/>
  <c r="K345" i="5"/>
  <c r="K346" i="5"/>
  <c r="K347" i="5"/>
  <c r="K348" i="5"/>
  <c r="K349" i="5"/>
  <c r="K350" i="5"/>
  <c r="K351" i="5"/>
  <c r="K352" i="5"/>
  <c r="K353" i="5"/>
  <c r="K354" i="5"/>
  <c r="K355" i="5"/>
  <c r="K356" i="5"/>
  <c r="K357" i="5"/>
  <c r="K358" i="5"/>
  <c r="K359" i="5"/>
  <c r="K360" i="5"/>
  <c r="K361" i="5"/>
  <c r="K362" i="5"/>
  <c r="K363" i="5"/>
  <c r="K364" i="5"/>
  <c r="K365" i="5"/>
  <c r="K366" i="5"/>
  <c r="K367" i="5"/>
  <c r="K368" i="5"/>
  <c r="K369" i="5"/>
  <c r="K370" i="5"/>
  <c r="K371" i="5"/>
  <c r="K372"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K418" i="5"/>
  <c r="K419" i="5"/>
  <c r="K420" i="5"/>
  <c r="K421" i="5"/>
  <c r="K422" i="5"/>
  <c r="K423" i="5"/>
  <c r="K424" i="5"/>
  <c r="K425" i="5"/>
  <c r="K426" i="5"/>
  <c r="K427" i="5"/>
  <c r="K428" i="5"/>
  <c r="K429" i="5"/>
  <c r="K430" i="5"/>
  <c r="K431" i="5"/>
  <c r="K432" i="5"/>
  <c r="K433" i="5"/>
  <c r="K434" i="5"/>
  <c r="K435" i="5"/>
  <c r="K436" i="5"/>
  <c r="K437" i="5"/>
  <c r="K438" i="5"/>
  <c r="K439" i="5"/>
  <c r="K440" i="5"/>
  <c r="K441" i="5"/>
  <c r="K442" i="5"/>
  <c r="K443" i="5"/>
  <c r="K444" i="5"/>
  <c r="K445" i="5"/>
  <c r="K446" i="5"/>
  <c r="K447" i="5"/>
  <c r="K448" i="5"/>
  <c r="K449" i="5"/>
  <c r="K450" i="5"/>
  <c r="K451" i="5"/>
  <c r="K452" i="5"/>
  <c r="K453" i="5"/>
  <c r="K454" i="5"/>
  <c r="K455" i="5"/>
  <c r="K456" i="5"/>
  <c r="K457" i="5"/>
  <c r="K458" i="5"/>
  <c r="K459" i="5"/>
  <c r="K460" i="5"/>
  <c r="K461" i="5"/>
  <c r="K462" i="5"/>
  <c r="K463" i="5"/>
  <c r="K464" i="5"/>
  <c r="K465" i="5"/>
  <c r="K466" i="5"/>
  <c r="K467" i="5"/>
  <c r="K468" i="5"/>
  <c r="K469" i="5"/>
  <c r="K470" i="5"/>
  <c r="K471" i="5"/>
  <c r="K472" i="5"/>
  <c r="K473" i="5"/>
  <c r="K474" i="5"/>
  <c r="K475" i="5"/>
  <c r="K476" i="5"/>
  <c r="K477" i="5"/>
  <c r="K478" i="5"/>
  <c r="K479" i="5"/>
  <c r="K480" i="5"/>
  <c r="K481" i="5"/>
  <c r="K482" i="5"/>
  <c r="K483" i="5"/>
  <c r="K484" i="5"/>
  <c r="K485" i="5"/>
  <c r="K486" i="5"/>
  <c r="K487" i="5"/>
  <c r="K488" i="5"/>
  <c r="K489" i="5"/>
  <c r="K490" i="5"/>
  <c r="K491" i="5"/>
  <c r="K492" i="5"/>
  <c r="K493" i="5"/>
  <c r="K494" i="5"/>
  <c r="K495" i="5"/>
  <c r="K496" i="5"/>
  <c r="K497" i="5"/>
  <c r="K498" i="5"/>
  <c r="K499" i="5"/>
  <c r="K500" i="5"/>
  <c r="K501" i="5"/>
  <c r="K502" i="5"/>
  <c r="K503" i="5"/>
  <c r="K504" i="5"/>
  <c r="K505" i="5"/>
  <c r="K506" i="5"/>
  <c r="K507" i="5"/>
  <c r="K508" i="5"/>
  <c r="K509" i="5"/>
  <c r="K510" i="5"/>
  <c r="K511" i="5"/>
  <c r="K512" i="5"/>
  <c r="K513" i="5"/>
  <c r="K514" i="5"/>
  <c r="K515" i="5"/>
  <c r="K516" i="5"/>
  <c r="K517" i="5"/>
  <c r="K518" i="5"/>
  <c r="K519" i="5"/>
  <c r="K520" i="5"/>
  <c r="K521" i="5"/>
  <c r="K522" i="5"/>
  <c r="K523" i="5"/>
  <c r="K524" i="5"/>
  <c r="K525" i="5"/>
  <c r="K526" i="5"/>
  <c r="K527" i="5"/>
  <c r="K528" i="5"/>
  <c r="K529" i="5"/>
  <c r="K530" i="5"/>
  <c r="K531" i="5"/>
  <c r="K532" i="5"/>
  <c r="K533" i="5"/>
  <c r="K534" i="5"/>
  <c r="K535" i="5"/>
  <c r="K536" i="5"/>
  <c r="K537" i="5"/>
  <c r="K538" i="5"/>
  <c r="K539" i="5"/>
  <c r="K540" i="5"/>
  <c r="K541" i="5"/>
  <c r="K542" i="5"/>
  <c r="K543" i="5"/>
  <c r="K544" i="5"/>
  <c r="K545" i="5"/>
  <c r="K546" i="5"/>
  <c r="K547" i="5"/>
  <c r="K548" i="5"/>
  <c r="K549" i="5"/>
  <c r="K550" i="5"/>
  <c r="K551" i="5"/>
  <c r="K552" i="5"/>
  <c r="K553" i="5"/>
  <c r="K554" i="5"/>
  <c r="K555" i="5"/>
  <c r="K556" i="5"/>
  <c r="K557" i="5"/>
  <c r="K558" i="5"/>
  <c r="K559" i="5"/>
  <c r="K560" i="5"/>
  <c r="K561" i="5"/>
  <c r="K562" i="5"/>
  <c r="K563" i="5"/>
  <c r="K564" i="5"/>
  <c r="K565" i="5"/>
  <c r="K566" i="5"/>
  <c r="K567" i="5"/>
  <c r="K568" i="5"/>
  <c r="K569" i="5"/>
  <c r="K570" i="5"/>
  <c r="K571" i="5"/>
  <c r="K572" i="5"/>
  <c r="K573" i="5"/>
  <c r="K574" i="5"/>
  <c r="K575" i="5"/>
  <c r="K576" i="5"/>
  <c r="K577" i="5"/>
  <c r="K578" i="5"/>
  <c r="K579" i="5"/>
  <c r="K580" i="5"/>
  <c r="K581" i="5"/>
  <c r="K582" i="5"/>
  <c r="K583" i="5"/>
  <c r="K584" i="5"/>
  <c r="K585" i="5"/>
  <c r="K586" i="5"/>
  <c r="K587" i="5"/>
  <c r="K588" i="5"/>
  <c r="K589" i="5"/>
  <c r="K590" i="5"/>
  <c r="K591" i="5"/>
  <c r="K592" i="5"/>
  <c r="K593" i="5"/>
  <c r="K594" i="5"/>
  <c r="K595" i="5"/>
  <c r="K596" i="5"/>
  <c r="K597" i="5"/>
  <c r="K598" i="5"/>
  <c r="K599" i="5"/>
  <c r="K600" i="5"/>
  <c r="K601" i="5"/>
  <c r="K602" i="5"/>
  <c r="K603" i="5"/>
  <c r="K604" i="5"/>
  <c r="K605" i="5"/>
  <c r="K606" i="5"/>
  <c r="K607" i="5"/>
  <c r="K608" i="5"/>
  <c r="K609" i="5"/>
  <c r="K610" i="5"/>
  <c r="K611" i="5"/>
  <c r="K612" i="5"/>
  <c r="K613" i="5"/>
  <c r="K614" i="5"/>
  <c r="K615" i="5"/>
  <c r="K616" i="5"/>
  <c r="K617" i="5"/>
  <c r="K618" i="5"/>
  <c r="K619" i="5"/>
  <c r="K620" i="5"/>
  <c r="K621" i="5"/>
  <c r="K622" i="5"/>
  <c r="K623" i="5"/>
  <c r="K624" i="5"/>
  <c r="K625" i="5"/>
  <c r="K626" i="5"/>
  <c r="K627" i="5"/>
  <c r="K628" i="5"/>
  <c r="K629" i="5"/>
  <c r="K630" i="5"/>
  <c r="K631" i="5"/>
  <c r="K632" i="5"/>
  <c r="K2" i="5"/>
  <c r="I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S3" i="5"/>
  <c r="S4" i="5"/>
  <c r="S5" i="5"/>
  <c r="S6" i="5"/>
  <c r="S7" i="5"/>
  <c r="S8" i="5"/>
  <c r="S9" i="5"/>
  <c r="S10" i="5"/>
  <c r="S11" i="5"/>
  <c r="S12" i="5"/>
  <c r="S13" i="5"/>
  <c r="S14" i="5"/>
  <c r="S15" i="5"/>
  <c r="S16" i="5"/>
  <c r="S17" i="5"/>
  <c r="S18" i="5"/>
  <c r="S19" i="5"/>
  <c r="S20" i="5"/>
  <c r="S21" i="5"/>
  <c r="S22" i="5"/>
  <c r="S23" i="5"/>
  <c r="S24" i="5"/>
  <c r="S25" i="5"/>
  <c r="S26" i="5"/>
  <c r="S27" i="5"/>
  <c r="S28" i="5"/>
  <c r="S29" i="5"/>
  <c r="S30" i="5"/>
  <c r="S31" i="5"/>
  <c r="S32" i="5"/>
  <c r="S33" i="5"/>
  <c r="S34" i="5"/>
  <c r="S35" i="5"/>
  <c r="S36" i="5"/>
  <c r="S37" i="5"/>
  <c r="S38" i="5"/>
  <c r="S39" i="5"/>
  <c r="S40" i="5"/>
  <c r="S41" i="5"/>
  <c r="S42" i="5"/>
  <c r="S43" i="5"/>
  <c r="S44" i="5"/>
  <c r="S45" i="5"/>
  <c r="S46" i="5"/>
  <c r="S47" i="5"/>
  <c r="S48" i="5"/>
  <c r="S49" i="5"/>
  <c r="S50" i="5"/>
  <c r="S51" i="5"/>
  <c r="S52" i="5"/>
  <c r="S53" i="5"/>
  <c r="S54" i="5"/>
  <c r="S55" i="5"/>
  <c r="S56" i="5"/>
  <c r="S57" i="5"/>
  <c r="S58" i="5"/>
  <c r="S59" i="5"/>
  <c r="S60" i="5"/>
  <c r="S61" i="5"/>
  <c r="S62" i="5"/>
  <c r="S63" i="5"/>
  <c r="S64" i="5"/>
  <c r="S65" i="5"/>
  <c r="S66" i="5"/>
  <c r="S67" i="5"/>
  <c r="S68" i="5"/>
  <c r="S69" i="5"/>
  <c r="S70" i="5"/>
  <c r="S71" i="5"/>
  <c r="S72" i="5"/>
  <c r="S73" i="5"/>
  <c r="S74" i="5"/>
  <c r="S75" i="5"/>
  <c r="S76" i="5"/>
  <c r="S77" i="5"/>
  <c r="S78" i="5"/>
  <c r="S79" i="5"/>
  <c r="S80" i="5"/>
  <c r="S81" i="5"/>
  <c r="S82" i="5"/>
  <c r="S83" i="5"/>
  <c r="S84" i="5"/>
  <c r="S85" i="5"/>
  <c r="S86" i="5"/>
  <c r="S87" i="5"/>
  <c r="S88" i="5"/>
  <c r="S89" i="5"/>
  <c r="S90" i="5"/>
  <c r="S91" i="5"/>
  <c r="S92" i="5"/>
  <c r="S93" i="5"/>
  <c r="S94" i="5"/>
  <c r="S95" i="5"/>
  <c r="S96" i="5"/>
  <c r="S97" i="5"/>
  <c r="S98" i="5"/>
  <c r="S99" i="5"/>
  <c r="S100" i="5"/>
  <c r="S101" i="5"/>
  <c r="S102" i="5"/>
  <c r="S103" i="5"/>
  <c r="S104" i="5"/>
  <c r="S105" i="5"/>
  <c r="S106" i="5"/>
  <c r="S107" i="5"/>
  <c r="S108" i="5"/>
  <c r="S109" i="5"/>
  <c r="S110" i="5"/>
  <c r="S111" i="5"/>
  <c r="S112" i="5"/>
  <c r="S113" i="5"/>
  <c r="S114" i="5"/>
  <c r="S115" i="5"/>
  <c r="S116" i="5"/>
  <c r="S117" i="5"/>
  <c r="S118" i="5"/>
  <c r="S119" i="5"/>
  <c r="S120" i="5"/>
  <c r="S121" i="5"/>
  <c r="S122" i="5"/>
  <c r="S123" i="5"/>
  <c r="S124" i="5"/>
  <c r="S125" i="5"/>
  <c r="S126" i="5"/>
  <c r="S127" i="5"/>
  <c r="S128" i="5"/>
  <c r="S129" i="5"/>
  <c r="S130" i="5"/>
  <c r="S131" i="5"/>
  <c r="S132" i="5"/>
  <c r="S133" i="5"/>
  <c r="S134" i="5"/>
  <c r="S135" i="5"/>
  <c r="S136" i="5"/>
  <c r="S137" i="5"/>
  <c r="S138" i="5"/>
  <c r="S139" i="5"/>
  <c r="S140" i="5"/>
  <c r="S141" i="5"/>
  <c r="S142" i="5"/>
  <c r="S143" i="5"/>
  <c r="S144" i="5"/>
  <c r="S145" i="5"/>
  <c r="S146" i="5"/>
  <c r="S147" i="5"/>
  <c r="S148" i="5"/>
  <c r="S149" i="5"/>
  <c r="S150" i="5"/>
  <c r="S151" i="5"/>
  <c r="S152" i="5"/>
  <c r="S153" i="5"/>
  <c r="S154" i="5"/>
  <c r="S155" i="5"/>
  <c r="S156" i="5"/>
  <c r="S157" i="5"/>
  <c r="S158" i="5"/>
  <c r="S159" i="5"/>
  <c r="S160" i="5"/>
  <c r="S161" i="5"/>
  <c r="S162" i="5"/>
  <c r="S163" i="5"/>
  <c r="S164" i="5"/>
  <c r="S165" i="5"/>
  <c r="S166" i="5"/>
  <c r="S167" i="5"/>
  <c r="S168" i="5"/>
  <c r="S169" i="5"/>
  <c r="S170" i="5"/>
  <c r="S171" i="5"/>
  <c r="S172" i="5"/>
  <c r="S173" i="5"/>
  <c r="S174" i="5"/>
  <c r="S175" i="5"/>
  <c r="S176" i="5"/>
  <c r="S177" i="5"/>
  <c r="S178" i="5"/>
  <c r="S179" i="5"/>
  <c r="S180" i="5"/>
  <c r="S181" i="5"/>
  <c r="S182" i="5"/>
  <c r="S183" i="5"/>
  <c r="S184" i="5"/>
  <c r="S185" i="5"/>
  <c r="S186" i="5"/>
  <c r="S187" i="5"/>
  <c r="S188" i="5"/>
  <c r="S189" i="5"/>
  <c r="S190" i="5"/>
  <c r="S191" i="5"/>
  <c r="S192" i="5"/>
  <c r="S193" i="5"/>
  <c r="S194" i="5"/>
  <c r="S195" i="5"/>
  <c r="S196" i="5"/>
  <c r="S197" i="5"/>
  <c r="S198" i="5"/>
  <c r="S199" i="5"/>
  <c r="S200" i="5"/>
  <c r="S201" i="5"/>
  <c r="S202" i="5"/>
  <c r="S203" i="5"/>
  <c r="S204" i="5"/>
  <c r="S205" i="5"/>
  <c r="S206" i="5"/>
  <c r="S207" i="5"/>
  <c r="S208" i="5"/>
  <c r="S209" i="5"/>
  <c r="S210" i="5"/>
  <c r="S211" i="5"/>
  <c r="S212" i="5"/>
  <c r="S213" i="5"/>
  <c r="S214" i="5"/>
  <c r="S215" i="5"/>
  <c r="S216" i="5"/>
  <c r="S217" i="5"/>
  <c r="S218" i="5"/>
  <c r="S219" i="5"/>
  <c r="S220" i="5"/>
  <c r="S221" i="5"/>
  <c r="S222" i="5"/>
  <c r="S223" i="5"/>
  <c r="S224" i="5"/>
  <c r="S225" i="5"/>
  <c r="S226" i="5"/>
  <c r="S227" i="5"/>
  <c r="S228" i="5"/>
  <c r="S229" i="5"/>
  <c r="S230" i="5"/>
  <c r="S231" i="5"/>
  <c r="S232" i="5"/>
  <c r="S233" i="5"/>
  <c r="S234" i="5"/>
  <c r="S235" i="5"/>
  <c r="S236" i="5"/>
  <c r="S237" i="5"/>
  <c r="S238" i="5"/>
  <c r="S239" i="5"/>
  <c r="S240" i="5"/>
  <c r="S241" i="5"/>
  <c r="S242" i="5"/>
  <c r="S243" i="5"/>
  <c r="S244" i="5"/>
  <c r="S245" i="5"/>
  <c r="S246" i="5"/>
  <c r="S247" i="5"/>
  <c r="S248" i="5"/>
  <c r="S249" i="5"/>
  <c r="S250" i="5"/>
  <c r="S251" i="5"/>
  <c r="S252" i="5"/>
  <c r="S253" i="5"/>
  <c r="S254" i="5"/>
  <c r="S255" i="5"/>
  <c r="S256" i="5"/>
  <c r="S257" i="5"/>
  <c r="S258" i="5"/>
  <c r="S259" i="5"/>
  <c r="S260" i="5"/>
  <c r="S261" i="5"/>
  <c r="S262" i="5"/>
  <c r="S263" i="5"/>
  <c r="S264" i="5"/>
  <c r="S265" i="5"/>
  <c r="S266" i="5"/>
  <c r="S267" i="5"/>
  <c r="S268" i="5"/>
  <c r="S269" i="5"/>
  <c r="S270" i="5"/>
  <c r="S271" i="5"/>
  <c r="S272" i="5"/>
  <c r="S273" i="5"/>
  <c r="S274" i="5"/>
  <c r="S275" i="5"/>
  <c r="S276" i="5"/>
  <c r="S277" i="5"/>
  <c r="S278" i="5"/>
  <c r="S279" i="5"/>
  <c r="S280" i="5"/>
  <c r="S281" i="5"/>
  <c r="S282" i="5"/>
  <c r="S283" i="5"/>
  <c r="S284" i="5"/>
  <c r="S285" i="5"/>
  <c r="S286" i="5"/>
  <c r="S287" i="5"/>
  <c r="S288" i="5"/>
  <c r="S289" i="5"/>
  <c r="S290" i="5"/>
  <c r="S291" i="5"/>
  <c r="S292" i="5"/>
  <c r="S293" i="5"/>
  <c r="S294" i="5"/>
  <c r="S295" i="5"/>
  <c r="S296" i="5"/>
  <c r="S297" i="5"/>
  <c r="S298" i="5"/>
  <c r="S299" i="5"/>
  <c r="S300" i="5"/>
  <c r="S301" i="5"/>
  <c r="S302" i="5"/>
  <c r="S303" i="5"/>
  <c r="S304" i="5"/>
  <c r="S305" i="5"/>
  <c r="S306" i="5"/>
  <c r="S307" i="5"/>
  <c r="S308" i="5"/>
  <c r="S309" i="5"/>
  <c r="S310" i="5"/>
  <c r="S311" i="5"/>
  <c r="S312" i="5"/>
  <c r="S313" i="5"/>
  <c r="S314" i="5"/>
  <c r="S315" i="5"/>
  <c r="S316" i="5"/>
  <c r="S317" i="5"/>
  <c r="S318" i="5"/>
  <c r="S319" i="5"/>
  <c r="S320" i="5"/>
  <c r="S321" i="5"/>
  <c r="S322" i="5"/>
  <c r="S323" i="5"/>
  <c r="S324" i="5"/>
  <c r="S325" i="5"/>
  <c r="S326" i="5"/>
  <c r="S327" i="5"/>
  <c r="S328" i="5"/>
  <c r="S329" i="5"/>
  <c r="S330" i="5"/>
  <c r="S331" i="5"/>
  <c r="S332" i="5"/>
  <c r="S333" i="5"/>
  <c r="S334" i="5"/>
  <c r="S335" i="5"/>
  <c r="S336" i="5"/>
  <c r="S337" i="5"/>
  <c r="S338" i="5"/>
  <c r="S339" i="5"/>
  <c r="S340" i="5"/>
  <c r="S341" i="5"/>
  <c r="S342" i="5"/>
  <c r="S343" i="5"/>
  <c r="S344" i="5"/>
  <c r="S345" i="5"/>
  <c r="S346" i="5"/>
  <c r="S347" i="5"/>
  <c r="S348" i="5"/>
  <c r="S349" i="5"/>
  <c r="S350" i="5"/>
  <c r="S351" i="5"/>
  <c r="S352" i="5"/>
  <c r="S353" i="5"/>
  <c r="S354" i="5"/>
  <c r="S355" i="5"/>
  <c r="S356" i="5"/>
  <c r="S357" i="5"/>
  <c r="S358" i="5"/>
  <c r="S359" i="5"/>
  <c r="S360" i="5"/>
  <c r="S361" i="5"/>
  <c r="S362" i="5"/>
  <c r="S363" i="5"/>
  <c r="S364" i="5"/>
  <c r="S365" i="5"/>
  <c r="S366" i="5"/>
  <c r="S367" i="5"/>
  <c r="S368" i="5"/>
  <c r="S369" i="5"/>
  <c r="S370" i="5"/>
  <c r="S371" i="5"/>
  <c r="S372" i="5"/>
  <c r="S373" i="5"/>
  <c r="S374" i="5"/>
  <c r="S375" i="5"/>
  <c r="S376" i="5"/>
  <c r="S377" i="5"/>
  <c r="S378" i="5"/>
  <c r="S379" i="5"/>
  <c r="S380" i="5"/>
  <c r="S381" i="5"/>
  <c r="S382" i="5"/>
  <c r="S383" i="5"/>
  <c r="S384" i="5"/>
  <c r="S385" i="5"/>
  <c r="S386" i="5"/>
  <c r="S387" i="5"/>
  <c r="S388" i="5"/>
  <c r="S389" i="5"/>
  <c r="S390" i="5"/>
  <c r="S391" i="5"/>
  <c r="S392" i="5"/>
  <c r="S393" i="5"/>
  <c r="S394" i="5"/>
  <c r="S395" i="5"/>
  <c r="S396" i="5"/>
  <c r="S397" i="5"/>
  <c r="S398" i="5"/>
  <c r="S399" i="5"/>
  <c r="S400" i="5"/>
  <c r="S401" i="5"/>
  <c r="S402" i="5"/>
  <c r="S403" i="5"/>
  <c r="S404" i="5"/>
  <c r="S405" i="5"/>
  <c r="S406" i="5"/>
  <c r="S407" i="5"/>
  <c r="S408" i="5"/>
  <c r="S409" i="5"/>
  <c r="S410" i="5"/>
  <c r="S411" i="5"/>
  <c r="S412" i="5"/>
  <c r="S413" i="5"/>
  <c r="S414" i="5"/>
  <c r="S415" i="5"/>
  <c r="S416" i="5"/>
  <c r="S417" i="5"/>
  <c r="S418" i="5"/>
  <c r="S419" i="5"/>
  <c r="S420" i="5"/>
  <c r="S421" i="5"/>
  <c r="S422" i="5"/>
  <c r="S423" i="5"/>
  <c r="S424" i="5"/>
  <c r="S425" i="5"/>
  <c r="S426" i="5"/>
  <c r="S427" i="5"/>
  <c r="S428" i="5"/>
  <c r="S429" i="5"/>
  <c r="S430" i="5"/>
  <c r="S431" i="5"/>
  <c r="S432" i="5"/>
  <c r="S433" i="5"/>
  <c r="S434" i="5"/>
  <c r="S435" i="5"/>
  <c r="S436" i="5"/>
  <c r="S437" i="5"/>
  <c r="S438" i="5"/>
  <c r="S439" i="5"/>
  <c r="S440" i="5"/>
  <c r="S441" i="5"/>
  <c r="S442" i="5"/>
  <c r="S443" i="5"/>
  <c r="S444" i="5"/>
  <c r="S445" i="5"/>
  <c r="S446" i="5"/>
  <c r="S447" i="5"/>
  <c r="S448" i="5"/>
  <c r="S449" i="5"/>
  <c r="S450" i="5"/>
  <c r="S451" i="5"/>
  <c r="S452" i="5"/>
  <c r="S453" i="5"/>
  <c r="S454" i="5"/>
  <c r="S455" i="5"/>
  <c r="S456" i="5"/>
  <c r="S457" i="5"/>
  <c r="S458" i="5"/>
  <c r="S459" i="5"/>
  <c r="S460" i="5"/>
  <c r="S461" i="5"/>
  <c r="S462" i="5"/>
  <c r="S463" i="5"/>
  <c r="S464" i="5"/>
  <c r="S465" i="5"/>
  <c r="S466" i="5"/>
  <c r="S467" i="5"/>
  <c r="S468" i="5"/>
  <c r="S469" i="5"/>
  <c r="S470" i="5"/>
  <c r="S471" i="5"/>
  <c r="S472" i="5"/>
  <c r="S473" i="5"/>
  <c r="S474" i="5"/>
  <c r="S475" i="5"/>
  <c r="S476" i="5"/>
  <c r="S477" i="5"/>
  <c r="S478" i="5"/>
  <c r="S479" i="5"/>
  <c r="S480" i="5"/>
  <c r="S481" i="5"/>
  <c r="S482" i="5"/>
  <c r="S483" i="5"/>
  <c r="S484" i="5"/>
  <c r="S485" i="5"/>
  <c r="S486" i="5"/>
  <c r="S487" i="5"/>
  <c r="S488" i="5"/>
  <c r="S489" i="5"/>
  <c r="S490" i="5"/>
  <c r="S491" i="5"/>
  <c r="S492" i="5"/>
  <c r="S493" i="5"/>
  <c r="S494" i="5"/>
  <c r="S495" i="5"/>
  <c r="S496" i="5"/>
  <c r="S497" i="5"/>
  <c r="S498" i="5"/>
  <c r="S499" i="5"/>
  <c r="S500" i="5"/>
  <c r="S501" i="5"/>
  <c r="S502" i="5"/>
  <c r="S503" i="5"/>
  <c r="S504" i="5"/>
  <c r="S505" i="5"/>
  <c r="S506" i="5"/>
  <c r="S507" i="5"/>
  <c r="S508" i="5"/>
  <c r="S509" i="5"/>
  <c r="S510" i="5"/>
  <c r="S511" i="5"/>
  <c r="S512" i="5"/>
  <c r="S513" i="5"/>
  <c r="S514" i="5"/>
  <c r="S515" i="5"/>
  <c r="S516" i="5"/>
  <c r="S517" i="5"/>
  <c r="S518" i="5"/>
  <c r="S519" i="5"/>
  <c r="S520" i="5"/>
  <c r="S521" i="5"/>
  <c r="S522" i="5"/>
  <c r="S523" i="5"/>
  <c r="S524" i="5"/>
  <c r="S525" i="5"/>
  <c r="S526" i="5"/>
  <c r="S527" i="5"/>
  <c r="S528" i="5"/>
  <c r="S529" i="5"/>
  <c r="S530" i="5"/>
  <c r="S531" i="5"/>
  <c r="S532" i="5"/>
  <c r="S533" i="5"/>
  <c r="S534" i="5"/>
  <c r="S535" i="5"/>
  <c r="S536" i="5"/>
  <c r="S537" i="5"/>
  <c r="S538" i="5"/>
  <c r="S539" i="5"/>
  <c r="S540" i="5"/>
  <c r="S541" i="5"/>
  <c r="S542" i="5"/>
  <c r="S543" i="5"/>
  <c r="S544" i="5"/>
  <c r="S545" i="5"/>
  <c r="S546" i="5"/>
  <c r="S547" i="5"/>
  <c r="S548" i="5"/>
  <c r="S549" i="5"/>
  <c r="S550" i="5"/>
  <c r="S551" i="5"/>
  <c r="S552" i="5"/>
  <c r="S553" i="5"/>
  <c r="S554" i="5"/>
  <c r="S555" i="5"/>
  <c r="S556" i="5"/>
  <c r="S557" i="5"/>
  <c r="S558" i="5"/>
  <c r="S559" i="5"/>
  <c r="S560" i="5"/>
  <c r="S561" i="5"/>
  <c r="S562" i="5"/>
  <c r="S563" i="5"/>
  <c r="S564" i="5"/>
  <c r="S565" i="5"/>
  <c r="S566" i="5"/>
  <c r="S567" i="5"/>
  <c r="S568" i="5"/>
  <c r="S569" i="5"/>
  <c r="S570" i="5"/>
  <c r="S571" i="5"/>
  <c r="S572" i="5"/>
  <c r="S573" i="5"/>
  <c r="S574" i="5"/>
  <c r="S575" i="5"/>
  <c r="S576" i="5"/>
  <c r="S577" i="5"/>
  <c r="S578" i="5"/>
  <c r="S579" i="5"/>
  <c r="S580" i="5"/>
  <c r="S581" i="5"/>
  <c r="S582" i="5"/>
  <c r="S583" i="5"/>
  <c r="S584" i="5"/>
  <c r="S585" i="5"/>
  <c r="S586" i="5"/>
  <c r="S587" i="5"/>
  <c r="S588" i="5"/>
  <c r="S589" i="5"/>
  <c r="S590" i="5"/>
  <c r="S591" i="5"/>
  <c r="S592" i="5"/>
  <c r="S593" i="5"/>
  <c r="S594" i="5"/>
  <c r="S595" i="5"/>
  <c r="S596" i="5"/>
  <c r="S597" i="5"/>
  <c r="S598" i="5"/>
  <c r="S599" i="5"/>
  <c r="S600" i="5"/>
  <c r="S601" i="5"/>
  <c r="S602" i="5"/>
  <c r="S603" i="5"/>
  <c r="S604" i="5"/>
  <c r="S605" i="5"/>
  <c r="S606" i="5"/>
  <c r="S607" i="5"/>
  <c r="S608" i="5"/>
  <c r="S609" i="5"/>
  <c r="S610" i="5"/>
  <c r="S611" i="5"/>
  <c r="S612" i="5"/>
  <c r="S613" i="5"/>
  <c r="S614" i="5"/>
  <c r="S615" i="5"/>
  <c r="S616" i="5"/>
  <c r="S617" i="5"/>
  <c r="S618" i="5"/>
  <c r="S619" i="5"/>
  <c r="S620" i="5"/>
  <c r="S621" i="5"/>
  <c r="S622" i="5"/>
  <c r="S623" i="5"/>
  <c r="S624" i="5"/>
  <c r="S625" i="5"/>
  <c r="S626" i="5"/>
  <c r="S627" i="5"/>
  <c r="S628" i="5"/>
  <c r="S629" i="5"/>
  <c r="S630" i="5"/>
  <c r="S631" i="5"/>
  <c r="S632" i="5"/>
  <c r="S2" i="5"/>
  <c r="D3" i="5"/>
  <c r="D4" i="5"/>
  <c r="D5" i="5"/>
  <c r="D6" i="5"/>
  <c r="D7" i="5"/>
  <c r="D8" i="5"/>
  <c r="D9" i="5"/>
  <c r="D10" i="5"/>
  <c r="D11" i="5"/>
  <c r="D12" i="5"/>
  <c r="D13" i="5"/>
  <c r="D14" i="5"/>
  <c r="D15" i="5"/>
  <c r="D16" i="5"/>
  <c r="D17" i="5"/>
  <c r="D18" i="5"/>
  <c r="D19" i="5"/>
  <c r="D20" i="5"/>
  <c r="D21" i="5"/>
  <c r="D22" i="5"/>
  <c r="D23" i="5"/>
  <c r="D24" i="5"/>
  <c r="D25" i="5"/>
  <c r="D26" i="5"/>
  <c r="D27" i="5"/>
  <c r="D28" i="5"/>
  <c r="D29" i="5"/>
  <c r="D30" i="5"/>
  <c r="D31" i="5"/>
  <c r="D32" i="5"/>
  <c r="D33" i="5"/>
  <c r="D34" i="5"/>
  <c r="D35" i="5"/>
  <c r="D36" i="5"/>
  <c r="D37" i="5"/>
  <c r="D38" i="5"/>
  <c r="D39" i="5"/>
  <c r="D40" i="5"/>
  <c r="D41" i="5"/>
  <c r="D42" i="5"/>
  <c r="D43" i="5"/>
  <c r="D44" i="5"/>
  <c r="D45" i="5"/>
  <c r="D46" i="5"/>
  <c r="D47" i="5"/>
  <c r="D48" i="5"/>
  <c r="D49" i="5"/>
  <c r="D50" i="5"/>
  <c r="D51" i="5"/>
  <c r="D52" i="5"/>
  <c r="D53" i="5"/>
  <c r="D54" i="5"/>
  <c r="D55" i="5"/>
  <c r="D56" i="5"/>
  <c r="D57" i="5"/>
  <c r="D58" i="5"/>
  <c r="D59" i="5"/>
  <c r="D60" i="5"/>
  <c r="D61" i="5"/>
  <c r="D62" i="5"/>
  <c r="D63" i="5"/>
  <c r="D64" i="5"/>
  <c r="D65" i="5"/>
  <c r="D66" i="5"/>
  <c r="D67" i="5"/>
  <c r="D68" i="5"/>
  <c r="D69" i="5"/>
  <c r="D70" i="5"/>
  <c r="D71" i="5"/>
  <c r="D72" i="5"/>
  <c r="D73" i="5"/>
  <c r="D74" i="5"/>
  <c r="D75" i="5"/>
  <c r="D76" i="5"/>
  <c r="D77" i="5"/>
  <c r="D78" i="5"/>
  <c r="D79" i="5"/>
  <c r="D80" i="5"/>
  <c r="D81" i="5"/>
  <c r="D82" i="5"/>
  <c r="D83" i="5"/>
  <c r="D84" i="5"/>
  <c r="D85" i="5"/>
  <c r="D86" i="5"/>
  <c r="D87" i="5"/>
  <c r="D88" i="5"/>
  <c r="D89" i="5"/>
  <c r="D90" i="5"/>
  <c r="D91" i="5"/>
  <c r="D92" i="5"/>
  <c r="D93" i="5"/>
  <c r="D94" i="5"/>
  <c r="D95" i="5"/>
  <c r="D96" i="5"/>
  <c r="D97" i="5"/>
  <c r="D98" i="5"/>
  <c r="D99" i="5"/>
  <c r="D100" i="5"/>
  <c r="D101" i="5"/>
  <c r="D102" i="5"/>
  <c r="D103" i="5"/>
  <c r="D104" i="5"/>
  <c r="D105" i="5"/>
  <c r="D106" i="5"/>
  <c r="D107" i="5"/>
  <c r="D108" i="5"/>
  <c r="D109" i="5"/>
  <c r="D110" i="5"/>
  <c r="D111" i="5"/>
  <c r="D112" i="5"/>
  <c r="D113" i="5"/>
  <c r="D114" i="5"/>
  <c r="D115" i="5"/>
  <c r="D116" i="5"/>
  <c r="D117" i="5"/>
  <c r="D118" i="5"/>
  <c r="D119" i="5"/>
  <c r="D120" i="5"/>
  <c r="D121" i="5"/>
  <c r="D122" i="5"/>
  <c r="D123" i="5"/>
  <c r="D124" i="5"/>
  <c r="D125" i="5"/>
  <c r="D126" i="5"/>
  <c r="D127" i="5"/>
  <c r="D128" i="5"/>
  <c r="D129" i="5"/>
  <c r="D130" i="5"/>
  <c r="D131" i="5"/>
  <c r="D132" i="5"/>
  <c r="D133" i="5"/>
  <c r="D134" i="5"/>
  <c r="D135" i="5"/>
  <c r="D136" i="5"/>
  <c r="D137" i="5"/>
  <c r="D138" i="5"/>
  <c r="D139" i="5"/>
  <c r="D140" i="5"/>
  <c r="D141" i="5"/>
  <c r="D142" i="5"/>
  <c r="D143" i="5"/>
  <c r="D144" i="5"/>
  <c r="D145" i="5"/>
  <c r="D146" i="5"/>
  <c r="D147" i="5"/>
  <c r="D148" i="5"/>
  <c r="D149" i="5"/>
  <c r="D150" i="5"/>
  <c r="D151" i="5"/>
  <c r="D152" i="5"/>
  <c r="D153" i="5"/>
  <c r="D154" i="5"/>
  <c r="D155" i="5"/>
  <c r="D156" i="5"/>
  <c r="D157" i="5"/>
  <c r="D158" i="5"/>
  <c r="D159" i="5"/>
  <c r="D160" i="5"/>
  <c r="D161" i="5"/>
  <c r="D162" i="5"/>
  <c r="D163" i="5"/>
  <c r="D164" i="5"/>
  <c r="D165" i="5"/>
  <c r="D166" i="5"/>
  <c r="D167" i="5"/>
  <c r="D168" i="5"/>
  <c r="D169" i="5"/>
  <c r="D170" i="5"/>
  <c r="D171" i="5"/>
  <c r="D172" i="5"/>
  <c r="D173" i="5"/>
  <c r="D174" i="5"/>
  <c r="D175" i="5"/>
  <c r="D176" i="5"/>
  <c r="D177" i="5"/>
  <c r="D178" i="5"/>
  <c r="D179" i="5"/>
  <c r="D180" i="5"/>
  <c r="D181" i="5"/>
  <c r="D182" i="5"/>
  <c r="D183" i="5"/>
  <c r="D184" i="5"/>
  <c r="D185" i="5"/>
  <c r="D186" i="5"/>
  <c r="D187" i="5"/>
  <c r="D188" i="5"/>
  <c r="D189" i="5"/>
  <c r="D190" i="5"/>
  <c r="D191" i="5"/>
  <c r="D192" i="5"/>
  <c r="D193" i="5"/>
  <c r="D194" i="5"/>
  <c r="D195" i="5"/>
  <c r="D196" i="5"/>
  <c r="D197" i="5"/>
  <c r="D198" i="5"/>
  <c r="D199" i="5"/>
  <c r="D200" i="5"/>
  <c r="D201" i="5"/>
  <c r="D202" i="5"/>
  <c r="D203" i="5"/>
  <c r="D204" i="5"/>
  <c r="D205" i="5"/>
  <c r="D206" i="5"/>
  <c r="D207" i="5"/>
  <c r="D208" i="5"/>
  <c r="D209" i="5"/>
  <c r="D210" i="5"/>
  <c r="D211" i="5"/>
  <c r="D212" i="5"/>
  <c r="D213" i="5"/>
  <c r="D214" i="5"/>
  <c r="D215" i="5"/>
  <c r="D216" i="5"/>
  <c r="D217" i="5"/>
  <c r="D218" i="5"/>
  <c r="D219" i="5"/>
  <c r="D220" i="5"/>
  <c r="D221" i="5"/>
  <c r="D222" i="5"/>
  <c r="D223" i="5"/>
  <c r="D224" i="5"/>
  <c r="D225" i="5"/>
  <c r="D226" i="5"/>
  <c r="D227" i="5"/>
  <c r="D228" i="5"/>
  <c r="D229" i="5"/>
  <c r="D230" i="5"/>
  <c r="D231" i="5"/>
  <c r="D232" i="5"/>
  <c r="D233" i="5"/>
  <c r="D234" i="5"/>
  <c r="D235" i="5"/>
  <c r="D236" i="5"/>
  <c r="D237" i="5"/>
  <c r="D238" i="5"/>
  <c r="D239" i="5"/>
  <c r="D240" i="5"/>
  <c r="D241" i="5"/>
  <c r="D242" i="5"/>
  <c r="D243" i="5"/>
  <c r="D244" i="5"/>
  <c r="D245" i="5"/>
  <c r="D246" i="5"/>
  <c r="D247" i="5"/>
  <c r="D248" i="5"/>
  <c r="D249" i="5"/>
  <c r="D250" i="5"/>
  <c r="D251" i="5"/>
  <c r="D252" i="5"/>
  <c r="D253" i="5"/>
  <c r="D254" i="5"/>
  <c r="D255" i="5"/>
  <c r="D256" i="5"/>
  <c r="D257" i="5"/>
  <c r="D258" i="5"/>
  <c r="D259" i="5"/>
  <c r="D260" i="5"/>
  <c r="D261" i="5"/>
  <c r="D262" i="5"/>
  <c r="D263" i="5"/>
  <c r="D264" i="5"/>
  <c r="D265" i="5"/>
  <c r="D266" i="5"/>
  <c r="D267" i="5"/>
  <c r="D268" i="5"/>
  <c r="D269" i="5"/>
  <c r="D270" i="5"/>
  <c r="D271" i="5"/>
  <c r="D272" i="5"/>
  <c r="D273" i="5"/>
  <c r="D274" i="5"/>
  <c r="D275" i="5"/>
  <c r="D276" i="5"/>
  <c r="D277" i="5"/>
  <c r="D278" i="5"/>
  <c r="D279" i="5"/>
  <c r="D280" i="5"/>
  <c r="D281" i="5"/>
  <c r="D282" i="5"/>
  <c r="D283" i="5"/>
  <c r="D284" i="5"/>
  <c r="D285" i="5"/>
  <c r="D286" i="5"/>
  <c r="D287" i="5"/>
  <c r="D288" i="5"/>
  <c r="D289" i="5"/>
  <c r="D290" i="5"/>
  <c r="D291" i="5"/>
  <c r="D292" i="5"/>
  <c r="D293" i="5"/>
  <c r="D294" i="5"/>
  <c r="D295" i="5"/>
  <c r="D296" i="5"/>
  <c r="D297" i="5"/>
  <c r="D298" i="5"/>
  <c r="D299" i="5"/>
  <c r="D300" i="5"/>
  <c r="D301" i="5"/>
  <c r="D302" i="5"/>
  <c r="D303" i="5"/>
  <c r="D304" i="5"/>
  <c r="D305" i="5"/>
  <c r="D306" i="5"/>
  <c r="D307" i="5"/>
  <c r="D308" i="5"/>
  <c r="D309" i="5"/>
  <c r="D310" i="5"/>
  <c r="D311" i="5"/>
  <c r="D312" i="5"/>
  <c r="D313" i="5"/>
  <c r="D314" i="5"/>
  <c r="D315" i="5"/>
  <c r="D316" i="5"/>
  <c r="D317" i="5"/>
  <c r="D318" i="5"/>
  <c r="D319" i="5"/>
  <c r="D320" i="5"/>
  <c r="D321" i="5"/>
  <c r="D322" i="5"/>
  <c r="D323" i="5"/>
  <c r="D324" i="5"/>
  <c r="D325" i="5"/>
  <c r="D326" i="5"/>
  <c r="D327" i="5"/>
  <c r="D328" i="5"/>
  <c r="D329" i="5"/>
  <c r="D330" i="5"/>
  <c r="D331" i="5"/>
  <c r="D332" i="5"/>
  <c r="D333" i="5"/>
  <c r="D334" i="5"/>
  <c r="D335" i="5"/>
  <c r="D336" i="5"/>
  <c r="D337" i="5"/>
  <c r="D338" i="5"/>
  <c r="D339" i="5"/>
  <c r="D340" i="5"/>
  <c r="D341" i="5"/>
  <c r="D342" i="5"/>
  <c r="D343" i="5"/>
  <c r="D344" i="5"/>
  <c r="D345" i="5"/>
  <c r="D346" i="5"/>
  <c r="D347" i="5"/>
  <c r="D348" i="5"/>
  <c r="D349" i="5"/>
  <c r="D350" i="5"/>
  <c r="D351" i="5"/>
  <c r="D352" i="5"/>
  <c r="D353" i="5"/>
  <c r="D354" i="5"/>
  <c r="D355" i="5"/>
  <c r="D356" i="5"/>
  <c r="D357" i="5"/>
  <c r="D358" i="5"/>
  <c r="D359" i="5"/>
  <c r="D360" i="5"/>
  <c r="D361" i="5"/>
  <c r="D362" i="5"/>
  <c r="D363" i="5"/>
  <c r="D364" i="5"/>
  <c r="D365" i="5"/>
  <c r="D366" i="5"/>
  <c r="D367" i="5"/>
  <c r="D368" i="5"/>
  <c r="D369" i="5"/>
  <c r="D370" i="5"/>
  <c r="D371" i="5"/>
  <c r="D372"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D418" i="5"/>
  <c r="D419" i="5"/>
  <c r="D420" i="5"/>
  <c r="D421" i="5"/>
  <c r="D422" i="5"/>
  <c r="D423" i="5"/>
  <c r="D424" i="5"/>
  <c r="D425" i="5"/>
  <c r="D426" i="5"/>
  <c r="D427" i="5"/>
  <c r="D428" i="5"/>
  <c r="D429" i="5"/>
  <c r="D430" i="5"/>
  <c r="D431" i="5"/>
  <c r="D432" i="5"/>
  <c r="D433" i="5"/>
  <c r="D434" i="5"/>
  <c r="D435" i="5"/>
  <c r="D436" i="5"/>
  <c r="D437" i="5"/>
  <c r="D438" i="5"/>
  <c r="D439" i="5"/>
  <c r="D440" i="5"/>
  <c r="D441" i="5"/>
  <c r="D442" i="5"/>
  <c r="D443" i="5"/>
  <c r="D444" i="5"/>
  <c r="D445" i="5"/>
  <c r="D446" i="5"/>
  <c r="D447" i="5"/>
  <c r="D448" i="5"/>
  <c r="D449" i="5"/>
  <c r="D450" i="5"/>
  <c r="D451" i="5"/>
  <c r="D452" i="5"/>
  <c r="D453" i="5"/>
  <c r="D454" i="5"/>
  <c r="D455" i="5"/>
  <c r="D456" i="5"/>
  <c r="D457" i="5"/>
  <c r="D458" i="5"/>
  <c r="D459" i="5"/>
  <c r="D460" i="5"/>
  <c r="D461" i="5"/>
  <c r="D462" i="5"/>
  <c r="D463" i="5"/>
  <c r="D464" i="5"/>
  <c r="D465" i="5"/>
  <c r="D466" i="5"/>
  <c r="D467" i="5"/>
  <c r="D468" i="5"/>
  <c r="D469" i="5"/>
  <c r="D470" i="5"/>
  <c r="D471" i="5"/>
  <c r="D472" i="5"/>
  <c r="D473" i="5"/>
  <c r="D474" i="5"/>
  <c r="D475" i="5"/>
  <c r="D476" i="5"/>
  <c r="D477" i="5"/>
  <c r="D478" i="5"/>
  <c r="D479" i="5"/>
  <c r="D480" i="5"/>
  <c r="D481" i="5"/>
  <c r="D482" i="5"/>
  <c r="D483" i="5"/>
  <c r="D484" i="5"/>
  <c r="D485" i="5"/>
  <c r="D486" i="5"/>
  <c r="D487" i="5"/>
  <c r="D488" i="5"/>
  <c r="D489" i="5"/>
  <c r="D490" i="5"/>
  <c r="D491" i="5"/>
  <c r="D492" i="5"/>
  <c r="D493" i="5"/>
  <c r="D494" i="5"/>
  <c r="D495" i="5"/>
  <c r="D496" i="5"/>
  <c r="D497" i="5"/>
  <c r="D498" i="5"/>
  <c r="D499" i="5"/>
  <c r="D500" i="5"/>
  <c r="D501" i="5"/>
  <c r="D502" i="5"/>
  <c r="D503" i="5"/>
  <c r="D504" i="5"/>
  <c r="D505" i="5"/>
  <c r="D506" i="5"/>
  <c r="D507" i="5"/>
  <c r="D508" i="5"/>
  <c r="D509" i="5"/>
  <c r="D510" i="5"/>
  <c r="D511" i="5"/>
  <c r="D512" i="5"/>
  <c r="D513" i="5"/>
  <c r="D514" i="5"/>
  <c r="D515" i="5"/>
  <c r="D516" i="5"/>
  <c r="D517" i="5"/>
  <c r="D518" i="5"/>
  <c r="D519" i="5"/>
  <c r="D520" i="5"/>
  <c r="D521" i="5"/>
  <c r="D522" i="5"/>
  <c r="D523" i="5"/>
  <c r="D524" i="5"/>
  <c r="D525" i="5"/>
  <c r="D526" i="5"/>
  <c r="D527" i="5"/>
  <c r="D528" i="5"/>
  <c r="D529" i="5"/>
  <c r="D530" i="5"/>
  <c r="D531" i="5"/>
  <c r="D532" i="5"/>
  <c r="D533" i="5"/>
  <c r="D534" i="5"/>
  <c r="D535" i="5"/>
  <c r="D536" i="5"/>
  <c r="D537" i="5"/>
  <c r="D538" i="5"/>
  <c r="D539" i="5"/>
  <c r="D540" i="5"/>
  <c r="D541" i="5"/>
  <c r="D542" i="5"/>
  <c r="D543" i="5"/>
  <c r="D544" i="5"/>
  <c r="D545" i="5"/>
  <c r="D546" i="5"/>
  <c r="D547" i="5"/>
  <c r="D548" i="5"/>
  <c r="D549" i="5"/>
  <c r="D550" i="5"/>
  <c r="D551" i="5"/>
  <c r="D552" i="5"/>
  <c r="D553" i="5"/>
  <c r="D554" i="5"/>
  <c r="D555" i="5"/>
  <c r="D556" i="5"/>
  <c r="D557" i="5"/>
  <c r="D558" i="5"/>
  <c r="D559" i="5"/>
  <c r="D560" i="5"/>
  <c r="D561" i="5"/>
  <c r="D562" i="5"/>
  <c r="D563" i="5"/>
  <c r="D564" i="5"/>
  <c r="D565" i="5"/>
  <c r="D566" i="5"/>
  <c r="D567" i="5"/>
  <c r="D568" i="5"/>
  <c r="D569" i="5"/>
  <c r="D570" i="5"/>
  <c r="D571" i="5"/>
  <c r="D572" i="5"/>
  <c r="D573" i="5"/>
  <c r="D574" i="5"/>
  <c r="D575" i="5"/>
  <c r="D576" i="5"/>
  <c r="D577" i="5"/>
  <c r="D578" i="5"/>
  <c r="D579" i="5"/>
  <c r="D580" i="5"/>
  <c r="D581" i="5"/>
  <c r="D582" i="5"/>
  <c r="D583" i="5"/>
  <c r="D584" i="5"/>
  <c r="D585" i="5"/>
  <c r="D586" i="5"/>
  <c r="D587" i="5"/>
  <c r="D588" i="5"/>
  <c r="D589" i="5"/>
  <c r="D590" i="5"/>
  <c r="D591" i="5"/>
  <c r="D592" i="5"/>
  <c r="D593" i="5"/>
  <c r="D594" i="5"/>
  <c r="D595" i="5"/>
  <c r="D596" i="5"/>
  <c r="D597" i="5"/>
  <c r="D598" i="5"/>
  <c r="D599" i="5"/>
  <c r="D600" i="5"/>
  <c r="D601" i="5"/>
  <c r="D602" i="5"/>
  <c r="D603" i="5"/>
  <c r="D604" i="5"/>
  <c r="D605" i="5"/>
  <c r="D606" i="5"/>
  <c r="D607" i="5"/>
  <c r="D608" i="5"/>
  <c r="D609" i="5"/>
  <c r="D610" i="5"/>
  <c r="D611" i="5"/>
  <c r="D612" i="5"/>
  <c r="D613" i="5"/>
  <c r="D614" i="5"/>
  <c r="D615" i="5"/>
  <c r="D616" i="5"/>
  <c r="D617" i="5"/>
  <c r="D618" i="5"/>
  <c r="D619" i="5"/>
  <c r="D620" i="5"/>
  <c r="D621" i="5"/>
  <c r="D622" i="5"/>
  <c r="D623" i="5"/>
  <c r="D624" i="5"/>
  <c r="D625" i="5"/>
  <c r="D626" i="5"/>
  <c r="D627" i="5"/>
  <c r="D628" i="5"/>
  <c r="D629" i="5"/>
  <c r="D630" i="5"/>
  <c r="D631" i="5"/>
  <c r="D632" i="5"/>
  <c r="D2"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2" i="5"/>
  <c r="W632" i="5"/>
  <c r="V632" i="5"/>
  <c r="F632" i="5"/>
  <c r="G632" i="5" s="1"/>
  <c r="W631" i="5"/>
  <c r="V631" i="5"/>
  <c r="F631" i="5"/>
  <c r="G631" i="5" s="1"/>
  <c r="W630" i="5"/>
  <c r="V630" i="5"/>
  <c r="F630" i="5"/>
  <c r="G630" i="5" s="1"/>
  <c r="W629" i="5"/>
  <c r="V629" i="5"/>
  <c r="F629" i="5"/>
  <c r="G629" i="5" s="1"/>
  <c r="W628" i="5"/>
  <c r="V628" i="5"/>
  <c r="F628" i="5"/>
  <c r="G628" i="5" s="1"/>
  <c r="W627" i="5"/>
  <c r="V627" i="5"/>
  <c r="F627" i="5"/>
  <c r="G627" i="5" s="1"/>
  <c r="W626" i="5"/>
  <c r="V626" i="5"/>
  <c r="F626" i="5"/>
  <c r="G626" i="5" s="1"/>
  <c r="W625" i="5"/>
  <c r="V625" i="5"/>
  <c r="F625" i="5"/>
  <c r="G625" i="5" s="1"/>
  <c r="W624" i="5"/>
  <c r="V624" i="5"/>
  <c r="F624" i="5"/>
  <c r="G624" i="5" s="1"/>
  <c r="W623" i="5"/>
  <c r="V623" i="5"/>
  <c r="F623" i="5"/>
  <c r="G623" i="5" s="1"/>
  <c r="W622" i="5"/>
  <c r="V622" i="5"/>
  <c r="F622" i="5"/>
  <c r="G622" i="5" s="1"/>
  <c r="W621" i="5"/>
  <c r="V621" i="5"/>
  <c r="X621" i="5" s="1"/>
  <c r="F621" i="5"/>
  <c r="G621" i="5" s="1"/>
  <c r="W620" i="5"/>
  <c r="V620" i="5"/>
  <c r="F620" i="5"/>
  <c r="G620" i="5" s="1"/>
  <c r="W619" i="5"/>
  <c r="V619" i="5"/>
  <c r="F619" i="5"/>
  <c r="G619" i="5" s="1"/>
  <c r="W618" i="5"/>
  <c r="V618" i="5"/>
  <c r="F618" i="5"/>
  <c r="G618" i="5" s="1"/>
  <c r="W617" i="5"/>
  <c r="V617" i="5"/>
  <c r="F617" i="5"/>
  <c r="G617" i="5" s="1"/>
  <c r="W616" i="5"/>
  <c r="V616" i="5"/>
  <c r="F616" i="5"/>
  <c r="G616" i="5" s="1"/>
  <c r="W615" i="5"/>
  <c r="V615" i="5"/>
  <c r="F615" i="5"/>
  <c r="G615" i="5" s="1"/>
  <c r="W614" i="5"/>
  <c r="V614" i="5"/>
  <c r="F614" i="5"/>
  <c r="G614" i="5" s="1"/>
  <c r="W613" i="5"/>
  <c r="V613" i="5"/>
  <c r="F613" i="5"/>
  <c r="G613" i="5" s="1"/>
  <c r="W612" i="5"/>
  <c r="V612" i="5"/>
  <c r="F612" i="5"/>
  <c r="G612" i="5" s="1"/>
  <c r="W611" i="5"/>
  <c r="V611" i="5"/>
  <c r="F611" i="5"/>
  <c r="G611" i="5" s="1"/>
  <c r="W610" i="5"/>
  <c r="V610" i="5"/>
  <c r="F610" i="5"/>
  <c r="G610" i="5" s="1"/>
  <c r="W609" i="5"/>
  <c r="V609" i="5"/>
  <c r="F609" i="5"/>
  <c r="G609" i="5" s="1"/>
  <c r="W608" i="5"/>
  <c r="V608" i="5"/>
  <c r="F608" i="5"/>
  <c r="G608" i="5" s="1"/>
  <c r="W607" i="5"/>
  <c r="V607" i="5"/>
  <c r="F607" i="5"/>
  <c r="G607" i="5" s="1"/>
  <c r="W606" i="5"/>
  <c r="V606" i="5"/>
  <c r="F606" i="5"/>
  <c r="G606" i="5" s="1"/>
  <c r="W605" i="5"/>
  <c r="V605" i="5"/>
  <c r="F605" i="5"/>
  <c r="G605" i="5" s="1"/>
  <c r="W604" i="5"/>
  <c r="V604" i="5"/>
  <c r="F604" i="5"/>
  <c r="G604" i="5" s="1"/>
  <c r="W603" i="5"/>
  <c r="V603" i="5"/>
  <c r="F603" i="5"/>
  <c r="G603" i="5" s="1"/>
  <c r="W602" i="5"/>
  <c r="V602" i="5"/>
  <c r="F602" i="5"/>
  <c r="G602" i="5" s="1"/>
  <c r="W601" i="5"/>
  <c r="V601" i="5"/>
  <c r="F601" i="5"/>
  <c r="G601" i="5" s="1"/>
  <c r="W600" i="5"/>
  <c r="V600" i="5"/>
  <c r="F600" i="5"/>
  <c r="G600" i="5" s="1"/>
  <c r="W599" i="5"/>
  <c r="V599" i="5"/>
  <c r="F599" i="5"/>
  <c r="G599" i="5" s="1"/>
  <c r="W598" i="5"/>
  <c r="V598" i="5"/>
  <c r="F598" i="5"/>
  <c r="G598" i="5" s="1"/>
  <c r="W597" i="5"/>
  <c r="V597" i="5"/>
  <c r="F597" i="5"/>
  <c r="G597" i="5" s="1"/>
  <c r="W596" i="5"/>
  <c r="V596" i="5"/>
  <c r="F596" i="5"/>
  <c r="G596" i="5" s="1"/>
  <c r="W595" i="5"/>
  <c r="V595" i="5"/>
  <c r="F595" i="5"/>
  <c r="G595" i="5" s="1"/>
  <c r="W594" i="5"/>
  <c r="V594" i="5"/>
  <c r="F594" i="5"/>
  <c r="G594" i="5" s="1"/>
  <c r="W593" i="5"/>
  <c r="V593" i="5"/>
  <c r="F593" i="5"/>
  <c r="G593" i="5" s="1"/>
  <c r="W592" i="5"/>
  <c r="V592" i="5"/>
  <c r="F592" i="5"/>
  <c r="G592" i="5" s="1"/>
  <c r="W591" i="5"/>
  <c r="V591" i="5"/>
  <c r="F591" i="5"/>
  <c r="G591" i="5" s="1"/>
  <c r="W590" i="5"/>
  <c r="V590" i="5"/>
  <c r="F590" i="5"/>
  <c r="G590" i="5" s="1"/>
  <c r="W589" i="5"/>
  <c r="V589" i="5"/>
  <c r="X589" i="5" s="1"/>
  <c r="F589" i="5"/>
  <c r="G589" i="5" s="1"/>
  <c r="W588" i="5"/>
  <c r="V588" i="5"/>
  <c r="F588" i="5"/>
  <c r="G588" i="5" s="1"/>
  <c r="W587" i="5"/>
  <c r="V587" i="5"/>
  <c r="F587" i="5"/>
  <c r="G587" i="5" s="1"/>
  <c r="W586" i="5"/>
  <c r="V586" i="5"/>
  <c r="F586" i="5"/>
  <c r="G586" i="5" s="1"/>
  <c r="W585" i="5"/>
  <c r="V585" i="5"/>
  <c r="F585" i="5"/>
  <c r="G585" i="5" s="1"/>
  <c r="W584" i="5"/>
  <c r="V584" i="5"/>
  <c r="F584" i="5"/>
  <c r="G584" i="5" s="1"/>
  <c r="W583" i="5"/>
  <c r="V583" i="5"/>
  <c r="F583" i="5"/>
  <c r="G583" i="5" s="1"/>
  <c r="W582" i="5"/>
  <c r="V582" i="5"/>
  <c r="F582" i="5"/>
  <c r="G582" i="5" s="1"/>
  <c r="W581" i="5"/>
  <c r="V581" i="5"/>
  <c r="F581" i="5"/>
  <c r="G581" i="5" s="1"/>
  <c r="W580" i="5"/>
  <c r="V580" i="5"/>
  <c r="F580" i="5"/>
  <c r="G580" i="5" s="1"/>
  <c r="W579" i="5"/>
  <c r="V579" i="5"/>
  <c r="F579" i="5"/>
  <c r="G579" i="5" s="1"/>
  <c r="W578" i="5"/>
  <c r="V578" i="5"/>
  <c r="F578" i="5"/>
  <c r="G578" i="5" s="1"/>
  <c r="W577" i="5"/>
  <c r="V577" i="5"/>
  <c r="F577" i="5"/>
  <c r="G577" i="5" s="1"/>
  <c r="W576" i="5"/>
  <c r="V576" i="5"/>
  <c r="F576" i="5"/>
  <c r="G576" i="5" s="1"/>
  <c r="W575" i="5"/>
  <c r="V575" i="5"/>
  <c r="F575" i="5"/>
  <c r="G575" i="5" s="1"/>
  <c r="W574" i="5"/>
  <c r="V574" i="5"/>
  <c r="F574" i="5"/>
  <c r="G574" i="5" s="1"/>
  <c r="W573" i="5"/>
  <c r="V573" i="5"/>
  <c r="F573" i="5"/>
  <c r="G573" i="5" s="1"/>
  <c r="W572" i="5"/>
  <c r="V572" i="5"/>
  <c r="F572" i="5"/>
  <c r="G572" i="5" s="1"/>
  <c r="W571" i="5"/>
  <c r="V571" i="5"/>
  <c r="F571" i="5"/>
  <c r="G571" i="5" s="1"/>
  <c r="W570" i="5"/>
  <c r="V570" i="5"/>
  <c r="F570" i="5"/>
  <c r="G570" i="5" s="1"/>
  <c r="W569" i="5"/>
  <c r="V569" i="5"/>
  <c r="F569" i="5"/>
  <c r="G569" i="5" s="1"/>
  <c r="W568" i="5"/>
  <c r="V568" i="5"/>
  <c r="F568" i="5"/>
  <c r="G568" i="5" s="1"/>
  <c r="W567" i="5"/>
  <c r="V567" i="5"/>
  <c r="F567" i="5"/>
  <c r="G567" i="5" s="1"/>
  <c r="W566" i="5"/>
  <c r="V566" i="5"/>
  <c r="F566" i="5"/>
  <c r="G566" i="5" s="1"/>
  <c r="W565" i="5"/>
  <c r="V565" i="5"/>
  <c r="F565" i="5"/>
  <c r="G565" i="5" s="1"/>
  <c r="W564" i="5"/>
  <c r="V564" i="5"/>
  <c r="F564" i="5"/>
  <c r="G564" i="5" s="1"/>
  <c r="W563" i="5"/>
  <c r="V563" i="5"/>
  <c r="F563" i="5"/>
  <c r="G563" i="5" s="1"/>
  <c r="W562" i="5"/>
  <c r="V562" i="5"/>
  <c r="F562" i="5"/>
  <c r="G562" i="5" s="1"/>
  <c r="W561" i="5"/>
  <c r="V561" i="5"/>
  <c r="F561" i="5"/>
  <c r="G561" i="5" s="1"/>
  <c r="W560" i="5"/>
  <c r="V560" i="5"/>
  <c r="F560" i="5"/>
  <c r="G560" i="5" s="1"/>
  <c r="W559" i="5"/>
  <c r="V559" i="5"/>
  <c r="F559" i="5"/>
  <c r="G559" i="5" s="1"/>
  <c r="W558" i="5"/>
  <c r="V558" i="5"/>
  <c r="F558" i="5"/>
  <c r="G558" i="5" s="1"/>
  <c r="W557" i="5"/>
  <c r="V557" i="5"/>
  <c r="X557" i="5" s="1"/>
  <c r="F557" i="5"/>
  <c r="G557" i="5" s="1"/>
  <c r="W556" i="5"/>
  <c r="V556" i="5"/>
  <c r="F556" i="5"/>
  <c r="G556" i="5" s="1"/>
  <c r="W555" i="5"/>
  <c r="V555" i="5"/>
  <c r="F555" i="5"/>
  <c r="G555" i="5" s="1"/>
  <c r="W554" i="5"/>
  <c r="V554" i="5"/>
  <c r="F554" i="5"/>
  <c r="G554" i="5" s="1"/>
  <c r="W553" i="5"/>
  <c r="V553" i="5"/>
  <c r="F553" i="5"/>
  <c r="G553" i="5" s="1"/>
  <c r="W552" i="5"/>
  <c r="V552" i="5"/>
  <c r="X552" i="5" s="1"/>
  <c r="F552" i="5"/>
  <c r="G552" i="5" s="1"/>
  <c r="W551" i="5"/>
  <c r="V551" i="5"/>
  <c r="F551" i="5"/>
  <c r="G551" i="5" s="1"/>
  <c r="W550" i="5"/>
  <c r="V550" i="5"/>
  <c r="F550" i="5"/>
  <c r="G550" i="5" s="1"/>
  <c r="W549" i="5"/>
  <c r="V549" i="5"/>
  <c r="F549" i="5"/>
  <c r="G549" i="5" s="1"/>
  <c r="W548" i="5"/>
  <c r="V548" i="5"/>
  <c r="F548" i="5"/>
  <c r="G548" i="5" s="1"/>
  <c r="W547" i="5"/>
  <c r="V547" i="5"/>
  <c r="F547" i="5"/>
  <c r="G547" i="5" s="1"/>
  <c r="W546" i="5"/>
  <c r="V546" i="5"/>
  <c r="F546" i="5"/>
  <c r="G546" i="5" s="1"/>
  <c r="W545" i="5"/>
  <c r="V545" i="5"/>
  <c r="F545" i="5"/>
  <c r="G545" i="5" s="1"/>
  <c r="W544" i="5"/>
  <c r="V544" i="5"/>
  <c r="X544" i="5" s="1"/>
  <c r="F544" i="5"/>
  <c r="G544" i="5" s="1"/>
  <c r="W543" i="5"/>
  <c r="V543" i="5"/>
  <c r="F543" i="5"/>
  <c r="G543" i="5" s="1"/>
  <c r="W542" i="5"/>
  <c r="V542" i="5"/>
  <c r="F542" i="5"/>
  <c r="G542" i="5" s="1"/>
  <c r="W541" i="5"/>
  <c r="V541" i="5"/>
  <c r="F541" i="5"/>
  <c r="G541" i="5" s="1"/>
  <c r="W540" i="5"/>
  <c r="V540" i="5"/>
  <c r="F540" i="5"/>
  <c r="G540" i="5" s="1"/>
  <c r="W539" i="5"/>
  <c r="V539" i="5"/>
  <c r="F539" i="5"/>
  <c r="G539" i="5" s="1"/>
  <c r="W538" i="5"/>
  <c r="V538" i="5"/>
  <c r="F538" i="5"/>
  <c r="G538" i="5" s="1"/>
  <c r="W537" i="5"/>
  <c r="V537" i="5"/>
  <c r="F537" i="5"/>
  <c r="G537" i="5" s="1"/>
  <c r="W536" i="5"/>
  <c r="V536" i="5"/>
  <c r="F536" i="5"/>
  <c r="G536" i="5" s="1"/>
  <c r="W535" i="5"/>
  <c r="V535" i="5"/>
  <c r="F535" i="5"/>
  <c r="G535" i="5" s="1"/>
  <c r="W534" i="5"/>
  <c r="V534" i="5"/>
  <c r="F534" i="5"/>
  <c r="G534" i="5" s="1"/>
  <c r="W533" i="5"/>
  <c r="V533" i="5"/>
  <c r="F533" i="5"/>
  <c r="G533" i="5" s="1"/>
  <c r="W532" i="5"/>
  <c r="V532" i="5"/>
  <c r="F532" i="5"/>
  <c r="G532" i="5" s="1"/>
  <c r="W531" i="5"/>
  <c r="V531" i="5"/>
  <c r="F531" i="5"/>
  <c r="G531" i="5" s="1"/>
  <c r="W530" i="5"/>
  <c r="V530" i="5"/>
  <c r="F530" i="5"/>
  <c r="G530" i="5" s="1"/>
  <c r="W529" i="5"/>
  <c r="V529" i="5"/>
  <c r="F529" i="5"/>
  <c r="G529" i="5" s="1"/>
  <c r="W528" i="5"/>
  <c r="V528" i="5"/>
  <c r="F528" i="5"/>
  <c r="G528" i="5" s="1"/>
  <c r="W527" i="5"/>
  <c r="V527" i="5"/>
  <c r="F527" i="5"/>
  <c r="G527" i="5" s="1"/>
  <c r="W526" i="5"/>
  <c r="V526" i="5"/>
  <c r="F526" i="5"/>
  <c r="G526" i="5" s="1"/>
  <c r="W525" i="5"/>
  <c r="V525" i="5"/>
  <c r="X525" i="5" s="1"/>
  <c r="F525" i="5"/>
  <c r="G525" i="5" s="1"/>
  <c r="W524" i="5"/>
  <c r="V524" i="5"/>
  <c r="F524" i="5"/>
  <c r="G524" i="5" s="1"/>
  <c r="W523" i="5"/>
  <c r="V523" i="5"/>
  <c r="F523" i="5"/>
  <c r="G523" i="5" s="1"/>
  <c r="W522" i="5"/>
  <c r="V522" i="5"/>
  <c r="F522" i="5"/>
  <c r="G522" i="5" s="1"/>
  <c r="W521" i="5"/>
  <c r="V521" i="5"/>
  <c r="F521" i="5"/>
  <c r="G521" i="5" s="1"/>
  <c r="W520" i="5"/>
  <c r="V520" i="5"/>
  <c r="F520" i="5"/>
  <c r="G520" i="5" s="1"/>
  <c r="W519" i="5"/>
  <c r="V519" i="5"/>
  <c r="F519" i="5"/>
  <c r="G519" i="5" s="1"/>
  <c r="W518" i="5"/>
  <c r="V518" i="5"/>
  <c r="F518" i="5"/>
  <c r="G518" i="5" s="1"/>
  <c r="W517" i="5"/>
  <c r="V517" i="5"/>
  <c r="F517" i="5"/>
  <c r="G517" i="5" s="1"/>
  <c r="W516" i="5"/>
  <c r="V516" i="5"/>
  <c r="F516" i="5"/>
  <c r="G516" i="5" s="1"/>
  <c r="W515" i="5"/>
  <c r="V515" i="5"/>
  <c r="F515" i="5"/>
  <c r="G515" i="5" s="1"/>
  <c r="W514" i="5"/>
  <c r="V514" i="5"/>
  <c r="F514" i="5"/>
  <c r="G514" i="5" s="1"/>
  <c r="W513" i="5"/>
  <c r="V513" i="5"/>
  <c r="F513" i="5"/>
  <c r="G513" i="5" s="1"/>
  <c r="W512" i="5"/>
  <c r="V512" i="5"/>
  <c r="F512" i="5"/>
  <c r="G512" i="5" s="1"/>
  <c r="W511" i="5"/>
  <c r="V511" i="5"/>
  <c r="F511" i="5"/>
  <c r="G511" i="5" s="1"/>
  <c r="W510" i="5"/>
  <c r="V510" i="5"/>
  <c r="F510" i="5"/>
  <c r="G510" i="5" s="1"/>
  <c r="W509" i="5"/>
  <c r="V509" i="5"/>
  <c r="F509" i="5"/>
  <c r="G509" i="5" s="1"/>
  <c r="W508" i="5"/>
  <c r="V508" i="5"/>
  <c r="F508" i="5"/>
  <c r="G508" i="5" s="1"/>
  <c r="W507" i="5"/>
  <c r="V507" i="5"/>
  <c r="F507" i="5"/>
  <c r="G507" i="5" s="1"/>
  <c r="W506" i="5"/>
  <c r="V506" i="5"/>
  <c r="F506" i="5"/>
  <c r="G506" i="5" s="1"/>
  <c r="W505" i="5"/>
  <c r="V505" i="5"/>
  <c r="F505" i="5"/>
  <c r="G505" i="5" s="1"/>
  <c r="W504" i="5"/>
  <c r="V504" i="5"/>
  <c r="F504" i="5"/>
  <c r="G504" i="5" s="1"/>
  <c r="W503" i="5"/>
  <c r="V503" i="5"/>
  <c r="F503" i="5"/>
  <c r="G503" i="5" s="1"/>
  <c r="W502" i="5"/>
  <c r="V502" i="5"/>
  <c r="F502" i="5"/>
  <c r="G502" i="5" s="1"/>
  <c r="W501" i="5"/>
  <c r="V501" i="5"/>
  <c r="F501" i="5"/>
  <c r="G501" i="5" s="1"/>
  <c r="W500" i="5"/>
  <c r="V500" i="5"/>
  <c r="F500" i="5"/>
  <c r="G500" i="5" s="1"/>
  <c r="W499" i="5"/>
  <c r="V499" i="5"/>
  <c r="F499" i="5"/>
  <c r="G499" i="5" s="1"/>
  <c r="W498" i="5"/>
  <c r="V498" i="5"/>
  <c r="F498" i="5"/>
  <c r="G498" i="5" s="1"/>
  <c r="W497" i="5"/>
  <c r="V497" i="5"/>
  <c r="F497" i="5"/>
  <c r="G497" i="5" s="1"/>
  <c r="W496" i="5"/>
  <c r="V496" i="5"/>
  <c r="F496" i="5"/>
  <c r="G496" i="5" s="1"/>
  <c r="W495" i="5"/>
  <c r="V495" i="5"/>
  <c r="F495" i="5"/>
  <c r="G495" i="5" s="1"/>
  <c r="W494" i="5"/>
  <c r="V494" i="5"/>
  <c r="F494" i="5"/>
  <c r="G494" i="5" s="1"/>
  <c r="W493" i="5"/>
  <c r="V493" i="5"/>
  <c r="F493" i="5"/>
  <c r="G493" i="5" s="1"/>
  <c r="W492" i="5"/>
  <c r="V492" i="5"/>
  <c r="F492" i="5"/>
  <c r="G492" i="5" s="1"/>
  <c r="W491" i="5"/>
  <c r="V491" i="5"/>
  <c r="F491" i="5"/>
  <c r="G491" i="5" s="1"/>
  <c r="W490" i="5"/>
  <c r="V490" i="5"/>
  <c r="F490" i="5"/>
  <c r="G490" i="5" s="1"/>
  <c r="W489" i="5"/>
  <c r="V489" i="5"/>
  <c r="F489" i="5"/>
  <c r="G489" i="5" s="1"/>
  <c r="W488" i="5"/>
  <c r="V488" i="5"/>
  <c r="F488" i="5"/>
  <c r="G488" i="5" s="1"/>
  <c r="W487" i="5"/>
  <c r="V487" i="5"/>
  <c r="F487" i="5"/>
  <c r="G487" i="5" s="1"/>
  <c r="W486" i="5"/>
  <c r="V486" i="5"/>
  <c r="X486" i="5" s="1"/>
  <c r="F486" i="5"/>
  <c r="G486" i="5" s="1"/>
  <c r="W485" i="5"/>
  <c r="V485" i="5"/>
  <c r="F485" i="5"/>
  <c r="G485" i="5" s="1"/>
  <c r="W484" i="5"/>
  <c r="V484" i="5"/>
  <c r="F484" i="5"/>
  <c r="G484" i="5" s="1"/>
  <c r="W483" i="5"/>
  <c r="V483" i="5"/>
  <c r="F483" i="5"/>
  <c r="G483" i="5" s="1"/>
  <c r="W482" i="5"/>
  <c r="V482" i="5"/>
  <c r="F482" i="5"/>
  <c r="G482" i="5" s="1"/>
  <c r="W481" i="5"/>
  <c r="V481" i="5"/>
  <c r="F481" i="5"/>
  <c r="G481" i="5" s="1"/>
  <c r="W480" i="5"/>
  <c r="V480" i="5"/>
  <c r="F480" i="5"/>
  <c r="G480" i="5" s="1"/>
  <c r="W479" i="5"/>
  <c r="V479" i="5"/>
  <c r="F479" i="5"/>
  <c r="G479" i="5" s="1"/>
  <c r="W478" i="5"/>
  <c r="V478" i="5"/>
  <c r="F478" i="5"/>
  <c r="G478" i="5" s="1"/>
  <c r="W477" i="5"/>
  <c r="V477" i="5"/>
  <c r="F477" i="5"/>
  <c r="G477" i="5" s="1"/>
  <c r="W476" i="5"/>
  <c r="V476" i="5"/>
  <c r="F476" i="5"/>
  <c r="G476" i="5" s="1"/>
  <c r="W475" i="5"/>
  <c r="V475" i="5"/>
  <c r="F475" i="5"/>
  <c r="G475" i="5" s="1"/>
  <c r="W474" i="5"/>
  <c r="V474" i="5"/>
  <c r="F474" i="5"/>
  <c r="G474" i="5" s="1"/>
  <c r="W473" i="5"/>
  <c r="V473" i="5"/>
  <c r="F473" i="5"/>
  <c r="G473" i="5" s="1"/>
  <c r="W472" i="5"/>
  <c r="V472" i="5"/>
  <c r="F472" i="5"/>
  <c r="G472" i="5" s="1"/>
  <c r="W471" i="5"/>
  <c r="V471" i="5"/>
  <c r="F471" i="5"/>
  <c r="G471" i="5" s="1"/>
  <c r="W470" i="5"/>
  <c r="V470" i="5"/>
  <c r="F470" i="5"/>
  <c r="G470" i="5" s="1"/>
  <c r="W469" i="5"/>
  <c r="V469" i="5"/>
  <c r="F469" i="5"/>
  <c r="G469" i="5" s="1"/>
  <c r="W468" i="5"/>
  <c r="V468" i="5"/>
  <c r="F468" i="5"/>
  <c r="G468" i="5" s="1"/>
  <c r="W467" i="5"/>
  <c r="V467" i="5"/>
  <c r="F467" i="5"/>
  <c r="G467" i="5" s="1"/>
  <c r="W466" i="5"/>
  <c r="V466" i="5"/>
  <c r="F466" i="5"/>
  <c r="G466" i="5" s="1"/>
  <c r="W465" i="5"/>
  <c r="V465" i="5"/>
  <c r="F465" i="5"/>
  <c r="G465" i="5" s="1"/>
  <c r="W464" i="5"/>
  <c r="V464" i="5"/>
  <c r="F464" i="5"/>
  <c r="G464" i="5" s="1"/>
  <c r="W463" i="5"/>
  <c r="V463" i="5"/>
  <c r="F463" i="5"/>
  <c r="G463" i="5" s="1"/>
  <c r="W462" i="5"/>
  <c r="V462" i="5"/>
  <c r="F462" i="5"/>
  <c r="G462" i="5" s="1"/>
  <c r="W461" i="5"/>
  <c r="V461" i="5"/>
  <c r="F461" i="5"/>
  <c r="G461" i="5" s="1"/>
  <c r="W460" i="5"/>
  <c r="V460" i="5"/>
  <c r="F460" i="5"/>
  <c r="G460" i="5" s="1"/>
  <c r="W459" i="5"/>
  <c r="V459" i="5"/>
  <c r="F459" i="5"/>
  <c r="G459" i="5" s="1"/>
  <c r="W458" i="5"/>
  <c r="V458" i="5"/>
  <c r="F458" i="5"/>
  <c r="G458" i="5" s="1"/>
  <c r="W457" i="5"/>
  <c r="V457" i="5"/>
  <c r="F457" i="5"/>
  <c r="G457" i="5" s="1"/>
  <c r="W456" i="5"/>
  <c r="V456" i="5"/>
  <c r="F456" i="5"/>
  <c r="G456" i="5" s="1"/>
  <c r="W455" i="5"/>
  <c r="V455" i="5"/>
  <c r="F455" i="5"/>
  <c r="G455" i="5" s="1"/>
  <c r="W454" i="5"/>
  <c r="V454" i="5"/>
  <c r="F454" i="5"/>
  <c r="G454" i="5" s="1"/>
  <c r="W453" i="5"/>
  <c r="V453" i="5"/>
  <c r="F453" i="5"/>
  <c r="G453" i="5" s="1"/>
  <c r="W452" i="5"/>
  <c r="V452" i="5"/>
  <c r="F452" i="5"/>
  <c r="G452" i="5" s="1"/>
  <c r="W451" i="5"/>
  <c r="V451" i="5"/>
  <c r="F451" i="5"/>
  <c r="G451" i="5" s="1"/>
  <c r="W450" i="5"/>
  <c r="V450" i="5"/>
  <c r="F450" i="5"/>
  <c r="G450" i="5" s="1"/>
  <c r="W449" i="5"/>
  <c r="V449" i="5"/>
  <c r="F449" i="5"/>
  <c r="G449" i="5" s="1"/>
  <c r="W448" i="5"/>
  <c r="V448" i="5"/>
  <c r="F448" i="5"/>
  <c r="G448" i="5" s="1"/>
  <c r="W447" i="5"/>
  <c r="V447" i="5"/>
  <c r="F447" i="5"/>
  <c r="G447" i="5" s="1"/>
  <c r="W446" i="5"/>
  <c r="V446" i="5"/>
  <c r="F446" i="5"/>
  <c r="G446" i="5" s="1"/>
  <c r="W445" i="5"/>
  <c r="V445" i="5"/>
  <c r="F445" i="5"/>
  <c r="G445" i="5" s="1"/>
  <c r="W444" i="5"/>
  <c r="V444" i="5"/>
  <c r="F444" i="5"/>
  <c r="G444" i="5" s="1"/>
  <c r="W443" i="5"/>
  <c r="V443" i="5"/>
  <c r="F443" i="5"/>
  <c r="G443" i="5" s="1"/>
  <c r="W442" i="5"/>
  <c r="V442" i="5"/>
  <c r="F442" i="5"/>
  <c r="G442" i="5" s="1"/>
  <c r="W441" i="5"/>
  <c r="V441" i="5"/>
  <c r="F441" i="5"/>
  <c r="G441" i="5" s="1"/>
  <c r="W440" i="5"/>
  <c r="V440" i="5"/>
  <c r="F440" i="5"/>
  <c r="G440" i="5" s="1"/>
  <c r="W439" i="5"/>
  <c r="V439" i="5"/>
  <c r="F439" i="5"/>
  <c r="G439" i="5" s="1"/>
  <c r="W438" i="5"/>
  <c r="V438" i="5"/>
  <c r="F438" i="5"/>
  <c r="G438" i="5" s="1"/>
  <c r="W437" i="5"/>
  <c r="V437" i="5"/>
  <c r="F437" i="5"/>
  <c r="G437" i="5" s="1"/>
  <c r="W436" i="5"/>
  <c r="V436" i="5"/>
  <c r="F436" i="5"/>
  <c r="G436" i="5" s="1"/>
  <c r="W435" i="5"/>
  <c r="V435" i="5"/>
  <c r="F435" i="5"/>
  <c r="G435" i="5" s="1"/>
  <c r="W434" i="5"/>
  <c r="V434" i="5"/>
  <c r="F434" i="5"/>
  <c r="G434" i="5" s="1"/>
  <c r="W433" i="5"/>
  <c r="V433" i="5"/>
  <c r="F433" i="5"/>
  <c r="G433" i="5" s="1"/>
  <c r="W432" i="5"/>
  <c r="V432" i="5"/>
  <c r="F432" i="5"/>
  <c r="G432" i="5" s="1"/>
  <c r="W431" i="5"/>
  <c r="V431" i="5"/>
  <c r="F431" i="5"/>
  <c r="G431" i="5" s="1"/>
  <c r="W430" i="5"/>
  <c r="V430" i="5"/>
  <c r="F430" i="5"/>
  <c r="G430" i="5" s="1"/>
  <c r="W429" i="5"/>
  <c r="V429" i="5"/>
  <c r="F429" i="5"/>
  <c r="G429" i="5" s="1"/>
  <c r="W428" i="5"/>
  <c r="V428" i="5"/>
  <c r="F428" i="5"/>
  <c r="G428" i="5" s="1"/>
  <c r="W427" i="5"/>
  <c r="V427" i="5"/>
  <c r="F427" i="5"/>
  <c r="G427" i="5" s="1"/>
  <c r="W426" i="5"/>
  <c r="V426" i="5"/>
  <c r="F426" i="5"/>
  <c r="G426" i="5" s="1"/>
  <c r="W425" i="5"/>
  <c r="V425" i="5"/>
  <c r="X425" i="5" s="1"/>
  <c r="F425" i="5"/>
  <c r="G425" i="5" s="1"/>
  <c r="W424" i="5"/>
  <c r="V424" i="5"/>
  <c r="F424" i="5"/>
  <c r="G424" i="5" s="1"/>
  <c r="W423" i="5"/>
  <c r="V423" i="5"/>
  <c r="F423" i="5"/>
  <c r="G423" i="5" s="1"/>
  <c r="W422" i="5"/>
  <c r="V422" i="5"/>
  <c r="F422" i="5"/>
  <c r="G422" i="5" s="1"/>
  <c r="W421" i="5"/>
  <c r="V421" i="5"/>
  <c r="F421" i="5"/>
  <c r="G421" i="5" s="1"/>
  <c r="W420" i="5"/>
  <c r="V420" i="5"/>
  <c r="F420" i="5"/>
  <c r="G420" i="5" s="1"/>
  <c r="W419" i="5"/>
  <c r="V419" i="5"/>
  <c r="F419" i="5"/>
  <c r="G419" i="5" s="1"/>
  <c r="W418" i="5"/>
  <c r="V418" i="5"/>
  <c r="F418" i="5"/>
  <c r="G418" i="5" s="1"/>
  <c r="W417" i="5"/>
  <c r="V417" i="5"/>
  <c r="F417" i="5"/>
  <c r="G417" i="5" s="1"/>
  <c r="W416" i="5"/>
  <c r="V416" i="5"/>
  <c r="F416" i="5"/>
  <c r="G416" i="5" s="1"/>
  <c r="W415" i="5"/>
  <c r="V415" i="5"/>
  <c r="F415" i="5"/>
  <c r="G415" i="5" s="1"/>
  <c r="W414" i="5"/>
  <c r="V414" i="5"/>
  <c r="F414" i="5"/>
  <c r="G414" i="5" s="1"/>
  <c r="W413" i="5"/>
  <c r="V413" i="5"/>
  <c r="F413" i="5"/>
  <c r="G413" i="5" s="1"/>
  <c r="W412" i="5"/>
  <c r="V412" i="5"/>
  <c r="F412" i="5"/>
  <c r="G412" i="5" s="1"/>
  <c r="W411" i="5"/>
  <c r="V411" i="5"/>
  <c r="F411" i="5"/>
  <c r="G411" i="5" s="1"/>
  <c r="W410" i="5"/>
  <c r="V410" i="5"/>
  <c r="F410" i="5"/>
  <c r="G410" i="5" s="1"/>
  <c r="W409" i="5"/>
  <c r="V409" i="5"/>
  <c r="F409" i="5"/>
  <c r="G409" i="5" s="1"/>
  <c r="W408" i="5"/>
  <c r="V408" i="5"/>
  <c r="F408" i="5"/>
  <c r="G408" i="5" s="1"/>
  <c r="W407" i="5"/>
  <c r="V407" i="5"/>
  <c r="F407" i="5"/>
  <c r="G407" i="5" s="1"/>
  <c r="W406" i="5"/>
  <c r="V406" i="5"/>
  <c r="F406" i="5"/>
  <c r="G406" i="5" s="1"/>
  <c r="W405" i="5"/>
  <c r="V405" i="5"/>
  <c r="F405" i="5"/>
  <c r="G405" i="5" s="1"/>
  <c r="W404" i="5"/>
  <c r="V404" i="5"/>
  <c r="F404" i="5"/>
  <c r="G404" i="5" s="1"/>
  <c r="W403" i="5"/>
  <c r="V403" i="5"/>
  <c r="F403" i="5"/>
  <c r="G403" i="5" s="1"/>
  <c r="W402" i="5"/>
  <c r="V402" i="5"/>
  <c r="F402" i="5"/>
  <c r="G402" i="5" s="1"/>
  <c r="W401" i="5"/>
  <c r="V401" i="5"/>
  <c r="F401" i="5"/>
  <c r="G401" i="5" s="1"/>
  <c r="W400" i="5"/>
  <c r="V400" i="5"/>
  <c r="F400" i="5"/>
  <c r="G400" i="5" s="1"/>
  <c r="W399" i="5"/>
  <c r="V399" i="5"/>
  <c r="F399" i="5"/>
  <c r="G399" i="5" s="1"/>
  <c r="W398" i="5"/>
  <c r="V398" i="5"/>
  <c r="F398" i="5"/>
  <c r="G398" i="5" s="1"/>
  <c r="W397" i="5"/>
  <c r="V397" i="5"/>
  <c r="F397" i="5"/>
  <c r="G397" i="5" s="1"/>
  <c r="W396" i="5"/>
  <c r="V396" i="5"/>
  <c r="F396" i="5"/>
  <c r="G396" i="5" s="1"/>
  <c r="W395" i="5"/>
  <c r="V395" i="5"/>
  <c r="F395" i="5"/>
  <c r="G395" i="5" s="1"/>
  <c r="W394" i="5"/>
  <c r="V394" i="5"/>
  <c r="F394" i="5"/>
  <c r="G394" i="5" s="1"/>
  <c r="W393" i="5"/>
  <c r="V393" i="5"/>
  <c r="F393" i="5"/>
  <c r="G393" i="5" s="1"/>
  <c r="W392" i="5"/>
  <c r="V392" i="5"/>
  <c r="F392" i="5"/>
  <c r="G392" i="5" s="1"/>
  <c r="W391" i="5"/>
  <c r="V391" i="5"/>
  <c r="F391" i="5"/>
  <c r="G391" i="5" s="1"/>
  <c r="W390" i="5"/>
  <c r="V390" i="5"/>
  <c r="F390" i="5"/>
  <c r="G390" i="5" s="1"/>
  <c r="W389" i="5"/>
  <c r="V389" i="5"/>
  <c r="F389" i="5"/>
  <c r="G389" i="5" s="1"/>
  <c r="W388" i="5"/>
  <c r="V388" i="5"/>
  <c r="F388" i="5"/>
  <c r="G388" i="5" s="1"/>
  <c r="W387" i="5"/>
  <c r="V387" i="5"/>
  <c r="F387" i="5"/>
  <c r="G387" i="5" s="1"/>
  <c r="W386" i="5"/>
  <c r="V386" i="5"/>
  <c r="F386" i="5"/>
  <c r="G386" i="5" s="1"/>
  <c r="W385" i="5"/>
  <c r="V385" i="5"/>
  <c r="F385" i="5"/>
  <c r="G385" i="5" s="1"/>
  <c r="W384" i="5"/>
  <c r="V384" i="5"/>
  <c r="F384" i="5"/>
  <c r="G384" i="5" s="1"/>
  <c r="W383" i="5"/>
  <c r="V383" i="5"/>
  <c r="F383" i="5"/>
  <c r="G383" i="5" s="1"/>
  <c r="W382" i="5"/>
  <c r="V382" i="5"/>
  <c r="F382" i="5"/>
  <c r="G382" i="5" s="1"/>
  <c r="W381" i="5"/>
  <c r="V381" i="5"/>
  <c r="F381" i="5"/>
  <c r="G381" i="5" s="1"/>
  <c r="W380" i="5"/>
  <c r="V380" i="5"/>
  <c r="F380" i="5"/>
  <c r="G380" i="5" s="1"/>
  <c r="W379" i="5"/>
  <c r="V379" i="5"/>
  <c r="F379" i="5"/>
  <c r="G379" i="5" s="1"/>
  <c r="W378" i="5"/>
  <c r="V378" i="5"/>
  <c r="F378" i="5"/>
  <c r="G378" i="5" s="1"/>
  <c r="W377" i="5"/>
  <c r="V377" i="5"/>
  <c r="F377" i="5"/>
  <c r="G377" i="5" s="1"/>
  <c r="W376" i="5"/>
  <c r="V376" i="5"/>
  <c r="F376" i="5"/>
  <c r="G376" i="5" s="1"/>
  <c r="W375" i="5"/>
  <c r="V375" i="5"/>
  <c r="F375" i="5"/>
  <c r="G375" i="5" s="1"/>
  <c r="W374" i="5"/>
  <c r="V374" i="5"/>
  <c r="F374" i="5"/>
  <c r="G374" i="5" s="1"/>
  <c r="W373" i="5"/>
  <c r="V373" i="5"/>
  <c r="F373" i="5"/>
  <c r="G373" i="5" s="1"/>
  <c r="W372" i="5"/>
  <c r="V372" i="5"/>
  <c r="F372" i="5"/>
  <c r="G372" i="5" s="1"/>
  <c r="W371" i="5"/>
  <c r="V371" i="5"/>
  <c r="F371" i="5"/>
  <c r="G371" i="5" s="1"/>
  <c r="W370" i="5"/>
  <c r="V370" i="5"/>
  <c r="F370" i="5"/>
  <c r="G370" i="5" s="1"/>
  <c r="W369" i="5"/>
  <c r="V369" i="5"/>
  <c r="F369" i="5"/>
  <c r="G369" i="5" s="1"/>
  <c r="W368" i="5"/>
  <c r="V368" i="5"/>
  <c r="F368" i="5"/>
  <c r="G368" i="5" s="1"/>
  <c r="W367" i="5"/>
  <c r="V367" i="5"/>
  <c r="F367" i="5"/>
  <c r="G367" i="5" s="1"/>
  <c r="W366" i="5"/>
  <c r="V366" i="5"/>
  <c r="F366" i="5"/>
  <c r="G366" i="5" s="1"/>
  <c r="W365" i="5"/>
  <c r="V365" i="5"/>
  <c r="F365" i="5"/>
  <c r="G365" i="5" s="1"/>
  <c r="W364" i="5"/>
  <c r="V364" i="5"/>
  <c r="F364" i="5"/>
  <c r="G364" i="5" s="1"/>
  <c r="W363" i="5"/>
  <c r="V363" i="5"/>
  <c r="F363" i="5"/>
  <c r="G363" i="5" s="1"/>
  <c r="W362" i="5"/>
  <c r="V362" i="5"/>
  <c r="F362" i="5"/>
  <c r="G362" i="5" s="1"/>
  <c r="W361" i="5"/>
  <c r="V361" i="5"/>
  <c r="F361" i="5"/>
  <c r="G361" i="5" s="1"/>
  <c r="W360" i="5"/>
  <c r="V360" i="5"/>
  <c r="F360" i="5"/>
  <c r="G360" i="5" s="1"/>
  <c r="W359" i="5"/>
  <c r="V359" i="5"/>
  <c r="F359" i="5"/>
  <c r="G359" i="5" s="1"/>
  <c r="W358" i="5"/>
  <c r="V358" i="5"/>
  <c r="F358" i="5"/>
  <c r="G358" i="5" s="1"/>
  <c r="W357" i="5"/>
  <c r="V357" i="5"/>
  <c r="F357" i="5"/>
  <c r="G357" i="5" s="1"/>
  <c r="W356" i="5"/>
  <c r="V356" i="5"/>
  <c r="F356" i="5"/>
  <c r="G356" i="5" s="1"/>
  <c r="W355" i="5"/>
  <c r="V355" i="5"/>
  <c r="F355" i="5"/>
  <c r="G355" i="5" s="1"/>
  <c r="W354" i="5"/>
  <c r="V354" i="5"/>
  <c r="F354" i="5"/>
  <c r="G354" i="5" s="1"/>
  <c r="W353" i="5"/>
  <c r="V353" i="5"/>
  <c r="F353" i="5"/>
  <c r="G353" i="5" s="1"/>
  <c r="W352" i="5"/>
  <c r="V352" i="5"/>
  <c r="F352" i="5"/>
  <c r="G352" i="5" s="1"/>
  <c r="W351" i="5"/>
  <c r="V351" i="5"/>
  <c r="F351" i="5"/>
  <c r="G351" i="5" s="1"/>
  <c r="W350" i="5"/>
  <c r="V350" i="5"/>
  <c r="F350" i="5"/>
  <c r="G350" i="5" s="1"/>
  <c r="W349" i="5"/>
  <c r="V349" i="5"/>
  <c r="F349" i="5"/>
  <c r="G349" i="5" s="1"/>
  <c r="W348" i="5"/>
  <c r="V348" i="5"/>
  <c r="F348" i="5"/>
  <c r="G348" i="5" s="1"/>
  <c r="W347" i="5"/>
  <c r="V347" i="5"/>
  <c r="F347" i="5"/>
  <c r="G347" i="5" s="1"/>
  <c r="W346" i="5"/>
  <c r="V346" i="5"/>
  <c r="F346" i="5"/>
  <c r="G346" i="5" s="1"/>
  <c r="W345" i="5"/>
  <c r="V345" i="5"/>
  <c r="F345" i="5"/>
  <c r="G345" i="5" s="1"/>
  <c r="W344" i="5"/>
  <c r="V344" i="5"/>
  <c r="F344" i="5"/>
  <c r="G344" i="5" s="1"/>
  <c r="W343" i="5"/>
  <c r="V343" i="5"/>
  <c r="F343" i="5"/>
  <c r="G343" i="5" s="1"/>
  <c r="W342" i="5"/>
  <c r="V342" i="5"/>
  <c r="F342" i="5"/>
  <c r="G342" i="5" s="1"/>
  <c r="W341" i="5"/>
  <c r="V341" i="5"/>
  <c r="F341" i="5"/>
  <c r="G341" i="5" s="1"/>
  <c r="W340" i="5"/>
  <c r="V340" i="5"/>
  <c r="F340" i="5"/>
  <c r="G340" i="5" s="1"/>
  <c r="W339" i="5"/>
  <c r="V339" i="5"/>
  <c r="F339" i="5"/>
  <c r="G339" i="5" s="1"/>
  <c r="W338" i="5"/>
  <c r="V338" i="5"/>
  <c r="F338" i="5"/>
  <c r="G338" i="5" s="1"/>
  <c r="W337" i="5"/>
  <c r="V337" i="5"/>
  <c r="F337" i="5"/>
  <c r="G337" i="5" s="1"/>
  <c r="W336" i="5"/>
  <c r="V336" i="5"/>
  <c r="F336" i="5"/>
  <c r="G336" i="5" s="1"/>
  <c r="W335" i="5"/>
  <c r="V335" i="5"/>
  <c r="F335" i="5"/>
  <c r="G335" i="5" s="1"/>
  <c r="W334" i="5"/>
  <c r="V334" i="5"/>
  <c r="F334" i="5"/>
  <c r="G334" i="5" s="1"/>
  <c r="W333" i="5"/>
  <c r="V333" i="5"/>
  <c r="F333" i="5"/>
  <c r="G333" i="5" s="1"/>
  <c r="W332" i="5"/>
  <c r="V332" i="5"/>
  <c r="F332" i="5"/>
  <c r="G332" i="5" s="1"/>
  <c r="W331" i="5"/>
  <c r="V331" i="5"/>
  <c r="F331" i="5"/>
  <c r="G331" i="5" s="1"/>
  <c r="W330" i="5"/>
  <c r="V330" i="5"/>
  <c r="F330" i="5"/>
  <c r="G330" i="5" s="1"/>
  <c r="W329" i="5"/>
  <c r="V329" i="5"/>
  <c r="X329" i="5" s="1"/>
  <c r="Y329" i="5" s="1"/>
  <c r="F329" i="5"/>
  <c r="G329" i="5" s="1"/>
  <c r="W328" i="5"/>
  <c r="V328" i="5"/>
  <c r="F328" i="5"/>
  <c r="G328" i="5" s="1"/>
  <c r="W327" i="5"/>
  <c r="V327" i="5"/>
  <c r="F327" i="5"/>
  <c r="G327" i="5" s="1"/>
  <c r="W326" i="5"/>
  <c r="V326" i="5"/>
  <c r="F326" i="5"/>
  <c r="G326" i="5" s="1"/>
  <c r="W325" i="5"/>
  <c r="V325" i="5"/>
  <c r="F325" i="5"/>
  <c r="G325" i="5" s="1"/>
  <c r="W324" i="5"/>
  <c r="V324" i="5"/>
  <c r="F324" i="5"/>
  <c r="G324" i="5" s="1"/>
  <c r="W323" i="5"/>
  <c r="V323" i="5"/>
  <c r="F323" i="5"/>
  <c r="G323" i="5" s="1"/>
  <c r="W322" i="5"/>
  <c r="V322" i="5"/>
  <c r="F322" i="5"/>
  <c r="G322" i="5" s="1"/>
  <c r="W321" i="5"/>
  <c r="V321" i="5"/>
  <c r="F321" i="5"/>
  <c r="G321" i="5" s="1"/>
  <c r="W320" i="5"/>
  <c r="V320" i="5"/>
  <c r="F320" i="5"/>
  <c r="G320" i="5" s="1"/>
  <c r="W319" i="5"/>
  <c r="V319" i="5"/>
  <c r="F319" i="5"/>
  <c r="G319" i="5" s="1"/>
  <c r="W318" i="5"/>
  <c r="V318" i="5"/>
  <c r="F318" i="5"/>
  <c r="G318" i="5" s="1"/>
  <c r="W317" i="5"/>
  <c r="V317" i="5"/>
  <c r="F317" i="5"/>
  <c r="G317" i="5" s="1"/>
  <c r="W316" i="5"/>
  <c r="V316" i="5"/>
  <c r="F316" i="5"/>
  <c r="G316" i="5" s="1"/>
  <c r="W315" i="5"/>
  <c r="V315" i="5"/>
  <c r="F315" i="5"/>
  <c r="G315" i="5" s="1"/>
  <c r="W314" i="5"/>
  <c r="V314" i="5"/>
  <c r="F314" i="5"/>
  <c r="G314" i="5" s="1"/>
  <c r="W313" i="5"/>
  <c r="V313" i="5"/>
  <c r="X313" i="5" s="1"/>
  <c r="Y313" i="5" s="1"/>
  <c r="F313" i="5"/>
  <c r="G313" i="5" s="1"/>
  <c r="W312" i="5"/>
  <c r="V312" i="5"/>
  <c r="F312" i="5"/>
  <c r="G312" i="5" s="1"/>
  <c r="W311" i="5"/>
  <c r="V311" i="5"/>
  <c r="F311" i="5"/>
  <c r="G311" i="5" s="1"/>
  <c r="W310" i="5"/>
  <c r="V310" i="5"/>
  <c r="F310" i="5"/>
  <c r="G310" i="5" s="1"/>
  <c r="W309" i="5"/>
  <c r="V309" i="5"/>
  <c r="F309" i="5"/>
  <c r="G309" i="5" s="1"/>
  <c r="W308" i="5"/>
  <c r="V308" i="5"/>
  <c r="F308" i="5"/>
  <c r="G308" i="5" s="1"/>
  <c r="W307" i="5"/>
  <c r="V307" i="5"/>
  <c r="F307" i="5"/>
  <c r="G307" i="5" s="1"/>
  <c r="W306" i="5"/>
  <c r="V306" i="5"/>
  <c r="F306" i="5"/>
  <c r="G306" i="5" s="1"/>
  <c r="W305" i="5"/>
  <c r="V305" i="5"/>
  <c r="F305" i="5"/>
  <c r="G305" i="5" s="1"/>
  <c r="W304" i="5"/>
  <c r="V304" i="5"/>
  <c r="F304" i="5"/>
  <c r="G304" i="5" s="1"/>
  <c r="W303" i="5"/>
  <c r="V303" i="5"/>
  <c r="F303" i="5"/>
  <c r="G303" i="5" s="1"/>
  <c r="W302" i="5"/>
  <c r="V302" i="5"/>
  <c r="F302" i="5"/>
  <c r="G302" i="5" s="1"/>
  <c r="W301" i="5"/>
  <c r="V301" i="5"/>
  <c r="F301" i="5"/>
  <c r="G301" i="5" s="1"/>
  <c r="W300" i="5"/>
  <c r="V300" i="5"/>
  <c r="F300" i="5"/>
  <c r="G300" i="5" s="1"/>
  <c r="W299" i="5"/>
  <c r="V299" i="5"/>
  <c r="F299" i="5"/>
  <c r="G299" i="5" s="1"/>
  <c r="W298" i="5"/>
  <c r="V298" i="5"/>
  <c r="F298" i="5"/>
  <c r="G298" i="5" s="1"/>
  <c r="W297" i="5"/>
  <c r="V297" i="5"/>
  <c r="F297" i="5"/>
  <c r="G297" i="5" s="1"/>
  <c r="W296" i="5"/>
  <c r="V296" i="5"/>
  <c r="F296" i="5"/>
  <c r="G296" i="5" s="1"/>
  <c r="W295" i="5"/>
  <c r="V295" i="5"/>
  <c r="F295" i="5"/>
  <c r="G295" i="5" s="1"/>
  <c r="W294" i="5"/>
  <c r="V294" i="5"/>
  <c r="F294" i="5"/>
  <c r="G294" i="5" s="1"/>
  <c r="W293" i="5"/>
  <c r="V293" i="5"/>
  <c r="F293" i="5"/>
  <c r="G293" i="5" s="1"/>
  <c r="W292" i="5"/>
  <c r="V292" i="5"/>
  <c r="F292" i="5"/>
  <c r="G292" i="5" s="1"/>
  <c r="W291" i="5"/>
  <c r="V291" i="5"/>
  <c r="F291" i="5"/>
  <c r="G291" i="5" s="1"/>
  <c r="W290" i="5"/>
  <c r="V290" i="5"/>
  <c r="F290" i="5"/>
  <c r="G290" i="5" s="1"/>
  <c r="W289" i="5"/>
  <c r="V289" i="5"/>
  <c r="F289" i="5"/>
  <c r="G289" i="5" s="1"/>
  <c r="W288" i="5"/>
  <c r="V288" i="5"/>
  <c r="F288" i="5"/>
  <c r="G288" i="5" s="1"/>
  <c r="W287" i="5"/>
  <c r="V287" i="5"/>
  <c r="F287" i="5"/>
  <c r="G287" i="5" s="1"/>
  <c r="W286" i="5"/>
  <c r="V286" i="5"/>
  <c r="F286" i="5"/>
  <c r="G286" i="5" s="1"/>
  <c r="W285" i="5"/>
  <c r="V285" i="5"/>
  <c r="F285" i="5"/>
  <c r="G285" i="5" s="1"/>
  <c r="W284" i="5"/>
  <c r="V284" i="5"/>
  <c r="F284" i="5"/>
  <c r="G284" i="5" s="1"/>
  <c r="W283" i="5"/>
  <c r="V283" i="5"/>
  <c r="F283" i="5"/>
  <c r="G283" i="5" s="1"/>
  <c r="W282" i="5"/>
  <c r="V282" i="5"/>
  <c r="F282" i="5"/>
  <c r="G282" i="5" s="1"/>
  <c r="W281" i="5"/>
  <c r="V281" i="5"/>
  <c r="X281" i="5" s="1"/>
  <c r="F281" i="5"/>
  <c r="G281" i="5" s="1"/>
  <c r="W280" i="5"/>
  <c r="V280" i="5"/>
  <c r="F280" i="5"/>
  <c r="G280" i="5" s="1"/>
  <c r="W279" i="5"/>
  <c r="V279" i="5"/>
  <c r="F279" i="5"/>
  <c r="G279" i="5" s="1"/>
  <c r="W278" i="5"/>
  <c r="V278" i="5"/>
  <c r="F278" i="5"/>
  <c r="G278" i="5" s="1"/>
  <c r="W277" i="5"/>
  <c r="V277" i="5"/>
  <c r="F277" i="5"/>
  <c r="G277" i="5" s="1"/>
  <c r="W276" i="5"/>
  <c r="V276" i="5"/>
  <c r="F276" i="5"/>
  <c r="G276" i="5" s="1"/>
  <c r="W275" i="5"/>
  <c r="V275" i="5"/>
  <c r="F275" i="5"/>
  <c r="G275" i="5" s="1"/>
  <c r="W274" i="5"/>
  <c r="V274" i="5"/>
  <c r="F274" i="5"/>
  <c r="G274" i="5" s="1"/>
  <c r="W273" i="5"/>
  <c r="V273" i="5"/>
  <c r="F273" i="5"/>
  <c r="G273" i="5" s="1"/>
  <c r="W272" i="5"/>
  <c r="V272" i="5"/>
  <c r="F272" i="5"/>
  <c r="G272" i="5" s="1"/>
  <c r="W271" i="5"/>
  <c r="V271" i="5"/>
  <c r="F271" i="5"/>
  <c r="G271" i="5" s="1"/>
  <c r="W270" i="5"/>
  <c r="V270" i="5"/>
  <c r="F270" i="5"/>
  <c r="G270" i="5" s="1"/>
  <c r="W269" i="5"/>
  <c r="V269" i="5"/>
  <c r="F269" i="5"/>
  <c r="G269" i="5" s="1"/>
  <c r="W268" i="5"/>
  <c r="V268" i="5"/>
  <c r="F268" i="5"/>
  <c r="G268" i="5" s="1"/>
  <c r="W267" i="5"/>
  <c r="V267" i="5"/>
  <c r="F267" i="5"/>
  <c r="G267" i="5" s="1"/>
  <c r="W266" i="5"/>
  <c r="V266" i="5"/>
  <c r="F266" i="5"/>
  <c r="G266" i="5" s="1"/>
  <c r="W265" i="5"/>
  <c r="V265" i="5"/>
  <c r="F265" i="5"/>
  <c r="G265" i="5" s="1"/>
  <c r="W264" i="5"/>
  <c r="V264" i="5"/>
  <c r="F264" i="5"/>
  <c r="G264" i="5" s="1"/>
  <c r="W263" i="5"/>
  <c r="V263" i="5"/>
  <c r="F263" i="5"/>
  <c r="G263" i="5" s="1"/>
  <c r="W262" i="5"/>
  <c r="V262" i="5"/>
  <c r="F262" i="5"/>
  <c r="G262" i="5" s="1"/>
  <c r="W261" i="5"/>
  <c r="V261" i="5"/>
  <c r="F261" i="5"/>
  <c r="G261" i="5" s="1"/>
  <c r="W260" i="5"/>
  <c r="V260" i="5"/>
  <c r="F260" i="5"/>
  <c r="G260" i="5" s="1"/>
  <c r="W259" i="5"/>
  <c r="V259" i="5"/>
  <c r="F259" i="5"/>
  <c r="G259" i="5" s="1"/>
  <c r="W258" i="5"/>
  <c r="V258" i="5"/>
  <c r="F258" i="5"/>
  <c r="G258" i="5" s="1"/>
  <c r="W257" i="5"/>
  <c r="V257" i="5"/>
  <c r="F257" i="5"/>
  <c r="G257" i="5" s="1"/>
  <c r="W256" i="5"/>
  <c r="V256" i="5"/>
  <c r="F256" i="5"/>
  <c r="G256" i="5" s="1"/>
  <c r="W255" i="5"/>
  <c r="V255" i="5"/>
  <c r="F255" i="5"/>
  <c r="G255" i="5" s="1"/>
  <c r="W254" i="5"/>
  <c r="V254" i="5"/>
  <c r="F254" i="5"/>
  <c r="G254" i="5" s="1"/>
  <c r="W253" i="5"/>
  <c r="V253" i="5"/>
  <c r="F253" i="5"/>
  <c r="G253" i="5" s="1"/>
  <c r="W252" i="5"/>
  <c r="V252" i="5"/>
  <c r="F252" i="5"/>
  <c r="G252" i="5" s="1"/>
  <c r="W251" i="5"/>
  <c r="V251" i="5"/>
  <c r="F251" i="5"/>
  <c r="G251" i="5" s="1"/>
  <c r="W250" i="5"/>
  <c r="V250" i="5"/>
  <c r="F250" i="5"/>
  <c r="G250" i="5" s="1"/>
  <c r="W249" i="5"/>
  <c r="V249" i="5"/>
  <c r="F249" i="5"/>
  <c r="G249" i="5" s="1"/>
  <c r="W248" i="5"/>
  <c r="V248" i="5"/>
  <c r="F248" i="5"/>
  <c r="G248" i="5" s="1"/>
  <c r="W247" i="5"/>
  <c r="V247" i="5"/>
  <c r="F247" i="5"/>
  <c r="G247" i="5" s="1"/>
  <c r="W246" i="5"/>
  <c r="V246" i="5"/>
  <c r="F246" i="5"/>
  <c r="G246" i="5" s="1"/>
  <c r="W245" i="5"/>
  <c r="V245" i="5"/>
  <c r="F245" i="5"/>
  <c r="G245" i="5" s="1"/>
  <c r="W244" i="5"/>
  <c r="V244" i="5"/>
  <c r="F244" i="5"/>
  <c r="G244" i="5" s="1"/>
  <c r="W243" i="5"/>
  <c r="V243" i="5"/>
  <c r="F243" i="5"/>
  <c r="G243" i="5" s="1"/>
  <c r="W242" i="5"/>
  <c r="V242" i="5"/>
  <c r="F242" i="5"/>
  <c r="G242" i="5" s="1"/>
  <c r="W241" i="5"/>
  <c r="V241" i="5"/>
  <c r="F241" i="5"/>
  <c r="G241" i="5" s="1"/>
  <c r="W240" i="5"/>
  <c r="V240" i="5"/>
  <c r="F240" i="5"/>
  <c r="G240" i="5" s="1"/>
  <c r="W239" i="5"/>
  <c r="V239" i="5"/>
  <c r="F239" i="5"/>
  <c r="G239" i="5" s="1"/>
  <c r="W238" i="5"/>
  <c r="V238" i="5"/>
  <c r="F238" i="5"/>
  <c r="G238" i="5" s="1"/>
  <c r="W237" i="5"/>
  <c r="V237" i="5"/>
  <c r="F237" i="5"/>
  <c r="G237" i="5" s="1"/>
  <c r="W236" i="5"/>
  <c r="V236" i="5"/>
  <c r="F236" i="5"/>
  <c r="G236" i="5" s="1"/>
  <c r="W235" i="5"/>
  <c r="V235" i="5"/>
  <c r="F235" i="5"/>
  <c r="G235" i="5" s="1"/>
  <c r="W234" i="5"/>
  <c r="V234" i="5"/>
  <c r="F234" i="5"/>
  <c r="G234" i="5" s="1"/>
  <c r="W233" i="5"/>
  <c r="V233" i="5"/>
  <c r="F233" i="5"/>
  <c r="G233" i="5" s="1"/>
  <c r="W232" i="5"/>
  <c r="V232" i="5"/>
  <c r="F232" i="5"/>
  <c r="G232" i="5" s="1"/>
  <c r="W231" i="5"/>
  <c r="V231" i="5"/>
  <c r="F231" i="5"/>
  <c r="G231" i="5" s="1"/>
  <c r="W230" i="5"/>
  <c r="V230" i="5"/>
  <c r="F230" i="5"/>
  <c r="G230" i="5" s="1"/>
  <c r="W229" i="5"/>
  <c r="V229" i="5"/>
  <c r="F229" i="5"/>
  <c r="G229" i="5" s="1"/>
  <c r="W228" i="5"/>
  <c r="V228" i="5"/>
  <c r="F228" i="5"/>
  <c r="G228" i="5" s="1"/>
  <c r="W227" i="5"/>
  <c r="V227" i="5"/>
  <c r="F227" i="5"/>
  <c r="G227" i="5" s="1"/>
  <c r="W226" i="5"/>
  <c r="V226" i="5"/>
  <c r="F226" i="5"/>
  <c r="G226" i="5" s="1"/>
  <c r="W225" i="5"/>
  <c r="V225" i="5"/>
  <c r="F225" i="5"/>
  <c r="G225" i="5" s="1"/>
  <c r="W224" i="5"/>
  <c r="V224" i="5"/>
  <c r="F224" i="5"/>
  <c r="G224" i="5" s="1"/>
  <c r="W223" i="5"/>
  <c r="V223" i="5"/>
  <c r="F223" i="5"/>
  <c r="G223" i="5" s="1"/>
  <c r="W222" i="5"/>
  <c r="V222" i="5"/>
  <c r="F222" i="5"/>
  <c r="G222" i="5" s="1"/>
  <c r="W221" i="5"/>
  <c r="V221" i="5"/>
  <c r="F221" i="5"/>
  <c r="G221" i="5" s="1"/>
  <c r="W220" i="5"/>
  <c r="V220" i="5"/>
  <c r="F220" i="5"/>
  <c r="G220" i="5" s="1"/>
  <c r="W219" i="5"/>
  <c r="V219" i="5"/>
  <c r="F219" i="5"/>
  <c r="G219" i="5" s="1"/>
  <c r="W218" i="5"/>
  <c r="V218" i="5"/>
  <c r="F218" i="5"/>
  <c r="G218" i="5" s="1"/>
  <c r="W217" i="5"/>
  <c r="V217" i="5"/>
  <c r="F217" i="5"/>
  <c r="G217" i="5" s="1"/>
  <c r="W216" i="5"/>
  <c r="V216" i="5"/>
  <c r="F216" i="5"/>
  <c r="G216" i="5" s="1"/>
  <c r="W215" i="5"/>
  <c r="V215" i="5"/>
  <c r="F215" i="5"/>
  <c r="G215" i="5" s="1"/>
  <c r="W214" i="5"/>
  <c r="V214" i="5"/>
  <c r="F214" i="5"/>
  <c r="G214" i="5" s="1"/>
  <c r="W213" i="5"/>
  <c r="V213" i="5"/>
  <c r="F213" i="5"/>
  <c r="G213" i="5" s="1"/>
  <c r="W212" i="5"/>
  <c r="V212" i="5"/>
  <c r="F212" i="5"/>
  <c r="G212" i="5" s="1"/>
  <c r="W211" i="5"/>
  <c r="V211" i="5"/>
  <c r="F211" i="5"/>
  <c r="G211" i="5" s="1"/>
  <c r="W210" i="5"/>
  <c r="V210" i="5"/>
  <c r="F210" i="5"/>
  <c r="G210" i="5" s="1"/>
  <c r="W209" i="5"/>
  <c r="V209" i="5"/>
  <c r="F209" i="5"/>
  <c r="G209" i="5" s="1"/>
  <c r="W208" i="5"/>
  <c r="V208" i="5"/>
  <c r="F208" i="5"/>
  <c r="G208" i="5" s="1"/>
  <c r="W207" i="5"/>
  <c r="V207" i="5"/>
  <c r="F207" i="5"/>
  <c r="G207" i="5" s="1"/>
  <c r="W206" i="5"/>
  <c r="V206" i="5"/>
  <c r="F206" i="5"/>
  <c r="G206" i="5" s="1"/>
  <c r="W205" i="5"/>
  <c r="V205" i="5"/>
  <c r="F205" i="5"/>
  <c r="G205" i="5" s="1"/>
  <c r="W204" i="5"/>
  <c r="V204" i="5"/>
  <c r="F204" i="5"/>
  <c r="G204" i="5" s="1"/>
  <c r="W203" i="5"/>
  <c r="V203" i="5"/>
  <c r="F203" i="5"/>
  <c r="G203" i="5" s="1"/>
  <c r="W202" i="5"/>
  <c r="V202" i="5"/>
  <c r="F202" i="5"/>
  <c r="G202" i="5" s="1"/>
  <c r="W201" i="5"/>
  <c r="V201" i="5"/>
  <c r="F201" i="5"/>
  <c r="G201" i="5" s="1"/>
  <c r="W200" i="5"/>
  <c r="V200" i="5"/>
  <c r="F200" i="5"/>
  <c r="G200" i="5" s="1"/>
  <c r="W199" i="5"/>
  <c r="V199" i="5"/>
  <c r="F199" i="5"/>
  <c r="G199" i="5" s="1"/>
  <c r="W198" i="5"/>
  <c r="V198" i="5"/>
  <c r="F198" i="5"/>
  <c r="G198" i="5" s="1"/>
  <c r="W197" i="5"/>
  <c r="V197" i="5"/>
  <c r="F197" i="5"/>
  <c r="G197" i="5" s="1"/>
  <c r="W196" i="5"/>
  <c r="V196" i="5"/>
  <c r="F196" i="5"/>
  <c r="G196" i="5" s="1"/>
  <c r="W195" i="5"/>
  <c r="V195" i="5"/>
  <c r="F195" i="5"/>
  <c r="G195" i="5" s="1"/>
  <c r="W194" i="5"/>
  <c r="V194" i="5"/>
  <c r="F194" i="5"/>
  <c r="G194" i="5" s="1"/>
  <c r="W193" i="5"/>
  <c r="V193" i="5"/>
  <c r="F193" i="5"/>
  <c r="G193" i="5" s="1"/>
  <c r="W192" i="5"/>
  <c r="V192" i="5"/>
  <c r="F192" i="5"/>
  <c r="G192" i="5" s="1"/>
  <c r="W191" i="5"/>
  <c r="V191" i="5"/>
  <c r="F191" i="5"/>
  <c r="G191" i="5" s="1"/>
  <c r="W190" i="5"/>
  <c r="V190" i="5"/>
  <c r="F190" i="5"/>
  <c r="G190" i="5" s="1"/>
  <c r="W189" i="5"/>
  <c r="V189" i="5"/>
  <c r="F189" i="5"/>
  <c r="G189" i="5" s="1"/>
  <c r="W188" i="5"/>
  <c r="V188" i="5"/>
  <c r="F188" i="5"/>
  <c r="G188" i="5" s="1"/>
  <c r="W187" i="5"/>
  <c r="V187" i="5"/>
  <c r="F187" i="5"/>
  <c r="G187" i="5" s="1"/>
  <c r="W186" i="5"/>
  <c r="V186" i="5"/>
  <c r="F186" i="5"/>
  <c r="G186" i="5" s="1"/>
  <c r="W185" i="5"/>
  <c r="V185" i="5"/>
  <c r="F185" i="5"/>
  <c r="G185" i="5" s="1"/>
  <c r="W184" i="5"/>
  <c r="V184" i="5"/>
  <c r="F184" i="5"/>
  <c r="G184" i="5" s="1"/>
  <c r="W183" i="5"/>
  <c r="V183" i="5"/>
  <c r="F183" i="5"/>
  <c r="G183" i="5" s="1"/>
  <c r="W182" i="5"/>
  <c r="V182" i="5"/>
  <c r="F182" i="5"/>
  <c r="G182" i="5" s="1"/>
  <c r="W181" i="5"/>
  <c r="V181" i="5"/>
  <c r="F181" i="5"/>
  <c r="G181" i="5" s="1"/>
  <c r="W180" i="5"/>
  <c r="V180" i="5"/>
  <c r="F180" i="5"/>
  <c r="G180" i="5" s="1"/>
  <c r="W179" i="5"/>
  <c r="V179" i="5"/>
  <c r="F179" i="5"/>
  <c r="G179" i="5" s="1"/>
  <c r="W178" i="5"/>
  <c r="V178" i="5"/>
  <c r="F178" i="5"/>
  <c r="G178" i="5" s="1"/>
  <c r="W177" i="5"/>
  <c r="V177" i="5"/>
  <c r="F177" i="5"/>
  <c r="G177" i="5" s="1"/>
  <c r="W176" i="5"/>
  <c r="V176" i="5"/>
  <c r="F176" i="5"/>
  <c r="G176" i="5" s="1"/>
  <c r="W175" i="5"/>
  <c r="V175" i="5"/>
  <c r="F175" i="5"/>
  <c r="G175" i="5" s="1"/>
  <c r="W174" i="5"/>
  <c r="V174" i="5"/>
  <c r="F174" i="5"/>
  <c r="G174" i="5" s="1"/>
  <c r="W173" i="5"/>
  <c r="V173" i="5"/>
  <c r="F173" i="5"/>
  <c r="G173" i="5" s="1"/>
  <c r="W172" i="5"/>
  <c r="V172" i="5"/>
  <c r="F172" i="5"/>
  <c r="G172" i="5" s="1"/>
  <c r="W171" i="5"/>
  <c r="V171" i="5"/>
  <c r="F171" i="5"/>
  <c r="G171" i="5" s="1"/>
  <c r="W170" i="5"/>
  <c r="V170" i="5"/>
  <c r="F170" i="5"/>
  <c r="G170" i="5" s="1"/>
  <c r="W169" i="5"/>
  <c r="V169" i="5"/>
  <c r="F169" i="5"/>
  <c r="G169" i="5" s="1"/>
  <c r="W168" i="5"/>
  <c r="V168" i="5"/>
  <c r="F168" i="5"/>
  <c r="G168" i="5" s="1"/>
  <c r="W167" i="5"/>
  <c r="V167" i="5"/>
  <c r="F167" i="5"/>
  <c r="G167" i="5" s="1"/>
  <c r="W166" i="5"/>
  <c r="V166" i="5"/>
  <c r="F166" i="5"/>
  <c r="G166" i="5" s="1"/>
  <c r="W165" i="5"/>
  <c r="V165" i="5"/>
  <c r="F165" i="5"/>
  <c r="G165" i="5" s="1"/>
  <c r="W164" i="5"/>
  <c r="V164" i="5"/>
  <c r="F164" i="5"/>
  <c r="G164" i="5" s="1"/>
  <c r="W163" i="5"/>
  <c r="V163" i="5"/>
  <c r="F163" i="5"/>
  <c r="G163" i="5" s="1"/>
  <c r="W162" i="5"/>
  <c r="V162" i="5"/>
  <c r="F162" i="5"/>
  <c r="G162" i="5" s="1"/>
  <c r="W161" i="5"/>
  <c r="V161" i="5"/>
  <c r="F161" i="5"/>
  <c r="G161" i="5" s="1"/>
  <c r="W160" i="5"/>
  <c r="V160" i="5"/>
  <c r="F160" i="5"/>
  <c r="G160" i="5" s="1"/>
  <c r="W159" i="5"/>
  <c r="V159" i="5"/>
  <c r="F159" i="5"/>
  <c r="G159" i="5" s="1"/>
  <c r="W158" i="5"/>
  <c r="V158" i="5"/>
  <c r="F158" i="5"/>
  <c r="G158" i="5" s="1"/>
  <c r="W157" i="5"/>
  <c r="V157" i="5"/>
  <c r="F157" i="5"/>
  <c r="G157" i="5" s="1"/>
  <c r="W156" i="5"/>
  <c r="V156" i="5"/>
  <c r="F156" i="5"/>
  <c r="G156" i="5" s="1"/>
  <c r="W155" i="5"/>
  <c r="V155" i="5"/>
  <c r="F155" i="5"/>
  <c r="G155" i="5" s="1"/>
  <c r="W154" i="5"/>
  <c r="V154" i="5"/>
  <c r="F154" i="5"/>
  <c r="G154" i="5" s="1"/>
  <c r="W153" i="5"/>
  <c r="V153" i="5"/>
  <c r="F153" i="5"/>
  <c r="G153" i="5" s="1"/>
  <c r="W152" i="5"/>
  <c r="V152" i="5"/>
  <c r="F152" i="5"/>
  <c r="G152" i="5" s="1"/>
  <c r="W151" i="5"/>
  <c r="V151" i="5"/>
  <c r="F151" i="5"/>
  <c r="G151" i="5" s="1"/>
  <c r="W150" i="5"/>
  <c r="V150" i="5"/>
  <c r="F150" i="5"/>
  <c r="G150" i="5" s="1"/>
  <c r="W149" i="5"/>
  <c r="V149" i="5"/>
  <c r="F149" i="5"/>
  <c r="G149" i="5" s="1"/>
  <c r="W148" i="5"/>
  <c r="V148" i="5"/>
  <c r="F148" i="5"/>
  <c r="G148" i="5" s="1"/>
  <c r="W147" i="5"/>
  <c r="V147" i="5"/>
  <c r="F147" i="5"/>
  <c r="G147" i="5" s="1"/>
  <c r="W146" i="5"/>
  <c r="V146" i="5"/>
  <c r="F146" i="5"/>
  <c r="G146" i="5" s="1"/>
  <c r="W145" i="5"/>
  <c r="V145" i="5"/>
  <c r="F145" i="5"/>
  <c r="G145" i="5" s="1"/>
  <c r="W144" i="5"/>
  <c r="V144" i="5"/>
  <c r="F144" i="5"/>
  <c r="G144" i="5" s="1"/>
  <c r="W143" i="5"/>
  <c r="V143" i="5"/>
  <c r="F143" i="5"/>
  <c r="G143" i="5" s="1"/>
  <c r="W142" i="5"/>
  <c r="V142" i="5"/>
  <c r="F142" i="5"/>
  <c r="G142" i="5" s="1"/>
  <c r="W141" i="5"/>
  <c r="V141" i="5"/>
  <c r="F141" i="5"/>
  <c r="G141" i="5" s="1"/>
  <c r="W140" i="5"/>
  <c r="V140" i="5"/>
  <c r="F140" i="5"/>
  <c r="G140" i="5" s="1"/>
  <c r="W139" i="5"/>
  <c r="V139" i="5"/>
  <c r="F139" i="5"/>
  <c r="G139" i="5" s="1"/>
  <c r="W138" i="5"/>
  <c r="V138" i="5"/>
  <c r="F138" i="5"/>
  <c r="G138" i="5" s="1"/>
  <c r="W137" i="5"/>
  <c r="V137" i="5"/>
  <c r="F137" i="5"/>
  <c r="G137" i="5" s="1"/>
  <c r="W136" i="5"/>
  <c r="V136" i="5"/>
  <c r="F136" i="5"/>
  <c r="G136" i="5" s="1"/>
  <c r="W135" i="5"/>
  <c r="V135" i="5"/>
  <c r="F135" i="5"/>
  <c r="G135" i="5" s="1"/>
  <c r="W134" i="5"/>
  <c r="V134" i="5"/>
  <c r="F134" i="5"/>
  <c r="G134" i="5" s="1"/>
  <c r="W133" i="5"/>
  <c r="V133" i="5"/>
  <c r="F133" i="5"/>
  <c r="G133" i="5" s="1"/>
  <c r="W132" i="5"/>
  <c r="V132" i="5"/>
  <c r="F132" i="5"/>
  <c r="G132" i="5" s="1"/>
  <c r="W131" i="5"/>
  <c r="V131" i="5"/>
  <c r="F131" i="5"/>
  <c r="G131" i="5" s="1"/>
  <c r="W130" i="5"/>
  <c r="V130" i="5"/>
  <c r="F130" i="5"/>
  <c r="G130" i="5" s="1"/>
  <c r="W129" i="5"/>
  <c r="V129" i="5"/>
  <c r="F129" i="5"/>
  <c r="G129" i="5" s="1"/>
  <c r="W128" i="5"/>
  <c r="V128" i="5"/>
  <c r="F128" i="5"/>
  <c r="G128" i="5" s="1"/>
  <c r="W127" i="5"/>
  <c r="V127" i="5"/>
  <c r="F127" i="5"/>
  <c r="G127" i="5" s="1"/>
  <c r="W126" i="5"/>
  <c r="V126" i="5"/>
  <c r="F126" i="5"/>
  <c r="G126" i="5" s="1"/>
  <c r="W125" i="5"/>
  <c r="V125" i="5"/>
  <c r="F125" i="5"/>
  <c r="G125" i="5" s="1"/>
  <c r="W124" i="5"/>
  <c r="V124" i="5"/>
  <c r="F124" i="5"/>
  <c r="G124" i="5" s="1"/>
  <c r="W123" i="5"/>
  <c r="V123" i="5"/>
  <c r="F123" i="5"/>
  <c r="G123" i="5" s="1"/>
  <c r="W122" i="5"/>
  <c r="V122" i="5"/>
  <c r="F122" i="5"/>
  <c r="G122" i="5" s="1"/>
  <c r="W121" i="5"/>
  <c r="V121" i="5"/>
  <c r="F121" i="5"/>
  <c r="G121" i="5" s="1"/>
  <c r="W120" i="5"/>
  <c r="V120" i="5"/>
  <c r="F120" i="5"/>
  <c r="G120" i="5" s="1"/>
  <c r="W119" i="5"/>
  <c r="V119" i="5"/>
  <c r="F119" i="5"/>
  <c r="G119" i="5" s="1"/>
  <c r="W118" i="5"/>
  <c r="V118" i="5"/>
  <c r="F118" i="5"/>
  <c r="G118" i="5" s="1"/>
  <c r="W117" i="5"/>
  <c r="V117" i="5"/>
  <c r="F117" i="5"/>
  <c r="G117" i="5" s="1"/>
  <c r="W116" i="5"/>
  <c r="V116" i="5"/>
  <c r="F116" i="5"/>
  <c r="G116" i="5" s="1"/>
  <c r="W115" i="5"/>
  <c r="V115" i="5"/>
  <c r="F115" i="5"/>
  <c r="G115" i="5" s="1"/>
  <c r="W114" i="5"/>
  <c r="V114" i="5"/>
  <c r="F114" i="5"/>
  <c r="G114" i="5" s="1"/>
  <c r="W113" i="5"/>
  <c r="V113" i="5"/>
  <c r="F113" i="5"/>
  <c r="G113" i="5" s="1"/>
  <c r="W112" i="5"/>
  <c r="V112" i="5"/>
  <c r="F112" i="5"/>
  <c r="G112" i="5" s="1"/>
  <c r="W111" i="5"/>
  <c r="V111" i="5"/>
  <c r="F111" i="5"/>
  <c r="G111" i="5" s="1"/>
  <c r="W110" i="5"/>
  <c r="V110" i="5"/>
  <c r="F110" i="5"/>
  <c r="G110" i="5" s="1"/>
  <c r="W109" i="5"/>
  <c r="V109" i="5"/>
  <c r="F109" i="5"/>
  <c r="G109" i="5" s="1"/>
  <c r="W108" i="5"/>
  <c r="V108" i="5"/>
  <c r="F108" i="5"/>
  <c r="G108" i="5" s="1"/>
  <c r="W107" i="5"/>
  <c r="V107" i="5"/>
  <c r="F107" i="5"/>
  <c r="G107" i="5" s="1"/>
  <c r="W106" i="5"/>
  <c r="V106" i="5"/>
  <c r="F106" i="5"/>
  <c r="G106" i="5" s="1"/>
  <c r="W105" i="5"/>
  <c r="V105" i="5"/>
  <c r="F105" i="5"/>
  <c r="G105" i="5" s="1"/>
  <c r="W104" i="5"/>
  <c r="V104" i="5"/>
  <c r="F104" i="5"/>
  <c r="G104" i="5" s="1"/>
  <c r="W103" i="5"/>
  <c r="V103" i="5"/>
  <c r="F103" i="5"/>
  <c r="G103" i="5" s="1"/>
  <c r="W102" i="5"/>
  <c r="V102" i="5"/>
  <c r="F102" i="5"/>
  <c r="G102" i="5" s="1"/>
  <c r="W101" i="5"/>
  <c r="V101" i="5"/>
  <c r="F101" i="5"/>
  <c r="G101" i="5" s="1"/>
  <c r="W100" i="5"/>
  <c r="V100" i="5"/>
  <c r="F100" i="5"/>
  <c r="G100" i="5" s="1"/>
  <c r="W99" i="5"/>
  <c r="V99" i="5"/>
  <c r="F99" i="5"/>
  <c r="G99" i="5" s="1"/>
  <c r="W98" i="5"/>
  <c r="V98" i="5"/>
  <c r="F98" i="5"/>
  <c r="G98" i="5" s="1"/>
  <c r="W97" i="5"/>
  <c r="V97" i="5"/>
  <c r="F97" i="5"/>
  <c r="G97" i="5" s="1"/>
  <c r="W96" i="5"/>
  <c r="V96" i="5"/>
  <c r="F96" i="5"/>
  <c r="G96" i="5" s="1"/>
  <c r="W95" i="5"/>
  <c r="V95" i="5"/>
  <c r="F95" i="5"/>
  <c r="G95" i="5" s="1"/>
  <c r="W94" i="5"/>
  <c r="V94" i="5"/>
  <c r="F94" i="5"/>
  <c r="G94" i="5" s="1"/>
  <c r="W93" i="5"/>
  <c r="V93" i="5"/>
  <c r="F93" i="5"/>
  <c r="G93" i="5" s="1"/>
  <c r="W92" i="5"/>
  <c r="V92" i="5"/>
  <c r="F92" i="5"/>
  <c r="G92" i="5" s="1"/>
  <c r="W91" i="5"/>
  <c r="V91" i="5"/>
  <c r="F91" i="5"/>
  <c r="G91" i="5" s="1"/>
  <c r="W90" i="5"/>
  <c r="V90" i="5"/>
  <c r="F90" i="5"/>
  <c r="G90" i="5" s="1"/>
  <c r="W89" i="5"/>
  <c r="V89" i="5"/>
  <c r="F89" i="5"/>
  <c r="G89" i="5" s="1"/>
  <c r="W88" i="5"/>
  <c r="V88" i="5"/>
  <c r="F88" i="5"/>
  <c r="G88" i="5" s="1"/>
  <c r="W87" i="5"/>
  <c r="V87" i="5"/>
  <c r="F87" i="5"/>
  <c r="G87" i="5" s="1"/>
  <c r="W86" i="5"/>
  <c r="V86" i="5"/>
  <c r="F86" i="5"/>
  <c r="G86" i="5" s="1"/>
  <c r="W85" i="5"/>
  <c r="V85" i="5"/>
  <c r="F85" i="5"/>
  <c r="G85" i="5" s="1"/>
  <c r="W84" i="5"/>
  <c r="V84" i="5"/>
  <c r="F84" i="5"/>
  <c r="G84" i="5" s="1"/>
  <c r="W83" i="5"/>
  <c r="V83" i="5"/>
  <c r="F83" i="5"/>
  <c r="G83" i="5" s="1"/>
  <c r="W82" i="5"/>
  <c r="V82" i="5"/>
  <c r="F82" i="5"/>
  <c r="G82" i="5" s="1"/>
  <c r="W81" i="5"/>
  <c r="V81" i="5"/>
  <c r="F81" i="5"/>
  <c r="G81" i="5" s="1"/>
  <c r="W80" i="5"/>
  <c r="V80" i="5"/>
  <c r="F80" i="5"/>
  <c r="G80" i="5" s="1"/>
  <c r="W79" i="5"/>
  <c r="V79" i="5"/>
  <c r="F79" i="5"/>
  <c r="G79" i="5" s="1"/>
  <c r="W78" i="5"/>
  <c r="V78" i="5"/>
  <c r="F78" i="5"/>
  <c r="G78" i="5" s="1"/>
  <c r="W77" i="5"/>
  <c r="V77" i="5"/>
  <c r="F77" i="5"/>
  <c r="G77" i="5" s="1"/>
  <c r="W76" i="5"/>
  <c r="V76" i="5"/>
  <c r="F76" i="5"/>
  <c r="G76" i="5" s="1"/>
  <c r="W75" i="5"/>
  <c r="V75" i="5"/>
  <c r="F75" i="5"/>
  <c r="G75" i="5" s="1"/>
  <c r="W74" i="5"/>
  <c r="V74" i="5"/>
  <c r="F74" i="5"/>
  <c r="G74" i="5" s="1"/>
  <c r="W73" i="5"/>
  <c r="V73" i="5"/>
  <c r="X73" i="5" s="1"/>
  <c r="F73" i="5"/>
  <c r="G73" i="5" s="1"/>
  <c r="W72" i="5"/>
  <c r="V72" i="5"/>
  <c r="F72" i="5"/>
  <c r="G72" i="5" s="1"/>
  <c r="W71" i="5"/>
  <c r="V71" i="5"/>
  <c r="F71" i="5"/>
  <c r="G71" i="5" s="1"/>
  <c r="W70" i="5"/>
  <c r="V70" i="5"/>
  <c r="F70" i="5"/>
  <c r="G70" i="5" s="1"/>
  <c r="W69" i="5"/>
  <c r="V69" i="5"/>
  <c r="F69" i="5"/>
  <c r="G69" i="5" s="1"/>
  <c r="W68" i="5"/>
  <c r="V68" i="5"/>
  <c r="F68" i="5"/>
  <c r="G68" i="5" s="1"/>
  <c r="W67" i="5"/>
  <c r="V67" i="5"/>
  <c r="F67" i="5"/>
  <c r="G67" i="5" s="1"/>
  <c r="W66" i="5"/>
  <c r="V66" i="5"/>
  <c r="F66" i="5"/>
  <c r="G66" i="5" s="1"/>
  <c r="W65" i="5"/>
  <c r="V65" i="5"/>
  <c r="F65" i="5"/>
  <c r="G65" i="5" s="1"/>
  <c r="W64" i="5"/>
  <c r="V64" i="5"/>
  <c r="F64" i="5"/>
  <c r="G64" i="5" s="1"/>
  <c r="W63" i="5"/>
  <c r="V63" i="5"/>
  <c r="F63" i="5"/>
  <c r="G63" i="5" s="1"/>
  <c r="W62" i="5"/>
  <c r="V62" i="5"/>
  <c r="F62" i="5"/>
  <c r="G62" i="5" s="1"/>
  <c r="W61" i="5"/>
  <c r="V61" i="5"/>
  <c r="F61" i="5"/>
  <c r="G61" i="5" s="1"/>
  <c r="W60" i="5"/>
  <c r="V60" i="5"/>
  <c r="F60" i="5"/>
  <c r="G60" i="5" s="1"/>
  <c r="W59" i="5"/>
  <c r="V59" i="5"/>
  <c r="F59" i="5"/>
  <c r="G59" i="5" s="1"/>
  <c r="W58" i="5"/>
  <c r="V58" i="5"/>
  <c r="F58" i="5"/>
  <c r="G58" i="5" s="1"/>
  <c r="W57" i="5"/>
  <c r="V57" i="5"/>
  <c r="F57" i="5"/>
  <c r="G57" i="5" s="1"/>
  <c r="W56" i="5"/>
  <c r="V56" i="5"/>
  <c r="F56" i="5"/>
  <c r="G56" i="5" s="1"/>
  <c r="W55" i="5"/>
  <c r="V55" i="5"/>
  <c r="F55" i="5"/>
  <c r="G55" i="5" s="1"/>
  <c r="W54" i="5"/>
  <c r="V54" i="5"/>
  <c r="F54" i="5"/>
  <c r="G54" i="5" s="1"/>
  <c r="W53" i="5"/>
  <c r="V53" i="5"/>
  <c r="F53" i="5"/>
  <c r="G53" i="5" s="1"/>
  <c r="W52" i="5"/>
  <c r="V52" i="5"/>
  <c r="F52" i="5"/>
  <c r="G52" i="5" s="1"/>
  <c r="W51" i="5"/>
  <c r="V51" i="5"/>
  <c r="F51" i="5"/>
  <c r="G51" i="5" s="1"/>
  <c r="W50" i="5"/>
  <c r="V50" i="5"/>
  <c r="F50" i="5"/>
  <c r="G50" i="5" s="1"/>
  <c r="W49" i="5"/>
  <c r="V49" i="5"/>
  <c r="X49" i="5" s="1"/>
  <c r="F49" i="5"/>
  <c r="G49" i="5" s="1"/>
  <c r="W48" i="5"/>
  <c r="V48" i="5"/>
  <c r="F48" i="5"/>
  <c r="G48" i="5" s="1"/>
  <c r="W47" i="5"/>
  <c r="V47" i="5"/>
  <c r="F47" i="5"/>
  <c r="G47" i="5" s="1"/>
  <c r="W46" i="5"/>
  <c r="V46" i="5"/>
  <c r="F46" i="5"/>
  <c r="G46" i="5" s="1"/>
  <c r="W45" i="5"/>
  <c r="V45" i="5"/>
  <c r="F45" i="5"/>
  <c r="G45" i="5" s="1"/>
  <c r="W44" i="5"/>
  <c r="V44" i="5"/>
  <c r="F44" i="5"/>
  <c r="G44" i="5" s="1"/>
  <c r="W43" i="5"/>
  <c r="V43" i="5"/>
  <c r="F43" i="5"/>
  <c r="G43" i="5" s="1"/>
  <c r="W42" i="5"/>
  <c r="V42" i="5"/>
  <c r="F42" i="5"/>
  <c r="G42" i="5" s="1"/>
  <c r="W41" i="5"/>
  <c r="V41" i="5"/>
  <c r="F41" i="5"/>
  <c r="G41" i="5" s="1"/>
  <c r="W40" i="5"/>
  <c r="V40" i="5"/>
  <c r="F40" i="5"/>
  <c r="G40" i="5" s="1"/>
  <c r="W39" i="5"/>
  <c r="V39" i="5"/>
  <c r="F39" i="5"/>
  <c r="G39" i="5" s="1"/>
  <c r="W38" i="5"/>
  <c r="V38" i="5"/>
  <c r="F38" i="5"/>
  <c r="G38" i="5" s="1"/>
  <c r="W37" i="5"/>
  <c r="V37" i="5"/>
  <c r="F37" i="5"/>
  <c r="G37" i="5" s="1"/>
  <c r="W36" i="5"/>
  <c r="V36" i="5"/>
  <c r="F36" i="5"/>
  <c r="G36" i="5" s="1"/>
  <c r="W35" i="5"/>
  <c r="V35" i="5"/>
  <c r="F35" i="5"/>
  <c r="G35" i="5" s="1"/>
  <c r="W34" i="5"/>
  <c r="V34" i="5"/>
  <c r="F34" i="5"/>
  <c r="G34" i="5" s="1"/>
  <c r="W33" i="5"/>
  <c r="V33" i="5"/>
  <c r="F33" i="5"/>
  <c r="G33" i="5" s="1"/>
  <c r="W32" i="5"/>
  <c r="V32" i="5"/>
  <c r="F32" i="5"/>
  <c r="G32" i="5" s="1"/>
  <c r="W31" i="5"/>
  <c r="V31" i="5"/>
  <c r="F31" i="5"/>
  <c r="G31" i="5" s="1"/>
  <c r="W30" i="5"/>
  <c r="V30" i="5"/>
  <c r="F30" i="5"/>
  <c r="G30" i="5" s="1"/>
  <c r="W29" i="5"/>
  <c r="V29" i="5"/>
  <c r="F29" i="5"/>
  <c r="G29" i="5" s="1"/>
  <c r="W28" i="5"/>
  <c r="V28" i="5"/>
  <c r="F28" i="5"/>
  <c r="G28" i="5" s="1"/>
  <c r="W27" i="5"/>
  <c r="V27" i="5"/>
  <c r="F27" i="5"/>
  <c r="G27" i="5" s="1"/>
  <c r="W26" i="5"/>
  <c r="V26" i="5"/>
  <c r="F26" i="5"/>
  <c r="G26" i="5" s="1"/>
  <c r="W25" i="5"/>
  <c r="V25" i="5"/>
  <c r="F25" i="5"/>
  <c r="G25" i="5" s="1"/>
  <c r="W24" i="5"/>
  <c r="V24" i="5"/>
  <c r="F24" i="5"/>
  <c r="G24" i="5" s="1"/>
  <c r="W23" i="5"/>
  <c r="V23" i="5"/>
  <c r="F23" i="5"/>
  <c r="G23" i="5" s="1"/>
  <c r="W22" i="5"/>
  <c r="V22" i="5"/>
  <c r="F22" i="5"/>
  <c r="G22" i="5" s="1"/>
  <c r="W21" i="5"/>
  <c r="V21" i="5"/>
  <c r="F21" i="5"/>
  <c r="G21" i="5" s="1"/>
  <c r="W20" i="5"/>
  <c r="V20" i="5"/>
  <c r="F20" i="5"/>
  <c r="G20" i="5" s="1"/>
  <c r="W19" i="5"/>
  <c r="V19" i="5"/>
  <c r="F19" i="5"/>
  <c r="G19" i="5" s="1"/>
  <c r="W18" i="5"/>
  <c r="V18" i="5"/>
  <c r="F18" i="5"/>
  <c r="G18" i="5" s="1"/>
  <c r="W17" i="5"/>
  <c r="V17" i="5"/>
  <c r="F17" i="5"/>
  <c r="G17" i="5" s="1"/>
  <c r="W16" i="5"/>
  <c r="V16" i="5"/>
  <c r="F16" i="5"/>
  <c r="G16" i="5" s="1"/>
  <c r="W15" i="5"/>
  <c r="V15" i="5"/>
  <c r="F15" i="5"/>
  <c r="G15" i="5" s="1"/>
  <c r="W14" i="5"/>
  <c r="V14" i="5"/>
  <c r="F14" i="5"/>
  <c r="G14" i="5" s="1"/>
  <c r="W13" i="5"/>
  <c r="V13" i="5"/>
  <c r="F13" i="5"/>
  <c r="G13" i="5" s="1"/>
  <c r="W12" i="5"/>
  <c r="V12" i="5"/>
  <c r="F12" i="5"/>
  <c r="G12" i="5" s="1"/>
  <c r="W11" i="5"/>
  <c r="V11" i="5"/>
  <c r="F11" i="5"/>
  <c r="G11" i="5" s="1"/>
  <c r="W10" i="5"/>
  <c r="V10" i="5"/>
  <c r="F10" i="5"/>
  <c r="G10" i="5" s="1"/>
  <c r="W9" i="5"/>
  <c r="V9" i="5"/>
  <c r="F9" i="5"/>
  <c r="G9" i="5" s="1"/>
  <c r="W8" i="5"/>
  <c r="V8" i="5"/>
  <c r="F8" i="5"/>
  <c r="G8" i="5" s="1"/>
  <c r="W7" i="5"/>
  <c r="V7" i="5"/>
  <c r="F7" i="5"/>
  <c r="G7" i="5" s="1"/>
  <c r="W6" i="5"/>
  <c r="V6" i="5"/>
  <c r="F6" i="5"/>
  <c r="G6" i="5" s="1"/>
  <c r="W5" i="5"/>
  <c r="V5" i="5"/>
  <c r="F5" i="5"/>
  <c r="G5" i="5" s="1"/>
  <c r="W4" i="5"/>
  <c r="V4" i="5"/>
  <c r="F4" i="5"/>
  <c r="G4" i="5" s="1"/>
  <c r="W3" i="5"/>
  <c r="V3" i="5"/>
  <c r="F3" i="5"/>
  <c r="G3" i="5" s="1"/>
  <c r="W2" i="5"/>
  <c r="V2" i="5"/>
  <c r="F2" i="5"/>
  <c r="G2" i="5" s="1"/>
  <c r="V178" i="4"/>
  <c r="V194" i="4"/>
  <c r="V210" i="4"/>
  <c r="V226" i="4"/>
  <c r="V242" i="4"/>
  <c r="V258" i="4"/>
  <c r="V274" i="4"/>
  <c r="V290" i="4"/>
  <c r="V306" i="4"/>
  <c r="V322" i="4"/>
  <c r="V338" i="4"/>
  <c r="V354" i="4"/>
  <c r="V370" i="4"/>
  <c r="V386" i="4"/>
  <c r="V402" i="4"/>
  <c r="V418" i="4"/>
  <c r="V434" i="4"/>
  <c r="V450" i="4"/>
  <c r="V466" i="4"/>
  <c r="V482" i="4"/>
  <c r="V498" i="4"/>
  <c r="V514" i="4"/>
  <c r="V530" i="4"/>
  <c r="V546" i="4"/>
  <c r="V562" i="4"/>
  <c r="V578" i="4"/>
  <c r="V594" i="4"/>
  <c r="V610" i="4"/>
  <c r="V626" i="4"/>
  <c r="U122" i="4"/>
  <c r="U154" i="4"/>
  <c r="U250" i="4"/>
  <c r="U346" i="4"/>
  <c r="U378" i="4"/>
  <c r="U442" i="4"/>
  <c r="U506" i="4"/>
  <c r="U538" i="4"/>
  <c r="U560" i="4"/>
  <c r="U602" i="4"/>
  <c r="T3" i="4"/>
  <c r="T4" i="4"/>
  <c r="T5" i="4"/>
  <c r="T6" i="4"/>
  <c r="T7" i="4"/>
  <c r="T8" i="4"/>
  <c r="T9" i="4"/>
  <c r="T10" i="4"/>
  <c r="T11" i="4"/>
  <c r="T12" i="4"/>
  <c r="T13" i="4"/>
  <c r="T14" i="4"/>
  <c r="T15" i="4"/>
  <c r="T16" i="4"/>
  <c r="T17" i="4"/>
  <c r="T18" i="4"/>
  <c r="T19" i="4"/>
  <c r="T20" i="4"/>
  <c r="T21" i="4"/>
  <c r="T22" i="4"/>
  <c r="T23" i="4"/>
  <c r="T24" i="4"/>
  <c r="T25" i="4"/>
  <c r="T26" i="4"/>
  <c r="T27" i="4"/>
  <c r="T28" i="4"/>
  <c r="T29" i="4"/>
  <c r="T30" i="4"/>
  <c r="T31" i="4"/>
  <c r="T32" i="4"/>
  <c r="T33" i="4"/>
  <c r="T34" i="4"/>
  <c r="T35" i="4"/>
  <c r="T36" i="4"/>
  <c r="T37" i="4"/>
  <c r="T38" i="4"/>
  <c r="T39" i="4"/>
  <c r="T40" i="4"/>
  <c r="T41" i="4"/>
  <c r="T42" i="4"/>
  <c r="T43" i="4"/>
  <c r="T44" i="4"/>
  <c r="T45" i="4"/>
  <c r="T46" i="4"/>
  <c r="T47" i="4"/>
  <c r="T48" i="4"/>
  <c r="T49" i="4"/>
  <c r="T50" i="4"/>
  <c r="T51" i="4"/>
  <c r="T52" i="4"/>
  <c r="T53" i="4"/>
  <c r="T54" i="4"/>
  <c r="T55" i="4"/>
  <c r="T56" i="4"/>
  <c r="T57" i="4"/>
  <c r="T58" i="4"/>
  <c r="T59" i="4"/>
  <c r="T60" i="4"/>
  <c r="T61" i="4"/>
  <c r="T62" i="4"/>
  <c r="T63" i="4"/>
  <c r="T64" i="4"/>
  <c r="T65" i="4"/>
  <c r="T66" i="4"/>
  <c r="T67" i="4"/>
  <c r="T68" i="4"/>
  <c r="T69" i="4"/>
  <c r="T70" i="4"/>
  <c r="T71" i="4"/>
  <c r="T72" i="4"/>
  <c r="T73" i="4"/>
  <c r="T74" i="4"/>
  <c r="T75" i="4"/>
  <c r="T76" i="4"/>
  <c r="T77" i="4"/>
  <c r="T78" i="4"/>
  <c r="T79" i="4"/>
  <c r="T80" i="4"/>
  <c r="T81" i="4"/>
  <c r="T82" i="4"/>
  <c r="T83" i="4"/>
  <c r="T84" i="4"/>
  <c r="T85" i="4"/>
  <c r="T86" i="4"/>
  <c r="T87" i="4"/>
  <c r="T88" i="4"/>
  <c r="T89" i="4"/>
  <c r="T90" i="4"/>
  <c r="T91" i="4"/>
  <c r="T92" i="4"/>
  <c r="T93" i="4"/>
  <c r="T94" i="4"/>
  <c r="T95" i="4"/>
  <c r="T96" i="4"/>
  <c r="T97" i="4"/>
  <c r="T98" i="4"/>
  <c r="T99" i="4"/>
  <c r="T100" i="4"/>
  <c r="T101" i="4"/>
  <c r="T102" i="4"/>
  <c r="T103" i="4"/>
  <c r="T104" i="4"/>
  <c r="T105" i="4"/>
  <c r="T106" i="4"/>
  <c r="T107" i="4"/>
  <c r="T108" i="4"/>
  <c r="T109" i="4"/>
  <c r="T110" i="4"/>
  <c r="T111" i="4"/>
  <c r="T112" i="4"/>
  <c r="T113" i="4"/>
  <c r="T114" i="4"/>
  <c r="T115" i="4"/>
  <c r="T116" i="4"/>
  <c r="T117" i="4"/>
  <c r="T118" i="4"/>
  <c r="T119" i="4"/>
  <c r="T120" i="4"/>
  <c r="T121" i="4"/>
  <c r="T122" i="4"/>
  <c r="T123" i="4"/>
  <c r="T124" i="4"/>
  <c r="T125" i="4"/>
  <c r="T126" i="4"/>
  <c r="T127" i="4"/>
  <c r="T128" i="4"/>
  <c r="T129" i="4"/>
  <c r="T130" i="4"/>
  <c r="T131" i="4"/>
  <c r="T132" i="4"/>
  <c r="T133" i="4"/>
  <c r="T134" i="4"/>
  <c r="T135" i="4"/>
  <c r="T136" i="4"/>
  <c r="T137" i="4"/>
  <c r="T138" i="4"/>
  <c r="T139" i="4"/>
  <c r="T140" i="4"/>
  <c r="T141" i="4"/>
  <c r="T142" i="4"/>
  <c r="T143" i="4"/>
  <c r="T144" i="4"/>
  <c r="T145" i="4"/>
  <c r="T146" i="4"/>
  <c r="T147" i="4"/>
  <c r="T148" i="4"/>
  <c r="T149" i="4"/>
  <c r="T150" i="4"/>
  <c r="T151" i="4"/>
  <c r="T152" i="4"/>
  <c r="T153" i="4"/>
  <c r="T154" i="4"/>
  <c r="T155" i="4"/>
  <c r="T156" i="4"/>
  <c r="T157" i="4"/>
  <c r="T158" i="4"/>
  <c r="T159" i="4"/>
  <c r="T160" i="4"/>
  <c r="T161" i="4"/>
  <c r="T162" i="4"/>
  <c r="T163" i="4"/>
  <c r="T164" i="4"/>
  <c r="T165" i="4"/>
  <c r="T166" i="4"/>
  <c r="T167" i="4"/>
  <c r="T168" i="4"/>
  <c r="T169" i="4"/>
  <c r="T170" i="4"/>
  <c r="T171" i="4"/>
  <c r="T172" i="4"/>
  <c r="T173" i="4"/>
  <c r="T174" i="4"/>
  <c r="T175" i="4"/>
  <c r="T176" i="4"/>
  <c r="T177" i="4"/>
  <c r="T178" i="4"/>
  <c r="T179" i="4"/>
  <c r="T180" i="4"/>
  <c r="T181" i="4"/>
  <c r="T182" i="4"/>
  <c r="T183" i="4"/>
  <c r="T184" i="4"/>
  <c r="T185" i="4"/>
  <c r="T186" i="4"/>
  <c r="T187" i="4"/>
  <c r="T188" i="4"/>
  <c r="T189" i="4"/>
  <c r="T190" i="4"/>
  <c r="T191" i="4"/>
  <c r="T192" i="4"/>
  <c r="T193" i="4"/>
  <c r="T194" i="4"/>
  <c r="T195" i="4"/>
  <c r="T196" i="4"/>
  <c r="T197" i="4"/>
  <c r="T198" i="4"/>
  <c r="T199" i="4"/>
  <c r="T200" i="4"/>
  <c r="T201" i="4"/>
  <c r="T202" i="4"/>
  <c r="T203" i="4"/>
  <c r="T204" i="4"/>
  <c r="T205" i="4"/>
  <c r="T206" i="4"/>
  <c r="T207" i="4"/>
  <c r="T208" i="4"/>
  <c r="T209" i="4"/>
  <c r="T210" i="4"/>
  <c r="T211" i="4"/>
  <c r="T212" i="4"/>
  <c r="T213" i="4"/>
  <c r="T214" i="4"/>
  <c r="T215" i="4"/>
  <c r="T216" i="4"/>
  <c r="T217" i="4"/>
  <c r="T218" i="4"/>
  <c r="T219" i="4"/>
  <c r="T220" i="4"/>
  <c r="T221" i="4"/>
  <c r="T222" i="4"/>
  <c r="T223" i="4"/>
  <c r="T224" i="4"/>
  <c r="T225" i="4"/>
  <c r="T226" i="4"/>
  <c r="T227" i="4"/>
  <c r="T228" i="4"/>
  <c r="T229" i="4"/>
  <c r="T230" i="4"/>
  <c r="T231" i="4"/>
  <c r="T232" i="4"/>
  <c r="T233" i="4"/>
  <c r="T234" i="4"/>
  <c r="T235" i="4"/>
  <c r="T236" i="4"/>
  <c r="T237" i="4"/>
  <c r="T238" i="4"/>
  <c r="T239" i="4"/>
  <c r="T240" i="4"/>
  <c r="T241" i="4"/>
  <c r="T242" i="4"/>
  <c r="T243" i="4"/>
  <c r="T244" i="4"/>
  <c r="T245" i="4"/>
  <c r="T246" i="4"/>
  <c r="T247" i="4"/>
  <c r="T248" i="4"/>
  <c r="T249" i="4"/>
  <c r="T250" i="4"/>
  <c r="T251" i="4"/>
  <c r="T252" i="4"/>
  <c r="T253" i="4"/>
  <c r="T254" i="4"/>
  <c r="T255" i="4"/>
  <c r="T256" i="4"/>
  <c r="T257" i="4"/>
  <c r="T258" i="4"/>
  <c r="T259" i="4"/>
  <c r="T260" i="4"/>
  <c r="T261" i="4"/>
  <c r="T262" i="4"/>
  <c r="T263" i="4"/>
  <c r="T264" i="4"/>
  <c r="T265" i="4"/>
  <c r="T266" i="4"/>
  <c r="T267" i="4"/>
  <c r="T268" i="4"/>
  <c r="T269" i="4"/>
  <c r="T270" i="4"/>
  <c r="T271" i="4"/>
  <c r="T272" i="4"/>
  <c r="T273" i="4"/>
  <c r="T274" i="4"/>
  <c r="T275" i="4"/>
  <c r="T276" i="4"/>
  <c r="T277" i="4"/>
  <c r="T278" i="4"/>
  <c r="T279" i="4"/>
  <c r="T280" i="4"/>
  <c r="T281" i="4"/>
  <c r="T282" i="4"/>
  <c r="T283" i="4"/>
  <c r="T284" i="4"/>
  <c r="T285" i="4"/>
  <c r="T286" i="4"/>
  <c r="T287" i="4"/>
  <c r="T288" i="4"/>
  <c r="T289" i="4"/>
  <c r="T290" i="4"/>
  <c r="T291" i="4"/>
  <c r="T292" i="4"/>
  <c r="T293" i="4"/>
  <c r="T294" i="4"/>
  <c r="T295" i="4"/>
  <c r="T296" i="4"/>
  <c r="T297" i="4"/>
  <c r="T298" i="4"/>
  <c r="T299" i="4"/>
  <c r="T300" i="4"/>
  <c r="T301" i="4"/>
  <c r="T302" i="4"/>
  <c r="T303" i="4"/>
  <c r="T304" i="4"/>
  <c r="T305" i="4"/>
  <c r="T306" i="4"/>
  <c r="T307" i="4"/>
  <c r="T308" i="4"/>
  <c r="T309" i="4"/>
  <c r="T310" i="4"/>
  <c r="T311" i="4"/>
  <c r="T312" i="4"/>
  <c r="T313" i="4"/>
  <c r="T314" i="4"/>
  <c r="T315" i="4"/>
  <c r="T316" i="4"/>
  <c r="T317" i="4"/>
  <c r="T318" i="4"/>
  <c r="T319" i="4"/>
  <c r="T320" i="4"/>
  <c r="T321" i="4"/>
  <c r="T322" i="4"/>
  <c r="T323" i="4"/>
  <c r="T324" i="4"/>
  <c r="T325" i="4"/>
  <c r="T326" i="4"/>
  <c r="T327" i="4"/>
  <c r="T328" i="4"/>
  <c r="T329" i="4"/>
  <c r="T330" i="4"/>
  <c r="T331" i="4"/>
  <c r="T332" i="4"/>
  <c r="T333" i="4"/>
  <c r="T334" i="4"/>
  <c r="T335" i="4"/>
  <c r="T336" i="4"/>
  <c r="T337" i="4"/>
  <c r="T338" i="4"/>
  <c r="T339" i="4"/>
  <c r="T340" i="4"/>
  <c r="T341" i="4"/>
  <c r="T342" i="4"/>
  <c r="T343" i="4"/>
  <c r="T344" i="4"/>
  <c r="T345" i="4"/>
  <c r="T346" i="4"/>
  <c r="T347" i="4"/>
  <c r="T348" i="4"/>
  <c r="T349" i="4"/>
  <c r="T350" i="4"/>
  <c r="T351" i="4"/>
  <c r="T352" i="4"/>
  <c r="T353" i="4"/>
  <c r="T354" i="4"/>
  <c r="T355" i="4"/>
  <c r="T356" i="4"/>
  <c r="T357" i="4"/>
  <c r="T358" i="4"/>
  <c r="T359" i="4"/>
  <c r="T360" i="4"/>
  <c r="T361" i="4"/>
  <c r="T362" i="4"/>
  <c r="T363" i="4"/>
  <c r="T364" i="4"/>
  <c r="T365" i="4"/>
  <c r="T366" i="4"/>
  <c r="T367" i="4"/>
  <c r="T368" i="4"/>
  <c r="T369" i="4"/>
  <c r="T370" i="4"/>
  <c r="T371" i="4"/>
  <c r="T372" i="4"/>
  <c r="T373" i="4"/>
  <c r="T374" i="4"/>
  <c r="T375" i="4"/>
  <c r="T376" i="4"/>
  <c r="T377" i="4"/>
  <c r="T378" i="4"/>
  <c r="T379" i="4"/>
  <c r="T380" i="4"/>
  <c r="T381" i="4"/>
  <c r="T382" i="4"/>
  <c r="T383" i="4"/>
  <c r="T384" i="4"/>
  <c r="T385" i="4"/>
  <c r="T386" i="4"/>
  <c r="T387" i="4"/>
  <c r="T388" i="4"/>
  <c r="T389" i="4"/>
  <c r="T390" i="4"/>
  <c r="T391" i="4"/>
  <c r="T392" i="4"/>
  <c r="T393" i="4"/>
  <c r="T394" i="4"/>
  <c r="T395" i="4"/>
  <c r="T396" i="4"/>
  <c r="T397" i="4"/>
  <c r="T398" i="4"/>
  <c r="T399" i="4"/>
  <c r="T400" i="4"/>
  <c r="T401" i="4"/>
  <c r="T402" i="4"/>
  <c r="T403" i="4"/>
  <c r="T404" i="4"/>
  <c r="T405" i="4"/>
  <c r="T406" i="4"/>
  <c r="T407" i="4"/>
  <c r="T408" i="4"/>
  <c r="T409" i="4"/>
  <c r="T410" i="4"/>
  <c r="T411" i="4"/>
  <c r="T412" i="4"/>
  <c r="T413" i="4"/>
  <c r="T414" i="4"/>
  <c r="T415" i="4"/>
  <c r="T416" i="4"/>
  <c r="T417" i="4"/>
  <c r="T418" i="4"/>
  <c r="T419" i="4"/>
  <c r="T420" i="4"/>
  <c r="T421" i="4"/>
  <c r="T422" i="4"/>
  <c r="T423" i="4"/>
  <c r="T424" i="4"/>
  <c r="T425" i="4"/>
  <c r="T426" i="4"/>
  <c r="T427" i="4"/>
  <c r="T428" i="4"/>
  <c r="T429" i="4"/>
  <c r="T430" i="4"/>
  <c r="T431" i="4"/>
  <c r="T432" i="4"/>
  <c r="T433" i="4"/>
  <c r="T434" i="4"/>
  <c r="T435" i="4"/>
  <c r="T436" i="4"/>
  <c r="T437" i="4"/>
  <c r="T438" i="4"/>
  <c r="T439" i="4"/>
  <c r="T440" i="4"/>
  <c r="T441" i="4"/>
  <c r="T442" i="4"/>
  <c r="T443" i="4"/>
  <c r="T444" i="4"/>
  <c r="T445" i="4"/>
  <c r="T446" i="4"/>
  <c r="T447" i="4"/>
  <c r="T448" i="4"/>
  <c r="T449" i="4"/>
  <c r="T450" i="4"/>
  <c r="T451" i="4"/>
  <c r="T452" i="4"/>
  <c r="T453" i="4"/>
  <c r="T454" i="4"/>
  <c r="T455" i="4"/>
  <c r="T456" i="4"/>
  <c r="T457" i="4"/>
  <c r="T458" i="4"/>
  <c r="T459" i="4"/>
  <c r="T460" i="4"/>
  <c r="T461" i="4"/>
  <c r="T462" i="4"/>
  <c r="T463" i="4"/>
  <c r="T464" i="4"/>
  <c r="T465" i="4"/>
  <c r="T466" i="4"/>
  <c r="T467" i="4"/>
  <c r="T468" i="4"/>
  <c r="T469" i="4"/>
  <c r="T470" i="4"/>
  <c r="T471" i="4"/>
  <c r="T472" i="4"/>
  <c r="T473" i="4"/>
  <c r="T474" i="4"/>
  <c r="T475" i="4"/>
  <c r="T476" i="4"/>
  <c r="T477" i="4"/>
  <c r="T478" i="4"/>
  <c r="T479" i="4"/>
  <c r="T480" i="4"/>
  <c r="T481" i="4"/>
  <c r="T482" i="4"/>
  <c r="T483" i="4"/>
  <c r="T484" i="4"/>
  <c r="T485" i="4"/>
  <c r="T486" i="4"/>
  <c r="T487" i="4"/>
  <c r="T488" i="4"/>
  <c r="T489" i="4"/>
  <c r="T490" i="4"/>
  <c r="T491" i="4"/>
  <c r="T492" i="4"/>
  <c r="T493" i="4"/>
  <c r="T494" i="4"/>
  <c r="T495" i="4"/>
  <c r="T496" i="4"/>
  <c r="T497" i="4"/>
  <c r="T498" i="4"/>
  <c r="T499" i="4"/>
  <c r="T500" i="4"/>
  <c r="T501" i="4"/>
  <c r="T502" i="4"/>
  <c r="T503" i="4"/>
  <c r="T504" i="4"/>
  <c r="T505" i="4"/>
  <c r="T506" i="4"/>
  <c r="T507" i="4"/>
  <c r="T508" i="4"/>
  <c r="T509" i="4"/>
  <c r="T510" i="4"/>
  <c r="T511" i="4"/>
  <c r="T512" i="4"/>
  <c r="T513" i="4"/>
  <c r="T514" i="4"/>
  <c r="T515" i="4"/>
  <c r="T516" i="4"/>
  <c r="T517" i="4"/>
  <c r="T518" i="4"/>
  <c r="T519" i="4"/>
  <c r="T520" i="4"/>
  <c r="T521" i="4"/>
  <c r="T522" i="4"/>
  <c r="T523" i="4"/>
  <c r="T524" i="4"/>
  <c r="T525" i="4"/>
  <c r="T526" i="4"/>
  <c r="T527" i="4"/>
  <c r="T528" i="4"/>
  <c r="T529" i="4"/>
  <c r="T530" i="4"/>
  <c r="T531" i="4"/>
  <c r="T532" i="4"/>
  <c r="T533" i="4"/>
  <c r="T534" i="4"/>
  <c r="T535" i="4"/>
  <c r="T536" i="4"/>
  <c r="T537" i="4"/>
  <c r="T538" i="4"/>
  <c r="T539" i="4"/>
  <c r="T540" i="4"/>
  <c r="T541" i="4"/>
  <c r="T542" i="4"/>
  <c r="T543" i="4"/>
  <c r="T544" i="4"/>
  <c r="T545" i="4"/>
  <c r="T546" i="4"/>
  <c r="T547" i="4"/>
  <c r="T548" i="4"/>
  <c r="T549" i="4"/>
  <c r="T550" i="4"/>
  <c r="T551" i="4"/>
  <c r="T552" i="4"/>
  <c r="T553" i="4"/>
  <c r="T554" i="4"/>
  <c r="T555" i="4"/>
  <c r="T556" i="4"/>
  <c r="T557" i="4"/>
  <c r="T558" i="4"/>
  <c r="T559" i="4"/>
  <c r="T560" i="4"/>
  <c r="T561" i="4"/>
  <c r="T562" i="4"/>
  <c r="T563" i="4"/>
  <c r="T564" i="4"/>
  <c r="T565" i="4"/>
  <c r="T566" i="4"/>
  <c r="T567" i="4"/>
  <c r="T568" i="4"/>
  <c r="T569" i="4"/>
  <c r="T570" i="4"/>
  <c r="T571" i="4"/>
  <c r="T572" i="4"/>
  <c r="T573" i="4"/>
  <c r="T574" i="4"/>
  <c r="T575" i="4"/>
  <c r="T576" i="4"/>
  <c r="T577" i="4"/>
  <c r="T578" i="4"/>
  <c r="T579" i="4"/>
  <c r="T580" i="4"/>
  <c r="T581" i="4"/>
  <c r="T582" i="4"/>
  <c r="T583" i="4"/>
  <c r="T584" i="4"/>
  <c r="T585" i="4"/>
  <c r="T586" i="4"/>
  <c r="T587" i="4"/>
  <c r="T588" i="4"/>
  <c r="T589" i="4"/>
  <c r="T590" i="4"/>
  <c r="T591" i="4"/>
  <c r="T592" i="4"/>
  <c r="T593" i="4"/>
  <c r="T594" i="4"/>
  <c r="T595" i="4"/>
  <c r="T596" i="4"/>
  <c r="T597" i="4"/>
  <c r="T598" i="4"/>
  <c r="T599" i="4"/>
  <c r="T600" i="4"/>
  <c r="T601" i="4"/>
  <c r="T602" i="4"/>
  <c r="T603" i="4"/>
  <c r="T604" i="4"/>
  <c r="T605" i="4"/>
  <c r="T606" i="4"/>
  <c r="T607" i="4"/>
  <c r="T608" i="4"/>
  <c r="T609" i="4"/>
  <c r="T610" i="4"/>
  <c r="T611" i="4"/>
  <c r="T612" i="4"/>
  <c r="T613" i="4"/>
  <c r="T614" i="4"/>
  <c r="T615" i="4"/>
  <c r="T616" i="4"/>
  <c r="T617" i="4"/>
  <c r="T618" i="4"/>
  <c r="T619" i="4"/>
  <c r="T620" i="4"/>
  <c r="T621" i="4"/>
  <c r="T622" i="4"/>
  <c r="T623" i="4"/>
  <c r="T624" i="4"/>
  <c r="T625" i="4"/>
  <c r="T626" i="4"/>
  <c r="T627" i="4"/>
  <c r="T628" i="4"/>
  <c r="T629" i="4"/>
  <c r="T630" i="4"/>
  <c r="T631" i="4"/>
  <c r="T632" i="4"/>
  <c r="T2" i="4"/>
  <c r="S3"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U32" i="4" s="1"/>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61" i="4"/>
  <c r="S62" i="4"/>
  <c r="S63" i="4"/>
  <c r="S64" i="4"/>
  <c r="S65" i="4"/>
  <c r="S66" i="4"/>
  <c r="S67" i="4"/>
  <c r="S68" i="4"/>
  <c r="S69" i="4"/>
  <c r="S70" i="4"/>
  <c r="S71" i="4"/>
  <c r="S72" i="4"/>
  <c r="U72" i="4" s="1"/>
  <c r="S73" i="4"/>
  <c r="S74" i="4"/>
  <c r="S75" i="4"/>
  <c r="S76" i="4"/>
  <c r="S77" i="4"/>
  <c r="S78" i="4"/>
  <c r="S79" i="4"/>
  <c r="S80" i="4"/>
  <c r="S81" i="4"/>
  <c r="S82" i="4"/>
  <c r="S83" i="4"/>
  <c r="S84" i="4"/>
  <c r="S85" i="4"/>
  <c r="S86" i="4"/>
  <c r="S87" i="4"/>
  <c r="S88" i="4"/>
  <c r="S89" i="4"/>
  <c r="S90" i="4"/>
  <c r="S91" i="4"/>
  <c r="S92" i="4"/>
  <c r="S93" i="4"/>
  <c r="S94" i="4"/>
  <c r="S95" i="4"/>
  <c r="S96" i="4"/>
  <c r="U96" i="4" s="1"/>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U160" i="4" s="1"/>
  <c r="S161" i="4"/>
  <c r="S162" i="4"/>
  <c r="S163" i="4"/>
  <c r="S164" i="4"/>
  <c r="S165" i="4"/>
  <c r="S166" i="4"/>
  <c r="S167" i="4"/>
  <c r="S168" i="4"/>
  <c r="S169" i="4"/>
  <c r="S170" i="4"/>
  <c r="S171" i="4"/>
  <c r="S172" i="4"/>
  <c r="S173" i="4"/>
  <c r="S174" i="4"/>
  <c r="S175" i="4"/>
  <c r="S176" i="4"/>
  <c r="S177" i="4"/>
  <c r="S178" i="4"/>
  <c r="U178" i="4" s="1"/>
  <c r="S179" i="4"/>
  <c r="S180" i="4"/>
  <c r="S181" i="4"/>
  <c r="S182" i="4"/>
  <c r="S183" i="4"/>
  <c r="S184" i="4"/>
  <c r="S185" i="4"/>
  <c r="S186" i="4"/>
  <c r="U186" i="4" s="1"/>
  <c r="S187" i="4"/>
  <c r="S188" i="4"/>
  <c r="S189" i="4"/>
  <c r="S190" i="4"/>
  <c r="S191" i="4"/>
  <c r="S192" i="4"/>
  <c r="S193" i="4"/>
  <c r="S194" i="4"/>
  <c r="U194" i="4" s="1"/>
  <c r="S195" i="4"/>
  <c r="S196" i="4"/>
  <c r="S197" i="4"/>
  <c r="S198" i="4"/>
  <c r="S199" i="4"/>
  <c r="S200" i="4"/>
  <c r="S201" i="4"/>
  <c r="S202" i="4"/>
  <c r="U202" i="4" s="1"/>
  <c r="S203" i="4"/>
  <c r="S204" i="4"/>
  <c r="S205" i="4"/>
  <c r="S206" i="4"/>
  <c r="S207" i="4"/>
  <c r="S208" i="4"/>
  <c r="S209" i="4"/>
  <c r="S210" i="4"/>
  <c r="U210" i="4" s="1"/>
  <c r="S211" i="4"/>
  <c r="S212" i="4"/>
  <c r="S213" i="4"/>
  <c r="S214" i="4"/>
  <c r="S215" i="4"/>
  <c r="S216" i="4"/>
  <c r="S217" i="4"/>
  <c r="S218" i="4"/>
  <c r="S219" i="4"/>
  <c r="S220" i="4"/>
  <c r="S221" i="4"/>
  <c r="S222" i="4"/>
  <c r="S223" i="4"/>
  <c r="S224" i="4"/>
  <c r="S225" i="4"/>
  <c r="S226" i="4"/>
  <c r="U226" i="4" s="1"/>
  <c r="S227" i="4"/>
  <c r="S228" i="4"/>
  <c r="S229" i="4"/>
  <c r="S230" i="4"/>
  <c r="S231" i="4"/>
  <c r="S232" i="4"/>
  <c r="S233" i="4"/>
  <c r="S234" i="4"/>
  <c r="U234" i="4" s="1"/>
  <c r="S235" i="4"/>
  <c r="S236" i="4"/>
  <c r="S237" i="4"/>
  <c r="S238" i="4"/>
  <c r="S239" i="4"/>
  <c r="S240" i="4"/>
  <c r="S241" i="4"/>
  <c r="S242" i="4"/>
  <c r="U242" i="4" s="1"/>
  <c r="S243" i="4"/>
  <c r="S244" i="4"/>
  <c r="S245" i="4"/>
  <c r="S246" i="4"/>
  <c r="S247" i="4"/>
  <c r="S248" i="4"/>
  <c r="S249" i="4"/>
  <c r="S250" i="4"/>
  <c r="V250" i="4" s="1"/>
  <c r="S251" i="4"/>
  <c r="S252" i="4"/>
  <c r="S253" i="4"/>
  <c r="S254" i="4"/>
  <c r="S255" i="4"/>
  <c r="S256" i="4"/>
  <c r="S257" i="4"/>
  <c r="S258" i="4"/>
  <c r="U258" i="4" s="1"/>
  <c r="S259" i="4"/>
  <c r="S260" i="4"/>
  <c r="S261" i="4"/>
  <c r="S262" i="4"/>
  <c r="S263" i="4"/>
  <c r="S264" i="4"/>
  <c r="S265" i="4"/>
  <c r="S266" i="4"/>
  <c r="U266" i="4" s="1"/>
  <c r="S267" i="4"/>
  <c r="S268" i="4"/>
  <c r="S269" i="4"/>
  <c r="S270" i="4"/>
  <c r="S271" i="4"/>
  <c r="S272" i="4"/>
  <c r="S273" i="4"/>
  <c r="S274" i="4"/>
  <c r="U274" i="4" s="1"/>
  <c r="S275" i="4"/>
  <c r="S276" i="4"/>
  <c r="S277" i="4"/>
  <c r="S278" i="4"/>
  <c r="S279" i="4"/>
  <c r="S280" i="4"/>
  <c r="U280" i="4" s="1"/>
  <c r="S281" i="4"/>
  <c r="S282" i="4"/>
  <c r="U282" i="4" s="1"/>
  <c r="S283" i="4"/>
  <c r="S284" i="4"/>
  <c r="S285" i="4"/>
  <c r="S286" i="4"/>
  <c r="S287" i="4"/>
  <c r="S288" i="4"/>
  <c r="S289" i="4"/>
  <c r="S290" i="4"/>
  <c r="U290" i="4" s="1"/>
  <c r="S291" i="4"/>
  <c r="S292" i="4"/>
  <c r="S293" i="4"/>
  <c r="S294" i="4"/>
  <c r="S295" i="4"/>
  <c r="S296" i="4"/>
  <c r="S297" i="4"/>
  <c r="S298" i="4"/>
  <c r="U298" i="4" s="1"/>
  <c r="S299" i="4"/>
  <c r="S300" i="4"/>
  <c r="S301" i="4"/>
  <c r="S302" i="4"/>
  <c r="S303" i="4"/>
  <c r="S304" i="4"/>
  <c r="S305" i="4"/>
  <c r="S306" i="4"/>
  <c r="U306" i="4" s="1"/>
  <c r="S307" i="4"/>
  <c r="S308" i="4"/>
  <c r="S309" i="4"/>
  <c r="S310" i="4"/>
  <c r="S311" i="4"/>
  <c r="S312" i="4"/>
  <c r="S313" i="4"/>
  <c r="S314" i="4"/>
  <c r="U314" i="4" s="1"/>
  <c r="S315" i="4"/>
  <c r="S316" i="4"/>
  <c r="S317" i="4"/>
  <c r="S318" i="4"/>
  <c r="S319" i="4"/>
  <c r="S320" i="4"/>
  <c r="S321" i="4"/>
  <c r="S322" i="4"/>
  <c r="U322" i="4" s="1"/>
  <c r="S323" i="4"/>
  <c r="S324" i="4"/>
  <c r="S325" i="4"/>
  <c r="S326" i="4"/>
  <c r="S327" i="4"/>
  <c r="S328" i="4"/>
  <c r="S329" i="4"/>
  <c r="S330" i="4"/>
  <c r="U330" i="4" s="1"/>
  <c r="S331" i="4"/>
  <c r="S332" i="4"/>
  <c r="S333" i="4"/>
  <c r="S334" i="4"/>
  <c r="S335" i="4"/>
  <c r="S336" i="4"/>
  <c r="S337" i="4"/>
  <c r="S338" i="4"/>
  <c r="U338" i="4" s="1"/>
  <c r="S339" i="4"/>
  <c r="S340" i="4"/>
  <c r="S341" i="4"/>
  <c r="S342" i="4"/>
  <c r="S343" i="4"/>
  <c r="S344" i="4"/>
  <c r="S345" i="4"/>
  <c r="S346" i="4"/>
  <c r="V346" i="4" s="1"/>
  <c r="S347" i="4"/>
  <c r="S348" i="4"/>
  <c r="S349" i="4"/>
  <c r="S350" i="4"/>
  <c r="S351" i="4"/>
  <c r="S352" i="4"/>
  <c r="S353" i="4"/>
  <c r="S354" i="4"/>
  <c r="U354" i="4" s="1"/>
  <c r="S355" i="4"/>
  <c r="S356" i="4"/>
  <c r="S357" i="4"/>
  <c r="S358" i="4"/>
  <c r="S359" i="4"/>
  <c r="S360" i="4"/>
  <c r="S361" i="4"/>
  <c r="S362" i="4"/>
  <c r="U362" i="4" s="1"/>
  <c r="S363" i="4"/>
  <c r="S364" i="4"/>
  <c r="S365" i="4"/>
  <c r="S366" i="4"/>
  <c r="S367" i="4"/>
  <c r="S368" i="4"/>
  <c r="S369" i="4"/>
  <c r="S370" i="4"/>
  <c r="U370" i="4" s="1"/>
  <c r="S371" i="4"/>
  <c r="S372" i="4"/>
  <c r="S373" i="4"/>
  <c r="S374" i="4"/>
  <c r="S375" i="4"/>
  <c r="S376" i="4"/>
  <c r="S377" i="4"/>
  <c r="S378" i="4"/>
  <c r="V378" i="4" s="1"/>
  <c r="S379" i="4"/>
  <c r="S380" i="4"/>
  <c r="S381" i="4"/>
  <c r="S382" i="4"/>
  <c r="S383" i="4"/>
  <c r="S384" i="4"/>
  <c r="S385" i="4"/>
  <c r="S386" i="4"/>
  <c r="U386" i="4" s="1"/>
  <c r="S387" i="4"/>
  <c r="S388" i="4"/>
  <c r="S389" i="4"/>
  <c r="S390" i="4"/>
  <c r="S391" i="4"/>
  <c r="S392" i="4"/>
  <c r="S393" i="4"/>
  <c r="S394" i="4"/>
  <c r="U394" i="4" s="1"/>
  <c r="S395" i="4"/>
  <c r="S396" i="4"/>
  <c r="S397" i="4"/>
  <c r="S398" i="4"/>
  <c r="S399" i="4"/>
  <c r="S400" i="4"/>
  <c r="S401" i="4"/>
  <c r="S402" i="4"/>
  <c r="U402" i="4" s="1"/>
  <c r="S403" i="4"/>
  <c r="S404" i="4"/>
  <c r="S405" i="4"/>
  <c r="S406" i="4"/>
  <c r="S407" i="4"/>
  <c r="S408" i="4"/>
  <c r="S409" i="4"/>
  <c r="S410" i="4"/>
  <c r="U410" i="4" s="1"/>
  <c r="S411" i="4"/>
  <c r="S412" i="4"/>
  <c r="S413" i="4"/>
  <c r="S414" i="4"/>
  <c r="S415" i="4"/>
  <c r="S416" i="4"/>
  <c r="S417" i="4"/>
  <c r="S418" i="4"/>
  <c r="U418" i="4" s="1"/>
  <c r="S419" i="4"/>
  <c r="S420" i="4"/>
  <c r="S421" i="4"/>
  <c r="S422" i="4"/>
  <c r="S423" i="4"/>
  <c r="S424" i="4"/>
  <c r="S425" i="4"/>
  <c r="S426" i="4"/>
  <c r="U426" i="4" s="1"/>
  <c r="S427" i="4"/>
  <c r="S428" i="4"/>
  <c r="S429" i="4"/>
  <c r="S430" i="4"/>
  <c r="S431" i="4"/>
  <c r="S432" i="4"/>
  <c r="S433" i="4"/>
  <c r="S434" i="4"/>
  <c r="U434" i="4" s="1"/>
  <c r="S435" i="4"/>
  <c r="S436" i="4"/>
  <c r="S437" i="4"/>
  <c r="S438" i="4"/>
  <c r="S439" i="4"/>
  <c r="S440" i="4"/>
  <c r="S441" i="4"/>
  <c r="S442" i="4"/>
  <c r="V442" i="4" s="1"/>
  <c r="S443" i="4"/>
  <c r="S444" i="4"/>
  <c r="S445" i="4"/>
  <c r="S446" i="4"/>
  <c r="S447" i="4"/>
  <c r="S448" i="4"/>
  <c r="S449" i="4"/>
  <c r="S450" i="4"/>
  <c r="U450" i="4" s="1"/>
  <c r="S451" i="4"/>
  <c r="S452" i="4"/>
  <c r="S453" i="4"/>
  <c r="S454" i="4"/>
  <c r="S455" i="4"/>
  <c r="S456" i="4"/>
  <c r="S457" i="4"/>
  <c r="S458" i="4"/>
  <c r="U458" i="4" s="1"/>
  <c r="S459" i="4"/>
  <c r="S460" i="4"/>
  <c r="S461" i="4"/>
  <c r="S462" i="4"/>
  <c r="S463" i="4"/>
  <c r="S464" i="4"/>
  <c r="S465" i="4"/>
  <c r="S466" i="4"/>
  <c r="U466" i="4" s="1"/>
  <c r="S467" i="4"/>
  <c r="S468" i="4"/>
  <c r="S469" i="4"/>
  <c r="S470" i="4"/>
  <c r="S471" i="4"/>
  <c r="S472" i="4"/>
  <c r="S473" i="4"/>
  <c r="S474" i="4"/>
  <c r="S475" i="4"/>
  <c r="S476" i="4"/>
  <c r="S477" i="4"/>
  <c r="S478" i="4"/>
  <c r="S479" i="4"/>
  <c r="S480" i="4"/>
  <c r="S481" i="4"/>
  <c r="S482" i="4"/>
  <c r="U482" i="4" s="1"/>
  <c r="S483" i="4"/>
  <c r="S484" i="4"/>
  <c r="S485" i="4"/>
  <c r="S486" i="4"/>
  <c r="S487" i="4"/>
  <c r="S488" i="4"/>
  <c r="S489" i="4"/>
  <c r="S490" i="4"/>
  <c r="U490" i="4" s="1"/>
  <c r="S491" i="4"/>
  <c r="S492" i="4"/>
  <c r="S493" i="4"/>
  <c r="S494" i="4"/>
  <c r="S495" i="4"/>
  <c r="S496" i="4"/>
  <c r="S497" i="4"/>
  <c r="S498" i="4"/>
  <c r="U498" i="4" s="1"/>
  <c r="S499" i="4"/>
  <c r="S500" i="4"/>
  <c r="S501" i="4"/>
  <c r="S502" i="4"/>
  <c r="S503" i="4"/>
  <c r="S504" i="4"/>
  <c r="S505" i="4"/>
  <c r="S506" i="4"/>
  <c r="S507" i="4"/>
  <c r="S508" i="4"/>
  <c r="S509" i="4"/>
  <c r="S510" i="4"/>
  <c r="S511" i="4"/>
  <c r="S512" i="4"/>
  <c r="S513" i="4"/>
  <c r="S514" i="4"/>
  <c r="U514" i="4" s="1"/>
  <c r="S515" i="4"/>
  <c r="S516" i="4"/>
  <c r="S517" i="4"/>
  <c r="S518" i="4"/>
  <c r="S519" i="4"/>
  <c r="S520" i="4"/>
  <c r="S521" i="4"/>
  <c r="S522" i="4"/>
  <c r="U522" i="4" s="1"/>
  <c r="S523" i="4"/>
  <c r="S524" i="4"/>
  <c r="S525" i="4"/>
  <c r="S526" i="4"/>
  <c r="S527" i="4"/>
  <c r="S528" i="4"/>
  <c r="S529" i="4"/>
  <c r="S530" i="4"/>
  <c r="U530" i="4" s="1"/>
  <c r="S531" i="4"/>
  <c r="S532" i="4"/>
  <c r="S533" i="4"/>
  <c r="S534" i="4"/>
  <c r="S535" i="4"/>
  <c r="S536" i="4"/>
  <c r="S537" i="4"/>
  <c r="S538" i="4"/>
  <c r="V538" i="4" s="1"/>
  <c r="S539" i="4"/>
  <c r="S540" i="4"/>
  <c r="S541" i="4"/>
  <c r="S542" i="4"/>
  <c r="S543" i="4"/>
  <c r="S544" i="4"/>
  <c r="S545" i="4"/>
  <c r="S546" i="4"/>
  <c r="U546" i="4" s="1"/>
  <c r="S547" i="4"/>
  <c r="S548" i="4"/>
  <c r="S549" i="4"/>
  <c r="S550" i="4"/>
  <c r="S551" i="4"/>
  <c r="S552" i="4"/>
  <c r="S553" i="4"/>
  <c r="S554" i="4"/>
  <c r="U554" i="4" s="1"/>
  <c r="S555" i="4"/>
  <c r="S556" i="4"/>
  <c r="S557" i="4"/>
  <c r="S558" i="4"/>
  <c r="S559" i="4"/>
  <c r="S560" i="4"/>
  <c r="S561" i="4"/>
  <c r="S562" i="4"/>
  <c r="U562" i="4" s="1"/>
  <c r="S563" i="4"/>
  <c r="S564" i="4"/>
  <c r="S565" i="4"/>
  <c r="S566" i="4"/>
  <c r="S567" i="4"/>
  <c r="S568" i="4"/>
  <c r="S569" i="4"/>
  <c r="S570" i="4"/>
  <c r="U570" i="4" s="1"/>
  <c r="S571" i="4"/>
  <c r="S572" i="4"/>
  <c r="S573" i="4"/>
  <c r="S574" i="4"/>
  <c r="S575" i="4"/>
  <c r="S576" i="4"/>
  <c r="S577" i="4"/>
  <c r="S578" i="4"/>
  <c r="U578" i="4" s="1"/>
  <c r="S579" i="4"/>
  <c r="S580" i="4"/>
  <c r="S581" i="4"/>
  <c r="S582" i="4"/>
  <c r="S583" i="4"/>
  <c r="S584" i="4"/>
  <c r="S585" i="4"/>
  <c r="S586" i="4"/>
  <c r="U586" i="4" s="1"/>
  <c r="S587" i="4"/>
  <c r="S588" i="4"/>
  <c r="S589" i="4"/>
  <c r="S590" i="4"/>
  <c r="S591" i="4"/>
  <c r="S592" i="4"/>
  <c r="S593" i="4"/>
  <c r="S594" i="4"/>
  <c r="U594" i="4" s="1"/>
  <c r="S595" i="4"/>
  <c r="S596" i="4"/>
  <c r="S597" i="4"/>
  <c r="S598" i="4"/>
  <c r="S599" i="4"/>
  <c r="S600" i="4"/>
  <c r="S601" i="4"/>
  <c r="S602" i="4"/>
  <c r="V602" i="4" s="1"/>
  <c r="S603" i="4"/>
  <c r="S604" i="4"/>
  <c r="S605" i="4"/>
  <c r="S606" i="4"/>
  <c r="S607" i="4"/>
  <c r="S608" i="4"/>
  <c r="U608" i="4" s="1"/>
  <c r="S609" i="4"/>
  <c r="S610" i="4"/>
  <c r="U610" i="4" s="1"/>
  <c r="S611" i="4"/>
  <c r="S612" i="4"/>
  <c r="S613" i="4"/>
  <c r="S614" i="4"/>
  <c r="S615" i="4"/>
  <c r="S616" i="4"/>
  <c r="S617" i="4"/>
  <c r="S618" i="4"/>
  <c r="U618" i="4" s="1"/>
  <c r="S619" i="4"/>
  <c r="S620" i="4"/>
  <c r="S621" i="4"/>
  <c r="S622" i="4"/>
  <c r="S623" i="4"/>
  <c r="S624" i="4"/>
  <c r="S625" i="4"/>
  <c r="S626" i="4"/>
  <c r="U626" i="4" s="1"/>
  <c r="S627" i="4"/>
  <c r="S628" i="4"/>
  <c r="S629" i="4"/>
  <c r="S630" i="4"/>
  <c r="S631" i="4"/>
  <c r="S632" i="4"/>
  <c r="S2" i="4"/>
  <c r="D632" i="4"/>
  <c r="E632" i="4" s="1"/>
  <c r="D631" i="4"/>
  <c r="E631" i="4" s="1"/>
  <c r="D630" i="4"/>
  <c r="E630" i="4" s="1"/>
  <c r="D629" i="4"/>
  <c r="E629" i="4" s="1"/>
  <c r="D628" i="4"/>
  <c r="E628" i="4" s="1"/>
  <c r="D627" i="4"/>
  <c r="E627" i="4" s="1"/>
  <c r="D626" i="4"/>
  <c r="E626" i="4" s="1"/>
  <c r="D625" i="4"/>
  <c r="E625" i="4" s="1"/>
  <c r="D624" i="4"/>
  <c r="E624" i="4" s="1"/>
  <c r="D623" i="4"/>
  <c r="E623" i="4" s="1"/>
  <c r="D622" i="4"/>
  <c r="E622" i="4" s="1"/>
  <c r="D621" i="4"/>
  <c r="E621" i="4" s="1"/>
  <c r="D620" i="4"/>
  <c r="E620" i="4" s="1"/>
  <c r="D619" i="4"/>
  <c r="E619" i="4" s="1"/>
  <c r="D618" i="4"/>
  <c r="E618" i="4" s="1"/>
  <c r="D617" i="4"/>
  <c r="E617" i="4" s="1"/>
  <c r="D616" i="4"/>
  <c r="E616" i="4" s="1"/>
  <c r="D615" i="4"/>
  <c r="E615" i="4" s="1"/>
  <c r="D614" i="4"/>
  <c r="E614" i="4" s="1"/>
  <c r="D613" i="4"/>
  <c r="E613" i="4" s="1"/>
  <c r="D612" i="4"/>
  <c r="E612" i="4" s="1"/>
  <c r="D611" i="4"/>
  <c r="E611" i="4" s="1"/>
  <c r="D610" i="4"/>
  <c r="E610" i="4" s="1"/>
  <c r="D609" i="4"/>
  <c r="E609" i="4" s="1"/>
  <c r="D608" i="4"/>
  <c r="E608" i="4" s="1"/>
  <c r="D607" i="4"/>
  <c r="E607" i="4" s="1"/>
  <c r="D606" i="4"/>
  <c r="E606" i="4" s="1"/>
  <c r="D605" i="4"/>
  <c r="E605" i="4" s="1"/>
  <c r="D604" i="4"/>
  <c r="E604" i="4" s="1"/>
  <c r="D603" i="4"/>
  <c r="E603" i="4" s="1"/>
  <c r="D602" i="4"/>
  <c r="E602" i="4" s="1"/>
  <c r="D601" i="4"/>
  <c r="E601" i="4" s="1"/>
  <c r="D600" i="4"/>
  <c r="E600" i="4" s="1"/>
  <c r="D599" i="4"/>
  <c r="E599" i="4" s="1"/>
  <c r="D598" i="4"/>
  <c r="E598" i="4" s="1"/>
  <c r="D597" i="4"/>
  <c r="E597" i="4" s="1"/>
  <c r="D596" i="4"/>
  <c r="E596" i="4" s="1"/>
  <c r="D595" i="4"/>
  <c r="E595" i="4" s="1"/>
  <c r="D594" i="4"/>
  <c r="E594" i="4" s="1"/>
  <c r="D593" i="4"/>
  <c r="E593" i="4" s="1"/>
  <c r="D592" i="4"/>
  <c r="E592" i="4" s="1"/>
  <c r="D591" i="4"/>
  <c r="E591" i="4" s="1"/>
  <c r="D590" i="4"/>
  <c r="E590" i="4" s="1"/>
  <c r="D589" i="4"/>
  <c r="E589" i="4" s="1"/>
  <c r="D588" i="4"/>
  <c r="E588" i="4" s="1"/>
  <c r="D587" i="4"/>
  <c r="E587" i="4" s="1"/>
  <c r="D586" i="4"/>
  <c r="E586" i="4" s="1"/>
  <c r="D585" i="4"/>
  <c r="E585" i="4" s="1"/>
  <c r="D584" i="4"/>
  <c r="E584" i="4" s="1"/>
  <c r="D583" i="4"/>
  <c r="E583" i="4" s="1"/>
  <c r="D582" i="4"/>
  <c r="E582" i="4" s="1"/>
  <c r="D581" i="4"/>
  <c r="E581" i="4" s="1"/>
  <c r="D580" i="4"/>
  <c r="E580" i="4" s="1"/>
  <c r="D579" i="4"/>
  <c r="E579" i="4" s="1"/>
  <c r="D578" i="4"/>
  <c r="E578" i="4" s="1"/>
  <c r="D577" i="4"/>
  <c r="E577" i="4" s="1"/>
  <c r="D576" i="4"/>
  <c r="E576" i="4" s="1"/>
  <c r="D575" i="4"/>
  <c r="E575" i="4" s="1"/>
  <c r="D574" i="4"/>
  <c r="E574" i="4" s="1"/>
  <c r="D573" i="4"/>
  <c r="E573" i="4" s="1"/>
  <c r="D572" i="4"/>
  <c r="E572" i="4" s="1"/>
  <c r="D571" i="4"/>
  <c r="E571" i="4" s="1"/>
  <c r="D570" i="4"/>
  <c r="E570" i="4" s="1"/>
  <c r="D569" i="4"/>
  <c r="E569" i="4" s="1"/>
  <c r="D568" i="4"/>
  <c r="E568" i="4" s="1"/>
  <c r="D567" i="4"/>
  <c r="E567" i="4" s="1"/>
  <c r="D566" i="4"/>
  <c r="E566" i="4" s="1"/>
  <c r="D565" i="4"/>
  <c r="E565" i="4" s="1"/>
  <c r="D564" i="4"/>
  <c r="E564" i="4" s="1"/>
  <c r="D563" i="4"/>
  <c r="E563" i="4" s="1"/>
  <c r="D562" i="4"/>
  <c r="E562" i="4" s="1"/>
  <c r="D561" i="4"/>
  <c r="E561" i="4" s="1"/>
  <c r="D560" i="4"/>
  <c r="E560" i="4" s="1"/>
  <c r="D559" i="4"/>
  <c r="E559" i="4" s="1"/>
  <c r="D558" i="4"/>
  <c r="E558" i="4" s="1"/>
  <c r="D557" i="4"/>
  <c r="E557" i="4" s="1"/>
  <c r="D556" i="4"/>
  <c r="E556" i="4" s="1"/>
  <c r="D555" i="4"/>
  <c r="E555" i="4" s="1"/>
  <c r="D554" i="4"/>
  <c r="E554" i="4" s="1"/>
  <c r="D553" i="4"/>
  <c r="E553" i="4" s="1"/>
  <c r="D552" i="4"/>
  <c r="E552" i="4" s="1"/>
  <c r="D551" i="4"/>
  <c r="E551" i="4" s="1"/>
  <c r="D550" i="4"/>
  <c r="E550" i="4" s="1"/>
  <c r="D549" i="4"/>
  <c r="E549" i="4" s="1"/>
  <c r="D548" i="4"/>
  <c r="E548" i="4" s="1"/>
  <c r="D547" i="4"/>
  <c r="E547" i="4" s="1"/>
  <c r="D546" i="4"/>
  <c r="E546" i="4" s="1"/>
  <c r="D545" i="4"/>
  <c r="E545" i="4" s="1"/>
  <c r="D544" i="4"/>
  <c r="E544" i="4" s="1"/>
  <c r="D543" i="4"/>
  <c r="E543" i="4" s="1"/>
  <c r="D542" i="4"/>
  <c r="E542" i="4" s="1"/>
  <c r="D541" i="4"/>
  <c r="E541" i="4" s="1"/>
  <c r="D540" i="4"/>
  <c r="E540" i="4" s="1"/>
  <c r="D539" i="4"/>
  <c r="E539" i="4" s="1"/>
  <c r="D538" i="4"/>
  <c r="E538" i="4" s="1"/>
  <c r="D537" i="4"/>
  <c r="E537" i="4" s="1"/>
  <c r="D536" i="4"/>
  <c r="E536" i="4" s="1"/>
  <c r="D535" i="4"/>
  <c r="E535" i="4" s="1"/>
  <c r="D534" i="4"/>
  <c r="E534" i="4" s="1"/>
  <c r="D533" i="4"/>
  <c r="E533" i="4" s="1"/>
  <c r="D532" i="4"/>
  <c r="E532" i="4" s="1"/>
  <c r="D531" i="4"/>
  <c r="E531" i="4" s="1"/>
  <c r="D530" i="4"/>
  <c r="E530" i="4" s="1"/>
  <c r="D529" i="4"/>
  <c r="E529" i="4" s="1"/>
  <c r="D528" i="4"/>
  <c r="E528" i="4" s="1"/>
  <c r="D527" i="4"/>
  <c r="E527" i="4" s="1"/>
  <c r="D526" i="4"/>
  <c r="E526" i="4" s="1"/>
  <c r="D525" i="4"/>
  <c r="E525" i="4" s="1"/>
  <c r="D524" i="4"/>
  <c r="E524" i="4" s="1"/>
  <c r="D523" i="4"/>
  <c r="E523" i="4" s="1"/>
  <c r="D522" i="4"/>
  <c r="E522" i="4" s="1"/>
  <c r="D521" i="4"/>
  <c r="E521" i="4" s="1"/>
  <c r="D520" i="4"/>
  <c r="E520" i="4" s="1"/>
  <c r="D519" i="4"/>
  <c r="E519" i="4" s="1"/>
  <c r="D518" i="4"/>
  <c r="E518" i="4" s="1"/>
  <c r="D517" i="4"/>
  <c r="E517" i="4" s="1"/>
  <c r="D516" i="4"/>
  <c r="E516" i="4" s="1"/>
  <c r="D515" i="4"/>
  <c r="E515" i="4" s="1"/>
  <c r="D514" i="4"/>
  <c r="E514" i="4" s="1"/>
  <c r="D513" i="4"/>
  <c r="E513" i="4" s="1"/>
  <c r="D512" i="4"/>
  <c r="E512" i="4" s="1"/>
  <c r="D511" i="4"/>
  <c r="E511" i="4" s="1"/>
  <c r="D510" i="4"/>
  <c r="E510" i="4" s="1"/>
  <c r="D509" i="4"/>
  <c r="E509" i="4" s="1"/>
  <c r="D508" i="4"/>
  <c r="E508" i="4" s="1"/>
  <c r="D507" i="4"/>
  <c r="E507" i="4" s="1"/>
  <c r="D506" i="4"/>
  <c r="E506" i="4" s="1"/>
  <c r="D505" i="4"/>
  <c r="E505" i="4" s="1"/>
  <c r="D504" i="4"/>
  <c r="E504" i="4" s="1"/>
  <c r="D503" i="4"/>
  <c r="E503" i="4" s="1"/>
  <c r="D502" i="4"/>
  <c r="E502" i="4" s="1"/>
  <c r="D501" i="4"/>
  <c r="E501" i="4" s="1"/>
  <c r="D500" i="4"/>
  <c r="E500" i="4" s="1"/>
  <c r="D499" i="4"/>
  <c r="E499" i="4" s="1"/>
  <c r="D498" i="4"/>
  <c r="E498" i="4" s="1"/>
  <c r="D497" i="4"/>
  <c r="E497" i="4" s="1"/>
  <c r="D496" i="4"/>
  <c r="E496" i="4" s="1"/>
  <c r="D495" i="4"/>
  <c r="E495" i="4" s="1"/>
  <c r="D494" i="4"/>
  <c r="E494" i="4" s="1"/>
  <c r="D493" i="4"/>
  <c r="E493" i="4" s="1"/>
  <c r="D492" i="4"/>
  <c r="E492" i="4" s="1"/>
  <c r="D491" i="4"/>
  <c r="E491" i="4" s="1"/>
  <c r="D490" i="4"/>
  <c r="E490" i="4" s="1"/>
  <c r="D489" i="4"/>
  <c r="E489" i="4" s="1"/>
  <c r="D488" i="4"/>
  <c r="E488" i="4" s="1"/>
  <c r="D487" i="4"/>
  <c r="E487" i="4" s="1"/>
  <c r="D486" i="4"/>
  <c r="E486" i="4" s="1"/>
  <c r="D485" i="4"/>
  <c r="E485" i="4" s="1"/>
  <c r="D484" i="4"/>
  <c r="E484" i="4" s="1"/>
  <c r="D483" i="4"/>
  <c r="E483" i="4" s="1"/>
  <c r="D482" i="4"/>
  <c r="E482" i="4" s="1"/>
  <c r="D481" i="4"/>
  <c r="E481" i="4" s="1"/>
  <c r="D480" i="4"/>
  <c r="E480" i="4" s="1"/>
  <c r="D479" i="4"/>
  <c r="E479" i="4" s="1"/>
  <c r="D478" i="4"/>
  <c r="E478" i="4" s="1"/>
  <c r="D477" i="4"/>
  <c r="E477" i="4" s="1"/>
  <c r="D476" i="4"/>
  <c r="E476" i="4" s="1"/>
  <c r="E475" i="4"/>
  <c r="D475" i="4"/>
  <c r="D474" i="4"/>
  <c r="E474" i="4" s="1"/>
  <c r="D473" i="4"/>
  <c r="E473" i="4" s="1"/>
  <c r="D472" i="4"/>
  <c r="E472" i="4" s="1"/>
  <c r="D471" i="4"/>
  <c r="E471" i="4" s="1"/>
  <c r="D470" i="4"/>
  <c r="E470" i="4" s="1"/>
  <c r="D469" i="4"/>
  <c r="E469" i="4" s="1"/>
  <c r="D468" i="4"/>
  <c r="E468" i="4" s="1"/>
  <c r="D467" i="4"/>
  <c r="E467" i="4" s="1"/>
  <c r="D466" i="4"/>
  <c r="E466" i="4" s="1"/>
  <c r="D465" i="4"/>
  <c r="E465" i="4" s="1"/>
  <c r="D464" i="4"/>
  <c r="E464" i="4" s="1"/>
  <c r="D463" i="4"/>
  <c r="E463" i="4" s="1"/>
  <c r="D462" i="4"/>
  <c r="E462" i="4" s="1"/>
  <c r="D461" i="4"/>
  <c r="E461" i="4" s="1"/>
  <c r="E460" i="4"/>
  <c r="D460" i="4"/>
  <c r="E459" i="4"/>
  <c r="D459" i="4"/>
  <c r="D458" i="4"/>
  <c r="E458" i="4" s="1"/>
  <c r="D457" i="4"/>
  <c r="E457" i="4" s="1"/>
  <c r="D456" i="4"/>
  <c r="E456" i="4" s="1"/>
  <c r="D455" i="4"/>
  <c r="E455" i="4" s="1"/>
  <c r="D454" i="4"/>
  <c r="E454" i="4" s="1"/>
  <c r="D453" i="4"/>
  <c r="E453" i="4" s="1"/>
  <c r="D452" i="4"/>
  <c r="E452" i="4" s="1"/>
  <c r="D451" i="4"/>
  <c r="E451" i="4" s="1"/>
  <c r="D450" i="4"/>
  <c r="E450" i="4" s="1"/>
  <c r="D449" i="4"/>
  <c r="E449" i="4" s="1"/>
  <c r="D448" i="4"/>
  <c r="E448" i="4" s="1"/>
  <c r="D447" i="4"/>
  <c r="E447" i="4" s="1"/>
  <c r="D446" i="4"/>
  <c r="E446" i="4" s="1"/>
  <c r="D445" i="4"/>
  <c r="E445" i="4" s="1"/>
  <c r="D444" i="4"/>
  <c r="E444" i="4" s="1"/>
  <c r="D443" i="4"/>
  <c r="E443" i="4" s="1"/>
  <c r="D442" i="4"/>
  <c r="E442" i="4" s="1"/>
  <c r="D441" i="4"/>
  <c r="E441" i="4" s="1"/>
  <c r="D440" i="4"/>
  <c r="E440" i="4" s="1"/>
  <c r="D439" i="4"/>
  <c r="E439" i="4" s="1"/>
  <c r="D438" i="4"/>
  <c r="E438" i="4" s="1"/>
  <c r="D437" i="4"/>
  <c r="E437" i="4" s="1"/>
  <c r="D436" i="4"/>
  <c r="E436" i="4" s="1"/>
  <c r="D435" i="4"/>
  <c r="E435" i="4" s="1"/>
  <c r="D434" i="4"/>
  <c r="E434" i="4" s="1"/>
  <c r="D433" i="4"/>
  <c r="E433" i="4" s="1"/>
  <c r="D432" i="4"/>
  <c r="E432" i="4" s="1"/>
  <c r="D431" i="4"/>
  <c r="E431" i="4" s="1"/>
  <c r="D430" i="4"/>
  <c r="E430" i="4" s="1"/>
  <c r="D429" i="4"/>
  <c r="E429" i="4" s="1"/>
  <c r="D428" i="4"/>
  <c r="E428" i="4" s="1"/>
  <c r="D427" i="4"/>
  <c r="E427" i="4" s="1"/>
  <c r="D426" i="4"/>
  <c r="E426" i="4" s="1"/>
  <c r="D425" i="4"/>
  <c r="E425" i="4" s="1"/>
  <c r="D424" i="4"/>
  <c r="E424" i="4" s="1"/>
  <c r="D423" i="4"/>
  <c r="E423" i="4" s="1"/>
  <c r="D422" i="4"/>
  <c r="E422" i="4" s="1"/>
  <c r="D421" i="4"/>
  <c r="E421" i="4" s="1"/>
  <c r="D420" i="4"/>
  <c r="E420" i="4" s="1"/>
  <c r="D419" i="4"/>
  <c r="E419" i="4" s="1"/>
  <c r="D418" i="4"/>
  <c r="E418" i="4" s="1"/>
  <c r="D417" i="4"/>
  <c r="E417" i="4" s="1"/>
  <c r="D416" i="4"/>
  <c r="E416" i="4" s="1"/>
  <c r="D415" i="4"/>
  <c r="E415" i="4" s="1"/>
  <c r="D414" i="4"/>
  <c r="E414" i="4" s="1"/>
  <c r="D413" i="4"/>
  <c r="E413" i="4" s="1"/>
  <c r="D412" i="4"/>
  <c r="E412" i="4" s="1"/>
  <c r="D411" i="4"/>
  <c r="E411" i="4" s="1"/>
  <c r="D410" i="4"/>
  <c r="E410" i="4" s="1"/>
  <c r="D409" i="4"/>
  <c r="E409" i="4" s="1"/>
  <c r="D408" i="4"/>
  <c r="E408" i="4" s="1"/>
  <c r="D407" i="4"/>
  <c r="E407" i="4" s="1"/>
  <c r="D406" i="4"/>
  <c r="E406" i="4" s="1"/>
  <c r="D405" i="4"/>
  <c r="E405" i="4" s="1"/>
  <c r="D404" i="4"/>
  <c r="E404" i="4" s="1"/>
  <c r="D403" i="4"/>
  <c r="E403" i="4" s="1"/>
  <c r="D402" i="4"/>
  <c r="E402" i="4" s="1"/>
  <c r="D401" i="4"/>
  <c r="E401" i="4" s="1"/>
  <c r="D400" i="4"/>
  <c r="E400" i="4" s="1"/>
  <c r="D399" i="4"/>
  <c r="E399" i="4" s="1"/>
  <c r="D398" i="4"/>
  <c r="E398" i="4" s="1"/>
  <c r="D397" i="4"/>
  <c r="E397" i="4" s="1"/>
  <c r="D396" i="4"/>
  <c r="E396" i="4" s="1"/>
  <c r="D395" i="4"/>
  <c r="E395" i="4" s="1"/>
  <c r="D394" i="4"/>
  <c r="E394" i="4" s="1"/>
  <c r="D393" i="4"/>
  <c r="E393" i="4" s="1"/>
  <c r="D392" i="4"/>
  <c r="E392" i="4" s="1"/>
  <c r="D391" i="4"/>
  <c r="E391" i="4" s="1"/>
  <c r="D390" i="4"/>
  <c r="E390" i="4" s="1"/>
  <c r="D389" i="4"/>
  <c r="E389" i="4" s="1"/>
  <c r="D388" i="4"/>
  <c r="E388" i="4" s="1"/>
  <c r="D387" i="4"/>
  <c r="E387" i="4" s="1"/>
  <c r="D386" i="4"/>
  <c r="E386" i="4" s="1"/>
  <c r="D385" i="4"/>
  <c r="E385" i="4" s="1"/>
  <c r="D384" i="4"/>
  <c r="E384" i="4" s="1"/>
  <c r="D383" i="4"/>
  <c r="E383" i="4" s="1"/>
  <c r="D382" i="4"/>
  <c r="E382" i="4" s="1"/>
  <c r="D381" i="4"/>
  <c r="E381" i="4" s="1"/>
  <c r="D380" i="4"/>
  <c r="E380" i="4" s="1"/>
  <c r="D379" i="4"/>
  <c r="E379" i="4" s="1"/>
  <c r="D378" i="4"/>
  <c r="E378" i="4" s="1"/>
  <c r="D377" i="4"/>
  <c r="E377" i="4" s="1"/>
  <c r="D376" i="4"/>
  <c r="E376" i="4" s="1"/>
  <c r="D375" i="4"/>
  <c r="E375" i="4" s="1"/>
  <c r="D374" i="4"/>
  <c r="E374" i="4" s="1"/>
  <c r="D373" i="4"/>
  <c r="E373" i="4" s="1"/>
  <c r="D372" i="4"/>
  <c r="E372" i="4" s="1"/>
  <c r="D371" i="4"/>
  <c r="E371" i="4" s="1"/>
  <c r="D370" i="4"/>
  <c r="E370" i="4" s="1"/>
  <c r="D369" i="4"/>
  <c r="E369" i="4" s="1"/>
  <c r="D368" i="4"/>
  <c r="E368" i="4" s="1"/>
  <c r="D367" i="4"/>
  <c r="E367" i="4" s="1"/>
  <c r="D366" i="4"/>
  <c r="E366" i="4" s="1"/>
  <c r="D365" i="4"/>
  <c r="E365" i="4" s="1"/>
  <c r="D364" i="4"/>
  <c r="E364" i="4" s="1"/>
  <c r="D363" i="4"/>
  <c r="E363" i="4" s="1"/>
  <c r="D362" i="4"/>
  <c r="E362" i="4" s="1"/>
  <c r="D361" i="4"/>
  <c r="E361" i="4" s="1"/>
  <c r="D360" i="4"/>
  <c r="E360" i="4" s="1"/>
  <c r="D359" i="4"/>
  <c r="E359" i="4" s="1"/>
  <c r="D358" i="4"/>
  <c r="E358" i="4" s="1"/>
  <c r="D357" i="4"/>
  <c r="E357" i="4" s="1"/>
  <c r="D356" i="4"/>
  <c r="E356" i="4" s="1"/>
  <c r="D355" i="4"/>
  <c r="E355" i="4" s="1"/>
  <c r="D354" i="4"/>
  <c r="E354" i="4" s="1"/>
  <c r="D353" i="4"/>
  <c r="E353" i="4" s="1"/>
  <c r="D352" i="4"/>
  <c r="E352" i="4" s="1"/>
  <c r="D351" i="4"/>
  <c r="E351" i="4" s="1"/>
  <c r="D350" i="4"/>
  <c r="E350" i="4" s="1"/>
  <c r="D349" i="4"/>
  <c r="E349" i="4" s="1"/>
  <c r="D348" i="4"/>
  <c r="E348" i="4" s="1"/>
  <c r="D347" i="4"/>
  <c r="E347" i="4" s="1"/>
  <c r="D346" i="4"/>
  <c r="E346" i="4" s="1"/>
  <c r="D345" i="4"/>
  <c r="E345" i="4" s="1"/>
  <c r="D344" i="4"/>
  <c r="E344" i="4" s="1"/>
  <c r="D343" i="4"/>
  <c r="E343" i="4" s="1"/>
  <c r="D342" i="4"/>
  <c r="E342" i="4" s="1"/>
  <c r="D341" i="4"/>
  <c r="E341" i="4" s="1"/>
  <c r="D340" i="4"/>
  <c r="E340" i="4" s="1"/>
  <c r="D339" i="4"/>
  <c r="E339" i="4" s="1"/>
  <c r="D338" i="4"/>
  <c r="E338" i="4" s="1"/>
  <c r="D337" i="4"/>
  <c r="E337" i="4" s="1"/>
  <c r="D336" i="4"/>
  <c r="E336" i="4" s="1"/>
  <c r="D335" i="4"/>
  <c r="E335" i="4" s="1"/>
  <c r="D334" i="4"/>
  <c r="E334" i="4" s="1"/>
  <c r="D333" i="4"/>
  <c r="E333" i="4" s="1"/>
  <c r="D332" i="4"/>
  <c r="E332" i="4" s="1"/>
  <c r="D331" i="4"/>
  <c r="E331" i="4" s="1"/>
  <c r="D330" i="4"/>
  <c r="E330" i="4" s="1"/>
  <c r="D329" i="4"/>
  <c r="E329" i="4" s="1"/>
  <c r="D328" i="4"/>
  <c r="E328" i="4" s="1"/>
  <c r="D327" i="4"/>
  <c r="E327" i="4" s="1"/>
  <c r="D326" i="4"/>
  <c r="E326" i="4" s="1"/>
  <c r="D325" i="4"/>
  <c r="E325" i="4" s="1"/>
  <c r="D324" i="4"/>
  <c r="E324" i="4" s="1"/>
  <c r="D323" i="4"/>
  <c r="E323" i="4" s="1"/>
  <c r="D322" i="4"/>
  <c r="E322" i="4" s="1"/>
  <c r="D321" i="4"/>
  <c r="E321" i="4" s="1"/>
  <c r="D320" i="4"/>
  <c r="E320" i="4" s="1"/>
  <c r="D319" i="4"/>
  <c r="E319" i="4" s="1"/>
  <c r="D318" i="4"/>
  <c r="E318" i="4" s="1"/>
  <c r="D317" i="4"/>
  <c r="E317" i="4" s="1"/>
  <c r="D316" i="4"/>
  <c r="E316" i="4" s="1"/>
  <c r="D315" i="4"/>
  <c r="E315" i="4" s="1"/>
  <c r="D314" i="4"/>
  <c r="E314" i="4" s="1"/>
  <c r="D313" i="4"/>
  <c r="E313" i="4" s="1"/>
  <c r="D312" i="4"/>
  <c r="E312" i="4" s="1"/>
  <c r="D311" i="4"/>
  <c r="E311" i="4" s="1"/>
  <c r="D310" i="4"/>
  <c r="E310" i="4" s="1"/>
  <c r="D309" i="4"/>
  <c r="E309" i="4" s="1"/>
  <c r="D308" i="4"/>
  <c r="E308" i="4" s="1"/>
  <c r="D307" i="4"/>
  <c r="E307" i="4" s="1"/>
  <c r="D306" i="4"/>
  <c r="E306" i="4" s="1"/>
  <c r="D305" i="4"/>
  <c r="E305" i="4" s="1"/>
  <c r="D304" i="4"/>
  <c r="E304" i="4" s="1"/>
  <c r="D303" i="4"/>
  <c r="E303" i="4" s="1"/>
  <c r="D302" i="4"/>
  <c r="E302" i="4" s="1"/>
  <c r="D301" i="4"/>
  <c r="E301" i="4" s="1"/>
  <c r="D300" i="4"/>
  <c r="E300" i="4" s="1"/>
  <c r="D299" i="4"/>
  <c r="E299" i="4" s="1"/>
  <c r="D298" i="4"/>
  <c r="E298" i="4" s="1"/>
  <c r="D297" i="4"/>
  <c r="E297" i="4" s="1"/>
  <c r="D296" i="4"/>
  <c r="E296" i="4" s="1"/>
  <c r="D295" i="4"/>
  <c r="E295" i="4" s="1"/>
  <c r="D294" i="4"/>
  <c r="E294" i="4" s="1"/>
  <c r="D293" i="4"/>
  <c r="E293" i="4" s="1"/>
  <c r="D292" i="4"/>
  <c r="E292" i="4" s="1"/>
  <c r="D291" i="4"/>
  <c r="E291" i="4" s="1"/>
  <c r="D290" i="4"/>
  <c r="E290" i="4" s="1"/>
  <c r="D289" i="4"/>
  <c r="E289" i="4" s="1"/>
  <c r="D288" i="4"/>
  <c r="E288" i="4" s="1"/>
  <c r="D287" i="4"/>
  <c r="E287" i="4" s="1"/>
  <c r="D286" i="4"/>
  <c r="E286" i="4" s="1"/>
  <c r="D285" i="4"/>
  <c r="E285" i="4" s="1"/>
  <c r="D284" i="4"/>
  <c r="E284" i="4" s="1"/>
  <c r="D283" i="4"/>
  <c r="E283" i="4" s="1"/>
  <c r="D282" i="4"/>
  <c r="E282" i="4" s="1"/>
  <c r="D281" i="4"/>
  <c r="E281" i="4" s="1"/>
  <c r="D280" i="4"/>
  <c r="E280" i="4" s="1"/>
  <c r="D279" i="4"/>
  <c r="E279" i="4" s="1"/>
  <c r="D278" i="4"/>
  <c r="E278" i="4" s="1"/>
  <c r="D277" i="4"/>
  <c r="E277" i="4" s="1"/>
  <c r="D276" i="4"/>
  <c r="E276" i="4" s="1"/>
  <c r="D275" i="4"/>
  <c r="E275" i="4" s="1"/>
  <c r="D274" i="4"/>
  <c r="E274" i="4" s="1"/>
  <c r="D273" i="4"/>
  <c r="E273" i="4" s="1"/>
  <c r="D272" i="4"/>
  <c r="E272" i="4" s="1"/>
  <c r="D271" i="4"/>
  <c r="E271" i="4" s="1"/>
  <c r="D270" i="4"/>
  <c r="E270" i="4" s="1"/>
  <c r="D269" i="4"/>
  <c r="E269" i="4" s="1"/>
  <c r="D268" i="4"/>
  <c r="E268" i="4" s="1"/>
  <c r="D267" i="4"/>
  <c r="E267" i="4" s="1"/>
  <c r="D266" i="4"/>
  <c r="E266" i="4" s="1"/>
  <c r="D265" i="4"/>
  <c r="E265" i="4" s="1"/>
  <c r="D264" i="4"/>
  <c r="E264" i="4" s="1"/>
  <c r="D263" i="4"/>
  <c r="E263" i="4" s="1"/>
  <c r="D262" i="4"/>
  <c r="E262" i="4" s="1"/>
  <c r="D261" i="4"/>
  <c r="E261" i="4" s="1"/>
  <c r="D260" i="4"/>
  <c r="E260" i="4" s="1"/>
  <c r="D259" i="4"/>
  <c r="E259" i="4" s="1"/>
  <c r="D258" i="4"/>
  <c r="E258" i="4" s="1"/>
  <c r="D257" i="4"/>
  <c r="E257" i="4" s="1"/>
  <c r="D256" i="4"/>
  <c r="E256" i="4" s="1"/>
  <c r="D255" i="4"/>
  <c r="E255" i="4" s="1"/>
  <c r="D254" i="4"/>
  <c r="E254" i="4" s="1"/>
  <c r="D253" i="4"/>
  <c r="E253" i="4" s="1"/>
  <c r="D252" i="4"/>
  <c r="E252" i="4" s="1"/>
  <c r="D251" i="4"/>
  <c r="E251" i="4" s="1"/>
  <c r="D250" i="4"/>
  <c r="E250" i="4" s="1"/>
  <c r="D249" i="4"/>
  <c r="E249" i="4" s="1"/>
  <c r="D248" i="4"/>
  <c r="E248" i="4" s="1"/>
  <c r="D247" i="4"/>
  <c r="E247" i="4" s="1"/>
  <c r="D246" i="4"/>
  <c r="E246" i="4" s="1"/>
  <c r="D245" i="4"/>
  <c r="E245" i="4" s="1"/>
  <c r="D244" i="4"/>
  <c r="E244" i="4" s="1"/>
  <c r="D243" i="4"/>
  <c r="E243" i="4" s="1"/>
  <c r="D242" i="4"/>
  <c r="E242" i="4" s="1"/>
  <c r="D241" i="4"/>
  <c r="E241" i="4" s="1"/>
  <c r="D240" i="4"/>
  <c r="E240" i="4" s="1"/>
  <c r="D239" i="4"/>
  <c r="E239" i="4" s="1"/>
  <c r="D238" i="4"/>
  <c r="E238" i="4" s="1"/>
  <c r="D237" i="4"/>
  <c r="E237" i="4" s="1"/>
  <c r="D236" i="4"/>
  <c r="E236" i="4" s="1"/>
  <c r="D235" i="4"/>
  <c r="E235" i="4" s="1"/>
  <c r="D234" i="4"/>
  <c r="E234" i="4" s="1"/>
  <c r="D233" i="4"/>
  <c r="E233" i="4" s="1"/>
  <c r="D232" i="4"/>
  <c r="E232" i="4" s="1"/>
  <c r="D231" i="4"/>
  <c r="E231" i="4" s="1"/>
  <c r="D230" i="4"/>
  <c r="E230" i="4" s="1"/>
  <c r="D229" i="4"/>
  <c r="E229" i="4" s="1"/>
  <c r="D228" i="4"/>
  <c r="E228" i="4" s="1"/>
  <c r="D227" i="4"/>
  <c r="E227" i="4" s="1"/>
  <c r="D226" i="4"/>
  <c r="E226" i="4" s="1"/>
  <c r="D225" i="4"/>
  <c r="E225" i="4" s="1"/>
  <c r="D224" i="4"/>
  <c r="E224" i="4" s="1"/>
  <c r="D223" i="4"/>
  <c r="E223" i="4" s="1"/>
  <c r="D222" i="4"/>
  <c r="E222" i="4" s="1"/>
  <c r="D221" i="4"/>
  <c r="E221" i="4" s="1"/>
  <c r="D220" i="4"/>
  <c r="E220" i="4" s="1"/>
  <c r="D219" i="4"/>
  <c r="E219" i="4" s="1"/>
  <c r="D218" i="4"/>
  <c r="E218" i="4" s="1"/>
  <c r="D217" i="4"/>
  <c r="E217" i="4" s="1"/>
  <c r="D216" i="4"/>
  <c r="E216" i="4" s="1"/>
  <c r="D215" i="4"/>
  <c r="E215" i="4" s="1"/>
  <c r="D214" i="4"/>
  <c r="E214" i="4" s="1"/>
  <c r="D213" i="4"/>
  <c r="E213" i="4" s="1"/>
  <c r="D212" i="4"/>
  <c r="E212" i="4" s="1"/>
  <c r="D211" i="4"/>
  <c r="E211" i="4" s="1"/>
  <c r="D210" i="4"/>
  <c r="E210" i="4" s="1"/>
  <c r="D209" i="4"/>
  <c r="E209" i="4" s="1"/>
  <c r="D208" i="4"/>
  <c r="E208" i="4" s="1"/>
  <c r="D207" i="4"/>
  <c r="E207" i="4" s="1"/>
  <c r="D206" i="4"/>
  <c r="E206" i="4" s="1"/>
  <c r="D205" i="4"/>
  <c r="E205" i="4" s="1"/>
  <c r="D204" i="4"/>
  <c r="E204" i="4" s="1"/>
  <c r="D203" i="4"/>
  <c r="E203" i="4" s="1"/>
  <c r="D202" i="4"/>
  <c r="E202" i="4" s="1"/>
  <c r="D201" i="4"/>
  <c r="E201" i="4" s="1"/>
  <c r="D200" i="4"/>
  <c r="E200" i="4" s="1"/>
  <c r="D199" i="4"/>
  <c r="E199" i="4" s="1"/>
  <c r="D198" i="4"/>
  <c r="E198" i="4" s="1"/>
  <c r="D197" i="4"/>
  <c r="E197" i="4" s="1"/>
  <c r="D196" i="4"/>
  <c r="E196" i="4" s="1"/>
  <c r="D195" i="4"/>
  <c r="E195" i="4" s="1"/>
  <c r="D194" i="4"/>
  <c r="E194" i="4" s="1"/>
  <c r="D193" i="4"/>
  <c r="E193" i="4" s="1"/>
  <c r="D192" i="4"/>
  <c r="E192" i="4" s="1"/>
  <c r="D191" i="4"/>
  <c r="E191" i="4" s="1"/>
  <c r="D190" i="4"/>
  <c r="E190" i="4" s="1"/>
  <c r="D189" i="4"/>
  <c r="E189" i="4" s="1"/>
  <c r="D188" i="4"/>
  <c r="E188" i="4" s="1"/>
  <c r="D187" i="4"/>
  <c r="E187" i="4" s="1"/>
  <c r="D186" i="4"/>
  <c r="E186" i="4" s="1"/>
  <c r="D185" i="4"/>
  <c r="E185" i="4" s="1"/>
  <c r="D184" i="4"/>
  <c r="E184" i="4" s="1"/>
  <c r="D183" i="4"/>
  <c r="E183" i="4" s="1"/>
  <c r="D182" i="4"/>
  <c r="E182" i="4" s="1"/>
  <c r="D181" i="4"/>
  <c r="E181" i="4" s="1"/>
  <c r="D180" i="4"/>
  <c r="E180" i="4" s="1"/>
  <c r="D179" i="4"/>
  <c r="E179" i="4" s="1"/>
  <c r="D178" i="4"/>
  <c r="E178" i="4" s="1"/>
  <c r="D177" i="4"/>
  <c r="E177" i="4" s="1"/>
  <c r="D176" i="4"/>
  <c r="E176" i="4" s="1"/>
  <c r="D175" i="4"/>
  <c r="E175" i="4" s="1"/>
  <c r="D174" i="4"/>
  <c r="E174" i="4" s="1"/>
  <c r="D173" i="4"/>
  <c r="E173" i="4" s="1"/>
  <c r="D172" i="4"/>
  <c r="E172" i="4" s="1"/>
  <c r="D171" i="4"/>
  <c r="E171" i="4" s="1"/>
  <c r="D170" i="4"/>
  <c r="E170" i="4" s="1"/>
  <c r="D169" i="4"/>
  <c r="E169" i="4" s="1"/>
  <c r="D168" i="4"/>
  <c r="E168" i="4" s="1"/>
  <c r="D167" i="4"/>
  <c r="E167" i="4" s="1"/>
  <c r="D166" i="4"/>
  <c r="E166" i="4" s="1"/>
  <c r="D165" i="4"/>
  <c r="E165" i="4" s="1"/>
  <c r="D164" i="4"/>
  <c r="E164" i="4" s="1"/>
  <c r="D163" i="4"/>
  <c r="E163" i="4" s="1"/>
  <c r="D162" i="4"/>
  <c r="E162" i="4" s="1"/>
  <c r="D161" i="4"/>
  <c r="E161" i="4" s="1"/>
  <c r="D160" i="4"/>
  <c r="E160" i="4" s="1"/>
  <c r="D159" i="4"/>
  <c r="E159" i="4" s="1"/>
  <c r="D158" i="4"/>
  <c r="E158" i="4" s="1"/>
  <c r="D157" i="4"/>
  <c r="E157" i="4" s="1"/>
  <c r="D156" i="4"/>
  <c r="E156" i="4" s="1"/>
  <c r="D155" i="4"/>
  <c r="E155" i="4" s="1"/>
  <c r="D154" i="4"/>
  <c r="E154" i="4" s="1"/>
  <c r="D153" i="4"/>
  <c r="E153" i="4" s="1"/>
  <c r="D152" i="4"/>
  <c r="E152" i="4" s="1"/>
  <c r="D151" i="4"/>
  <c r="E151" i="4" s="1"/>
  <c r="D150" i="4"/>
  <c r="E150" i="4" s="1"/>
  <c r="D149" i="4"/>
  <c r="E149" i="4" s="1"/>
  <c r="D148" i="4"/>
  <c r="E148" i="4" s="1"/>
  <c r="D147" i="4"/>
  <c r="E147" i="4" s="1"/>
  <c r="D146" i="4"/>
  <c r="E146" i="4" s="1"/>
  <c r="D145" i="4"/>
  <c r="E145" i="4" s="1"/>
  <c r="D144" i="4"/>
  <c r="E144" i="4" s="1"/>
  <c r="D143" i="4"/>
  <c r="E143" i="4" s="1"/>
  <c r="D142" i="4"/>
  <c r="E142" i="4" s="1"/>
  <c r="D141" i="4"/>
  <c r="E141" i="4" s="1"/>
  <c r="D140" i="4"/>
  <c r="E140" i="4" s="1"/>
  <c r="D139" i="4"/>
  <c r="E139" i="4" s="1"/>
  <c r="D138" i="4"/>
  <c r="E138" i="4" s="1"/>
  <c r="D137" i="4"/>
  <c r="E137" i="4" s="1"/>
  <c r="D136" i="4"/>
  <c r="E136" i="4" s="1"/>
  <c r="D135" i="4"/>
  <c r="E135" i="4" s="1"/>
  <c r="D134" i="4"/>
  <c r="E134" i="4" s="1"/>
  <c r="D133" i="4"/>
  <c r="E133" i="4" s="1"/>
  <c r="D132" i="4"/>
  <c r="E132" i="4" s="1"/>
  <c r="D131" i="4"/>
  <c r="E131" i="4" s="1"/>
  <c r="D130" i="4"/>
  <c r="E130" i="4" s="1"/>
  <c r="D129" i="4"/>
  <c r="E129" i="4" s="1"/>
  <c r="D128" i="4"/>
  <c r="E128" i="4" s="1"/>
  <c r="D127" i="4"/>
  <c r="E127" i="4" s="1"/>
  <c r="D126" i="4"/>
  <c r="E126" i="4" s="1"/>
  <c r="D125" i="4"/>
  <c r="E125" i="4" s="1"/>
  <c r="D124" i="4"/>
  <c r="E124" i="4" s="1"/>
  <c r="D123" i="4"/>
  <c r="E123" i="4" s="1"/>
  <c r="D122" i="4"/>
  <c r="E122" i="4" s="1"/>
  <c r="D121" i="4"/>
  <c r="E121" i="4" s="1"/>
  <c r="D120" i="4"/>
  <c r="E120" i="4" s="1"/>
  <c r="D119" i="4"/>
  <c r="E119" i="4" s="1"/>
  <c r="D118" i="4"/>
  <c r="E118" i="4" s="1"/>
  <c r="D117" i="4"/>
  <c r="E117" i="4" s="1"/>
  <c r="D116" i="4"/>
  <c r="E116" i="4" s="1"/>
  <c r="D115" i="4"/>
  <c r="E115" i="4" s="1"/>
  <c r="D114" i="4"/>
  <c r="E114" i="4" s="1"/>
  <c r="D113" i="4"/>
  <c r="E113" i="4" s="1"/>
  <c r="D112" i="4"/>
  <c r="E112" i="4" s="1"/>
  <c r="D111" i="4"/>
  <c r="E111" i="4" s="1"/>
  <c r="D110" i="4"/>
  <c r="E110" i="4" s="1"/>
  <c r="D109" i="4"/>
  <c r="E109" i="4" s="1"/>
  <c r="D108" i="4"/>
  <c r="E108" i="4" s="1"/>
  <c r="D107" i="4"/>
  <c r="E107" i="4" s="1"/>
  <c r="D106" i="4"/>
  <c r="E106" i="4" s="1"/>
  <c r="D105" i="4"/>
  <c r="E105" i="4" s="1"/>
  <c r="D104" i="4"/>
  <c r="E104" i="4" s="1"/>
  <c r="D103" i="4"/>
  <c r="E103" i="4" s="1"/>
  <c r="D102" i="4"/>
  <c r="E102" i="4" s="1"/>
  <c r="D101" i="4"/>
  <c r="E101" i="4" s="1"/>
  <c r="D100" i="4"/>
  <c r="E100" i="4" s="1"/>
  <c r="D99" i="4"/>
  <c r="E99" i="4" s="1"/>
  <c r="D98" i="4"/>
  <c r="E98" i="4" s="1"/>
  <c r="D97" i="4"/>
  <c r="E97" i="4" s="1"/>
  <c r="D96" i="4"/>
  <c r="E96" i="4" s="1"/>
  <c r="D95" i="4"/>
  <c r="E95" i="4" s="1"/>
  <c r="D94" i="4"/>
  <c r="E94" i="4" s="1"/>
  <c r="D93" i="4"/>
  <c r="E93" i="4" s="1"/>
  <c r="D92" i="4"/>
  <c r="E92" i="4" s="1"/>
  <c r="D91" i="4"/>
  <c r="E91" i="4" s="1"/>
  <c r="D90" i="4"/>
  <c r="E90" i="4" s="1"/>
  <c r="D89" i="4"/>
  <c r="E89" i="4" s="1"/>
  <c r="D88" i="4"/>
  <c r="E88" i="4" s="1"/>
  <c r="D87" i="4"/>
  <c r="E87" i="4" s="1"/>
  <c r="D86" i="4"/>
  <c r="E86" i="4" s="1"/>
  <c r="D85" i="4"/>
  <c r="E85" i="4" s="1"/>
  <c r="D84" i="4"/>
  <c r="E84" i="4" s="1"/>
  <c r="D83" i="4"/>
  <c r="E83" i="4" s="1"/>
  <c r="D82" i="4"/>
  <c r="E82" i="4" s="1"/>
  <c r="D81" i="4"/>
  <c r="E81" i="4" s="1"/>
  <c r="D80" i="4"/>
  <c r="E80" i="4" s="1"/>
  <c r="D79" i="4"/>
  <c r="E79" i="4" s="1"/>
  <c r="D78" i="4"/>
  <c r="E78" i="4" s="1"/>
  <c r="D77" i="4"/>
  <c r="E77" i="4" s="1"/>
  <c r="D76" i="4"/>
  <c r="E76" i="4" s="1"/>
  <c r="D75" i="4"/>
  <c r="E75" i="4" s="1"/>
  <c r="D74" i="4"/>
  <c r="E74" i="4" s="1"/>
  <c r="D73" i="4"/>
  <c r="E73" i="4" s="1"/>
  <c r="D72" i="4"/>
  <c r="E72" i="4" s="1"/>
  <c r="D71" i="4"/>
  <c r="E71" i="4" s="1"/>
  <c r="D70" i="4"/>
  <c r="E70" i="4" s="1"/>
  <c r="D69" i="4"/>
  <c r="E69" i="4" s="1"/>
  <c r="D68" i="4"/>
  <c r="E68" i="4" s="1"/>
  <c r="D67" i="4"/>
  <c r="E67" i="4" s="1"/>
  <c r="D66" i="4"/>
  <c r="E66" i="4" s="1"/>
  <c r="D65" i="4"/>
  <c r="E65" i="4" s="1"/>
  <c r="D64" i="4"/>
  <c r="E64" i="4" s="1"/>
  <c r="D63" i="4"/>
  <c r="E63" i="4" s="1"/>
  <c r="D62" i="4"/>
  <c r="E62" i="4" s="1"/>
  <c r="D61" i="4"/>
  <c r="E61" i="4" s="1"/>
  <c r="D60" i="4"/>
  <c r="E60" i="4" s="1"/>
  <c r="D59" i="4"/>
  <c r="E59" i="4" s="1"/>
  <c r="D58" i="4"/>
  <c r="E58" i="4" s="1"/>
  <c r="D57" i="4"/>
  <c r="E57" i="4" s="1"/>
  <c r="D56" i="4"/>
  <c r="E56" i="4" s="1"/>
  <c r="D55" i="4"/>
  <c r="E55" i="4" s="1"/>
  <c r="D54" i="4"/>
  <c r="E54" i="4" s="1"/>
  <c r="D53" i="4"/>
  <c r="E53" i="4" s="1"/>
  <c r="D52" i="4"/>
  <c r="E52" i="4" s="1"/>
  <c r="D51" i="4"/>
  <c r="E51" i="4" s="1"/>
  <c r="D50" i="4"/>
  <c r="E50" i="4" s="1"/>
  <c r="D49" i="4"/>
  <c r="E49" i="4" s="1"/>
  <c r="D48" i="4"/>
  <c r="E48" i="4" s="1"/>
  <c r="D47" i="4"/>
  <c r="E47" i="4" s="1"/>
  <c r="D46" i="4"/>
  <c r="E46" i="4" s="1"/>
  <c r="D45" i="4"/>
  <c r="E45" i="4" s="1"/>
  <c r="D44" i="4"/>
  <c r="E44" i="4" s="1"/>
  <c r="D43" i="4"/>
  <c r="E43" i="4" s="1"/>
  <c r="D42" i="4"/>
  <c r="E42" i="4" s="1"/>
  <c r="D41" i="4"/>
  <c r="E41" i="4" s="1"/>
  <c r="D40" i="4"/>
  <c r="E40" i="4" s="1"/>
  <c r="D39" i="4"/>
  <c r="E39" i="4" s="1"/>
  <c r="D38" i="4"/>
  <c r="E38" i="4" s="1"/>
  <c r="D37" i="4"/>
  <c r="E37" i="4" s="1"/>
  <c r="D36" i="4"/>
  <c r="E36" i="4" s="1"/>
  <c r="D35" i="4"/>
  <c r="E35" i="4" s="1"/>
  <c r="D34" i="4"/>
  <c r="E34" i="4" s="1"/>
  <c r="D33" i="4"/>
  <c r="E33" i="4" s="1"/>
  <c r="D32" i="4"/>
  <c r="E32" i="4" s="1"/>
  <c r="D31" i="4"/>
  <c r="E31" i="4" s="1"/>
  <c r="D30" i="4"/>
  <c r="E30" i="4" s="1"/>
  <c r="D29" i="4"/>
  <c r="E29" i="4" s="1"/>
  <c r="D28" i="4"/>
  <c r="E28" i="4" s="1"/>
  <c r="D27" i="4"/>
  <c r="E27" i="4" s="1"/>
  <c r="D26" i="4"/>
  <c r="E26" i="4" s="1"/>
  <c r="D25" i="4"/>
  <c r="E25" i="4" s="1"/>
  <c r="D24" i="4"/>
  <c r="E24" i="4" s="1"/>
  <c r="D23" i="4"/>
  <c r="E23" i="4" s="1"/>
  <c r="D22" i="4"/>
  <c r="E22" i="4" s="1"/>
  <c r="D21" i="4"/>
  <c r="E21" i="4" s="1"/>
  <c r="D20" i="4"/>
  <c r="E20" i="4" s="1"/>
  <c r="D19" i="4"/>
  <c r="E19" i="4" s="1"/>
  <c r="D18" i="4"/>
  <c r="E18" i="4" s="1"/>
  <c r="D17" i="4"/>
  <c r="E17" i="4" s="1"/>
  <c r="D16" i="4"/>
  <c r="E16" i="4" s="1"/>
  <c r="D15" i="4"/>
  <c r="E15" i="4" s="1"/>
  <c r="D14" i="4"/>
  <c r="E14" i="4" s="1"/>
  <c r="D13" i="4"/>
  <c r="E13" i="4" s="1"/>
  <c r="D12" i="4"/>
  <c r="E12" i="4" s="1"/>
  <c r="D11" i="4"/>
  <c r="E11" i="4" s="1"/>
  <c r="D10" i="4"/>
  <c r="E10" i="4" s="1"/>
  <c r="D9" i="4"/>
  <c r="E9" i="4" s="1"/>
  <c r="D8" i="4"/>
  <c r="E8" i="4" s="1"/>
  <c r="D7" i="4"/>
  <c r="E7" i="4" s="1"/>
  <c r="D6" i="4"/>
  <c r="E6" i="4" s="1"/>
  <c r="D5" i="4"/>
  <c r="E5" i="4" s="1"/>
  <c r="D4" i="4"/>
  <c r="E4" i="4" s="1"/>
  <c r="D3" i="4"/>
  <c r="E3" i="4" s="1"/>
  <c r="D2" i="4"/>
  <c r="E2" i="4" s="1"/>
  <c r="E322" i="3"/>
  <c r="E601" i="3"/>
  <c r="D3" i="3"/>
  <c r="E3" i="3" s="1"/>
  <c r="D4" i="3"/>
  <c r="E4" i="3" s="1"/>
  <c r="D5" i="3"/>
  <c r="E5" i="3" s="1"/>
  <c r="D6" i="3"/>
  <c r="E6" i="3" s="1"/>
  <c r="D7" i="3"/>
  <c r="E7" i="3" s="1"/>
  <c r="D8" i="3"/>
  <c r="E8" i="3" s="1"/>
  <c r="D9" i="3"/>
  <c r="E9" i="3" s="1"/>
  <c r="D10" i="3"/>
  <c r="E10" i="3" s="1"/>
  <c r="D11" i="3"/>
  <c r="E11" i="3" s="1"/>
  <c r="D12" i="3"/>
  <c r="E12" i="3" s="1"/>
  <c r="D13" i="3"/>
  <c r="E13" i="3" s="1"/>
  <c r="D14" i="3"/>
  <c r="E14" i="3" s="1"/>
  <c r="D15" i="3"/>
  <c r="E15" i="3" s="1"/>
  <c r="D16" i="3"/>
  <c r="E16" i="3" s="1"/>
  <c r="D17" i="3"/>
  <c r="E17" i="3" s="1"/>
  <c r="D18" i="3"/>
  <c r="E18" i="3" s="1"/>
  <c r="D19" i="3"/>
  <c r="E19" i="3" s="1"/>
  <c r="D20" i="3"/>
  <c r="E20" i="3" s="1"/>
  <c r="D21" i="3"/>
  <c r="E21" i="3" s="1"/>
  <c r="D22" i="3"/>
  <c r="E22" i="3" s="1"/>
  <c r="D23" i="3"/>
  <c r="E23" i="3" s="1"/>
  <c r="D24" i="3"/>
  <c r="E24" i="3" s="1"/>
  <c r="D25" i="3"/>
  <c r="E25" i="3" s="1"/>
  <c r="D26" i="3"/>
  <c r="E26" i="3" s="1"/>
  <c r="D27" i="3"/>
  <c r="E27" i="3" s="1"/>
  <c r="D28" i="3"/>
  <c r="E28" i="3" s="1"/>
  <c r="D29" i="3"/>
  <c r="E29" i="3" s="1"/>
  <c r="D30" i="3"/>
  <c r="E30" i="3" s="1"/>
  <c r="D31" i="3"/>
  <c r="E31" i="3" s="1"/>
  <c r="D32" i="3"/>
  <c r="E32" i="3" s="1"/>
  <c r="D33" i="3"/>
  <c r="E33" i="3" s="1"/>
  <c r="D34" i="3"/>
  <c r="E34" i="3" s="1"/>
  <c r="D35" i="3"/>
  <c r="E35" i="3" s="1"/>
  <c r="D36" i="3"/>
  <c r="E36" i="3" s="1"/>
  <c r="D37" i="3"/>
  <c r="E37" i="3" s="1"/>
  <c r="D38" i="3"/>
  <c r="E38" i="3" s="1"/>
  <c r="D39" i="3"/>
  <c r="E39" i="3" s="1"/>
  <c r="D40" i="3"/>
  <c r="E40" i="3" s="1"/>
  <c r="D41" i="3"/>
  <c r="E41" i="3" s="1"/>
  <c r="D42" i="3"/>
  <c r="E42" i="3" s="1"/>
  <c r="D43" i="3"/>
  <c r="E43" i="3" s="1"/>
  <c r="D44" i="3"/>
  <c r="E44" i="3" s="1"/>
  <c r="D45" i="3"/>
  <c r="E45" i="3" s="1"/>
  <c r="D46" i="3"/>
  <c r="E46" i="3" s="1"/>
  <c r="D47" i="3"/>
  <c r="E47" i="3" s="1"/>
  <c r="D48" i="3"/>
  <c r="E48" i="3" s="1"/>
  <c r="D49" i="3"/>
  <c r="E49" i="3" s="1"/>
  <c r="D50" i="3"/>
  <c r="E50" i="3" s="1"/>
  <c r="D51" i="3"/>
  <c r="E51" i="3" s="1"/>
  <c r="D52" i="3"/>
  <c r="E52" i="3" s="1"/>
  <c r="D53" i="3"/>
  <c r="E53" i="3" s="1"/>
  <c r="D54" i="3"/>
  <c r="E54" i="3" s="1"/>
  <c r="D55" i="3"/>
  <c r="E55" i="3" s="1"/>
  <c r="D56" i="3"/>
  <c r="E56" i="3" s="1"/>
  <c r="D57" i="3"/>
  <c r="E57" i="3" s="1"/>
  <c r="D58" i="3"/>
  <c r="E58" i="3" s="1"/>
  <c r="D59" i="3"/>
  <c r="E59" i="3" s="1"/>
  <c r="D60" i="3"/>
  <c r="E60" i="3" s="1"/>
  <c r="D61" i="3"/>
  <c r="E61" i="3" s="1"/>
  <c r="D62" i="3"/>
  <c r="E62" i="3" s="1"/>
  <c r="D63" i="3"/>
  <c r="E63" i="3" s="1"/>
  <c r="D64" i="3"/>
  <c r="E64" i="3" s="1"/>
  <c r="D65" i="3"/>
  <c r="E65" i="3" s="1"/>
  <c r="D66" i="3"/>
  <c r="E66" i="3" s="1"/>
  <c r="D67" i="3"/>
  <c r="E67" i="3" s="1"/>
  <c r="D68" i="3"/>
  <c r="E68" i="3" s="1"/>
  <c r="D69" i="3"/>
  <c r="E69" i="3" s="1"/>
  <c r="D70" i="3"/>
  <c r="E70" i="3" s="1"/>
  <c r="D71" i="3"/>
  <c r="E71" i="3" s="1"/>
  <c r="D72" i="3"/>
  <c r="E72" i="3" s="1"/>
  <c r="D73" i="3"/>
  <c r="E73" i="3" s="1"/>
  <c r="D74" i="3"/>
  <c r="E74" i="3" s="1"/>
  <c r="D75" i="3"/>
  <c r="E75" i="3" s="1"/>
  <c r="D76" i="3"/>
  <c r="E76" i="3" s="1"/>
  <c r="D77" i="3"/>
  <c r="E77" i="3" s="1"/>
  <c r="D78" i="3"/>
  <c r="E78" i="3" s="1"/>
  <c r="D79" i="3"/>
  <c r="E79" i="3" s="1"/>
  <c r="D80" i="3"/>
  <c r="E80" i="3" s="1"/>
  <c r="D81" i="3"/>
  <c r="E81" i="3" s="1"/>
  <c r="D82" i="3"/>
  <c r="E82" i="3" s="1"/>
  <c r="D83" i="3"/>
  <c r="E83" i="3" s="1"/>
  <c r="D84" i="3"/>
  <c r="E84" i="3" s="1"/>
  <c r="D85" i="3"/>
  <c r="E85" i="3" s="1"/>
  <c r="D86" i="3"/>
  <c r="E86" i="3" s="1"/>
  <c r="D87" i="3"/>
  <c r="E87" i="3" s="1"/>
  <c r="D88" i="3"/>
  <c r="E88" i="3" s="1"/>
  <c r="D89" i="3"/>
  <c r="E89" i="3" s="1"/>
  <c r="D90" i="3"/>
  <c r="E90" i="3" s="1"/>
  <c r="D91" i="3"/>
  <c r="E91" i="3" s="1"/>
  <c r="D92" i="3"/>
  <c r="E92" i="3" s="1"/>
  <c r="D93" i="3"/>
  <c r="E93" i="3" s="1"/>
  <c r="D94" i="3"/>
  <c r="E94" i="3" s="1"/>
  <c r="D95" i="3"/>
  <c r="E95" i="3" s="1"/>
  <c r="D96" i="3"/>
  <c r="E96" i="3" s="1"/>
  <c r="D97" i="3"/>
  <c r="E97" i="3" s="1"/>
  <c r="D98" i="3"/>
  <c r="E98" i="3" s="1"/>
  <c r="D99" i="3"/>
  <c r="E99" i="3" s="1"/>
  <c r="D100" i="3"/>
  <c r="E100" i="3" s="1"/>
  <c r="D101" i="3"/>
  <c r="E101" i="3" s="1"/>
  <c r="D102" i="3"/>
  <c r="E102" i="3" s="1"/>
  <c r="D103" i="3"/>
  <c r="E103" i="3" s="1"/>
  <c r="D104" i="3"/>
  <c r="E104" i="3" s="1"/>
  <c r="D105" i="3"/>
  <c r="E105" i="3" s="1"/>
  <c r="D106" i="3"/>
  <c r="E106" i="3" s="1"/>
  <c r="D107" i="3"/>
  <c r="E107" i="3" s="1"/>
  <c r="D108" i="3"/>
  <c r="E108" i="3" s="1"/>
  <c r="D109" i="3"/>
  <c r="E109" i="3" s="1"/>
  <c r="D110" i="3"/>
  <c r="E110" i="3" s="1"/>
  <c r="D111" i="3"/>
  <c r="E111" i="3" s="1"/>
  <c r="D112" i="3"/>
  <c r="E112" i="3" s="1"/>
  <c r="D113" i="3"/>
  <c r="E113" i="3" s="1"/>
  <c r="D114" i="3"/>
  <c r="E114" i="3" s="1"/>
  <c r="D115" i="3"/>
  <c r="E115" i="3" s="1"/>
  <c r="D116" i="3"/>
  <c r="E116" i="3" s="1"/>
  <c r="D117" i="3"/>
  <c r="E117" i="3" s="1"/>
  <c r="D118" i="3"/>
  <c r="E118" i="3" s="1"/>
  <c r="D119" i="3"/>
  <c r="E119" i="3" s="1"/>
  <c r="D120" i="3"/>
  <c r="E120" i="3" s="1"/>
  <c r="D121" i="3"/>
  <c r="E121" i="3" s="1"/>
  <c r="D122" i="3"/>
  <c r="E122" i="3" s="1"/>
  <c r="D123" i="3"/>
  <c r="E123" i="3" s="1"/>
  <c r="D124" i="3"/>
  <c r="E124" i="3" s="1"/>
  <c r="D125" i="3"/>
  <c r="E125" i="3" s="1"/>
  <c r="D126" i="3"/>
  <c r="E126" i="3" s="1"/>
  <c r="D127" i="3"/>
  <c r="E127" i="3" s="1"/>
  <c r="D128" i="3"/>
  <c r="E128" i="3" s="1"/>
  <c r="D129" i="3"/>
  <c r="E129" i="3" s="1"/>
  <c r="D130" i="3"/>
  <c r="E130" i="3" s="1"/>
  <c r="D131" i="3"/>
  <c r="E131" i="3" s="1"/>
  <c r="D132" i="3"/>
  <c r="E132" i="3" s="1"/>
  <c r="D133" i="3"/>
  <c r="E133" i="3" s="1"/>
  <c r="D134" i="3"/>
  <c r="E134" i="3" s="1"/>
  <c r="D135" i="3"/>
  <c r="E135" i="3" s="1"/>
  <c r="D136" i="3"/>
  <c r="E136" i="3" s="1"/>
  <c r="D137" i="3"/>
  <c r="E137" i="3" s="1"/>
  <c r="D138" i="3"/>
  <c r="E138" i="3" s="1"/>
  <c r="D139" i="3"/>
  <c r="E139" i="3" s="1"/>
  <c r="D140" i="3"/>
  <c r="E140" i="3" s="1"/>
  <c r="D141" i="3"/>
  <c r="E141" i="3" s="1"/>
  <c r="D142" i="3"/>
  <c r="E142" i="3" s="1"/>
  <c r="D143" i="3"/>
  <c r="E143" i="3" s="1"/>
  <c r="D144" i="3"/>
  <c r="E144" i="3" s="1"/>
  <c r="D145" i="3"/>
  <c r="E145" i="3" s="1"/>
  <c r="D146" i="3"/>
  <c r="E146" i="3" s="1"/>
  <c r="D147" i="3"/>
  <c r="E147" i="3" s="1"/>
  <c r="D148" i="3"/>
  <c r="E148" i="3" s="1"/>
  <c r="D149" i="3"/>
  <c r="E149" i="3" s="1"/>
  <c r="D150" i="3"/>
  <c r="E150" i="3" s="1"/>
  <c r="D151" i="3"/>
  <c r="E151" i="3" s="1"/>
  <c r="D152" i="3"/>
  <c r="E152" i="3" s="1"/>
  <c r="D153" i="3"/>
  <c r="E153" i="3" s="1"/>
  <c r="D154" i="3"/>
  <c r="E154" i="3" s="1"/>
  <c r="D155" i="3"/>
  <c r="E155" i="3" s="1"/>
  <c r="D156" i="3"/>
  <c r="E156" i="3" s="1"/>
  <c r="D157" i="3"/>
  <c r="E157" i="3" s="1"/>
  <c r="D158" i="3"/>
  <c r="E158" i="3" s="1"/>
  <c r="D159" i="3"/>
  <c r="E159" i="3" s="1"/>
  <c r="D160" i="3"/>
  <c r="E160" i="3" s="1"/>
  <c r="D161" i="3"/>
  <c r="E161" i="3" s="1"/>
  <c r="D162" i="3"/>
  <c r="E162" i="3" s="1"/>
  <c r="D163" i="3"/>
  <c r="E163" i="3" s="1"/>
  <c r="D164" i="3"/>
  <c r="E164" i="3" s="1"/>
  <c r="D165" i="3"/>
  <c r="E165" i="3" s="1"/>
  <c r="D166" i="3"/>
  <c r="E166" i="3" s="1"/>
  <c r="D167" i="3"/>
  <c r="E167" i="3" s="1"/>
  <c r="D168" i="3"/>
  <c r="E168" i="3" s="1"/>
  <c r="D169" i="3"/>
  <c r="E169" i="3" s="1"/>
  <c r="D170" i="3"/>
  <c r="E170" i="3" s="1"/>
  <c r="D171" i="3"/>
  <c r="E171" i="3" s="1"/>
  <c r="D172" i="3"/>
  <c r="E172" i="3" s="1"/>
  <c r="D173" i="3"/>
  <c r="E173" i="3" s="1"/>
  <c r="D174" i="3"/>
  <c r="E174" i="3" s="1"/>
  <c r="D175" i="3"/>
  <c r="E175" i="3" s="1"/>
  <c r="D176" i="3"/>
  <c r="E176" i="3" s="1"/>
  <c r="D177" i="3"/>
  <c r="E177" i="3" s="1"/>
  <c r="D178" i="3"/>
  <c r="E178" i="3" s="1"/>
  <c r="D179" i="3"/>
  <c r="E179" i="3" s="1"/>
  <c r="D180" i="3"/>
  <c r="E180" i="3" s="1"/>
  <c r="D181" i="3"/>
  <c r="E181" i="3" s="1"/>
  <c r="D182" i="3"/>
  <c r="E182" i="3" s="1"/>
  <c r="D183" i="3"/>
  <c r="E183" i="3" s="1"/>
  <c r="D184" i="3"/>
  <c r="E184" i="3" s="1"/>
  <c r="D185" i="3"/>
  <c r="E185" i="3" s="1"/>
  <c r="D186" i="3"/>
  <c r="E186" i="3" s="1"/>
  <c r="D187" i="3"/>
  <c r="E187" i="3" s="1"/>
  <c r="D188" i="3"/>
  <c r="E188" i="3" s="1"/>
  <c r="D189" i="3"/>
  <c r="E189" i="3" s="1"/>
  <c r="D190" i="3"/>
  <c r="E190" i="3" s="1"/>
  <c r="D191" i="3"/>
  <c r="E191" i="3" s="1"/>
  <c r="D192" i="3"/>
  <c r="E192" i="3" s="1"/>
  <c r="D193" i="3"/>
  <c r="E193" i="3" s="1"/>
  <c r="D194" i="3"/>
  <c r="E194" i="3" s="1"/>
  <c r="D195" i="3"/>
  <c r="E195" i="3" s="1"/>
  <c r="D196" i="3"/>
  <c r="E196" i="3" s="1"/>
  <c r="D197" i="3"/>
  <c r="E197" i="3" s="1"/>
  <c r="D198" i="3"/>
  <c r="E198" i="3" s="1"/>
  <c r="D199" i="3"/>
  <c r="E199" i="3" s="1"/>
  <c r="D200" i="3"/>
  <c r="E200" i="3" s="1"/>
  <c r="D201" i="3"/>
  <c r="E201" i="3" s="1"/>
  <c r="D202" i="3"/>
  <c r="E202" i="3" s="1"/>
  <c r="D203" i="3"/>
  <c r="E203" i="3" s="1"/>
  <c r="D204" i="3"/>
  <c r="E204" i="3" s="1"/>
  <c r="D205" i="3"/>
  <c r="E205" i="3" s="1"/>
  <c r="D206" i="3"/>
  <c r="E206" i="3" s="1"/>
  <c r="D207" i="3"/>
  <c r="E207" i="3" s="1"/>
  <c r="D208" i="3"/>
  <c r="E208" i="3" s="1"/>
  <c r="D209" i="3"/>
  <c r="E209" i="3" s="1"/>
  <c r="D210" i="3"/>
  <c r="E210" i="3" s="1"/>
  <c r="D211" i="3"/>
  <c r="E211" i="3" s="1"/>
  <c r="D212" i="3"/>
  <c r="E212" i="3" s="1"/>
  <c r="D213" i="3"/>
  <c r="E213" i="3" s="1"/>
  <c r="D214" i="3"/>
  <c r="E214" i="3" s="1"/>
  <c r="D215" i="3"/>
  <c r="E215" i="3" s="1"/>
  <c r="D216" i="3"/>
  <c r="E216" i="3" s="1"/>
  <c r="D217" i="3"/>
  <c r="E217" i="3" s="1"/>
  <c r="D218" i="3"/>
  <c r="E218" i="3" s="1"/>
  <c r="D219" i="3"/>
  <c r="E219" i="3" s="1"/>
  <c r="D220" i="3"/>
  <c r="E220" i="3" s="1"/>
  <c r="D221" i="3"/>
  <c r="E221" i="3" s="1"/>
  <c r="D222" i="3"/>
  <c r="E222" i="3" s="1"/>
  <c r="D223" i="3"/>
  <c r="E223" i="3" s="1"/>
  <c r="D224" i="3"/>
  <c r="E224" i="3" s="1"/>
  <c r="D225" i="3"/>
  <c r="E225" i="3" s="1"/>
  <c r="D226" i="3"/>
  <c r="E226" i="3" s="1"/>
  <c r="D227" i="3"/>
  <c r="E227" i="3" s="1"/>
  <c r="D228" i="3"/>
  <c r="E228" i="3" s="1"/>
  <c r="D229" i="3"/>
  <c r="E229" i="3" s="1"/>
  <c r="D230" i="3"/>
  <c r="E230" i="3" s="1"/>
  <c r="D231" i="3"/>
  <c r="E231" i="3" s="1"/>
  <c r="D232" i="3"/>
  <c r="E232" i="3" s="1"/>
  <c r="D233" i="3"/>
  <c r="E233" i="3" s="1"/>
  <c r="D234" i="3"/>
  <c r="E234" i="3" s="1"/>
  <c r="D235" i="3"/>
  <c r="E235" i="3" s="1"/>
  <c r="D236" i="3"/>
  <c r="E236" i="3" s="1"/>
  <c r="D237" i="3"/>
  <c r="E237" i="3" s="1"/>
  <c r="D238" i="3"/>
  <c r="E238" i="3" s="1"/>
  <c r="D239" i="3"/>
  <c r="E239" i="3" s="1"/>
  <c r="D240" i="3"/>
  <c r="E240" i="3" s="1"/>
  <c r="D241" i="3"/>
  <c r="E241" i="3" s="1"/>
  <c r="D242" i="3"/>
  <c r="E242" i="3" s="1"/>
  <c r="D243" i="3"/>
  <c r="E243" i="3" s="1"/>
  <c r="D244" i="3"/>
  <c r="E244" i="3" s="1"/>
  <c r="D245" i="3"/>
  <c r="E245" i="3" s="1"/>
  <c r="D246" i="3"/>
  <c r="E246" i="3" s="1"/>
  <c r="D247" i="3"/>
  <c r="E247" i="3" s="1"/>
  <c r="D248" i="3"/>
  <c r="E248" i="3" s="1"/>
  <c r="D249" i="3"/>
  <c r="E249" i="3" s="1"/>
  <c r="D250" i="3"/>
  <c r="E250" i="3" s="1"/>
  <c r="D251" i="3"/>
  <c r="E251" i="3" s="1"/>
  <c r="D252" i="3"/>
  <c r="E252" i="3" s="1"/>
  <c r="D253" i="3"/>
  <c r="E253" i="3" s="1"/>
  <c r="D254" i="3"/>
  <c r="E254" i="3" s="1"/>
  <c r="D255" i="3"/>
  <c r="E255" i="3" s="1"/>
  <c r="D256" i="3"/>
  <c r="E256" i="3" s="1"/>
  <c r="D257" i="3"/>
  <c r="E257" i="3" s="1"/>
  <c r="D258" i="3"/>
  <c r="E258" i="3" s="1"/>
  <c r="D259" i="3"/>
  <c r="E259" i="3" s="1"/>
  <c r="D260" i="3"/>
  <c r="E260" i="3" s="1"/>
  <c r="D261" i="3"/>
  <c r="E261" i="3" s="1"/>
  <c r="D262" i="3"/>
  <c r="E262" i="3" s="1"/>
  <c r="D263" i="3"/>
  <c r="E263" i="3" s="1"/>
  <c r="D264" i="3"/>
  <c r="E264" i="3" s="1"/>
  <c r="D265" i="3"/>
  <c r="E265" i="3" s="1"/>
  <c r="D266" i="3"/>
  <c r="E266" i="3" s="1"/>
  <c r="D267" i="3"/>
  <c r="E267" i="3" s="1"/>
  <c r="D268" i="3"/>
  <c r="E268" i="3" s="1"/>
  <c r="D269" i="3"/>
  <c r="E269" i="3" s="1"/>
  <c r="D270" i="3"/>
  <c r="E270" i="3" s="1"/>
  <c r="D271" i="3"/>
  <c r="E271" i="3" s="1"/>
  <c r="D272" i="3"/>
  <c r="E272" i="3" s="1"/>
  <c r="D273" i="3"/>
  <c r="E273" i="3" s="1"/>
  <c r="D274" i="3"/>
  <c r="E274" i="3" s="1"/>
  <c r="D275" i="3"/>
  <c r="E275" i="3" s="1"/>
  <c r="D276" i="3"/>
  <c r="E276" i="3" s="1"/>
  <c r="D277" i="3"/>
  <c r="E277" i="3" s="1"/>
  <c r="D278" i="3"/>
  <c r="E278" i="3" s="1"/>
  <c r="D279" i="3"/>
  <c r="E279" i="3" s="1"/>
  <c r="D280" i="3"/>
  <c r="E280" i="3" s="1"/>
  <c r="D281" i="3"/>
  <c r="E281" i="3" s="1"/>
  <c r="D282" i="3"/>
  <c r="E282" i="3" s="1"/>
  <c r="D283" i="3"/>
  <c r="E283" i="3" s="1"/>
  <c r="D284" i="3"/>
  <c r="E284" i="3" s="1"/>
  <c r="D285" i="3"/>
  <c r="E285" i="3" s="1"/>
  <c r="D286" i="3"/>
  <c r="E286" i="3" s="1"/>
  <c r="D287" i="3"/>
  <c r="E287" i="3" s="1"/>
  <c r="D288" i="3"/>
  <c r="E288" i="3" s="1"/>
  <c r="D289" i="3"/>
  <c r="E289" i="3" s="1"/>
  <c r="D290" i="3"/>
  <c r="E290" i="3" s="1"/>
  <c r="D291" i="3"/>
  <c r="E291" i="3" s="1"/>
  <c r="D292" i="3"/>
  <c r="E292" i="3" s="1"/>
  <c r="D293" i="3"/>
  <c r="E293" i="3" s="1"/>
  <c r="D294" i="3"/>
  <c r="E294" i="3" s="1"/>
  <c r="D295" i="3"/>
  <c r="E295" i="3" s="1"/>
  <c r="D296" i="3"/>
  <c r="E296" i="3" s="1"/>
  <c r="D297" i="3"/>
  <c r="E297" i="3" s="1"/>
  <c r="D298" i="3"/>
  <c r="E298" i="3" s="1"/>
  <c r="D299" i="3"/>
  <c r="E299" i="3" s="1"/>
  <c r="D300" i="3"/>
  <c r="E300" i="3" s="1"/>
  <c r="D301" i="3"/>
  <c r="E301" i="3" s="1"/>
  <c r="D302" i="3"/>
  <c r="E302" i="3" s="1"/>
  <c r="D303" i="3"/>
  <c r="E303" i="3" s="1"/>
  <c r="D304" i="3"/>
  <c r="E304" i="3" s="1"/>
  <c r="D305" i="3"/>
  <c r="E305" i="3" s="1"/>
  <c r="D306" i="3"/>
  <c r="E306" i="3" s="1"/>
  <c r="D307" i="3"/>
  <c r="E307" i="3" s="1"/>
  <c r="D308" i="3"/>
  <c r="E308" i="3" s="1"/>
  <c r="D309" i="3"/>
  <c r="E309" i="3" s="1"/>
  <c r="D310" i="3"/>
  <c r="E310" i="3" s="1"/>
  <c r="D311" i="3"/>
  <c r="E311" i="3" s="1"/>
  <c r="D312" i="3"/>
  <c r="E312" i="3" s="1"/>
  <c r="D313" i="3"/>
  <c r="E313" i="3" s="1"/>
  <c r="D314" i="3"/>
  <c r="E314" i="3" s="1"/>
  <c r="D315" i="3"/>
  <c r="E315" i="3" s="1"/>
  <c r="D316" i="3"/>
  <c r="E316" i="3" s="1"/>
  <c r="D317" i="3"/>
  <c r="E317" i="3" s="1"/>
  <c r="D318" i="3"/>
  <c r="E318" i="3" s="1"/>
  <c r="D319" i="3"/>
  <c r="E319" i="3" s="1"/>
  <c r="D320" i="3"/>
  <c r="E320" i="3" s="1"/>
  <c r="D321" i="3"/>
  <c r="E321" i="3" s="1"/>
  <c r="D322" i="3"/>
  <c r="D323" i="3"/>
  <c r="E323" i="3" s="1"/>
  <c r="D324" i="3"/>
  <c r="E324" i="3" s="1"/>
  <c r="D325" i="3"/>
  <c r="E325" i="3" s="1"/>
  <c r="D326" i="3"/>
  <c r="E326" i="3" s="1"/>
  <c r="D327" i="3"/>
  <c r="E327" i="3" s="1"/>
  <c r="D328" i="3"/>
  <c r="E328" i="3" s="1"/>
  <c r="D329" i="3"/>
  <c r="E329" i="3" s="1"/>
  <c r="D330" i="3"/>
  <c r="E330" i="3" s="1"/>
  <c r="D331" i="3"/>
  <c r="E331" i="3" s="1"/>
  <c r="D332" i="3"/>
  <c r="E332" i="3" s="1"/>
  <c r="D333" i="3"/>
  <c r="E333" i="3" s="1"/>
  <c r="D334" i="3"/>
  <c r="E334" i="3" s="1"/>
  <c r="D335" i="3"/>
  <c r="E335" i="3" s="1"/>
  <c r="D336" i="3"/>
  <c r="E336" i="3" s="1"/>
  <c r="D337" i="3"/>
  <c r="E337" i="3" s="1"/>
  <c r="D338" i="3"/>
  <c r="E338" i="3" s="1"/>
  <c r="D339" i="3"/>
  <c r="E339" i="3" s="1"/>
  <c r="D340" i="3"/>
  <c r="E340" i="3" s="1"/>
  <c r="D341" i="3"/>
  <c r="E341" i="3" s="1"/>
  <c r="D342" i="3"/>
  <c r="E342" i="3" s="1"/>
  <c r="D343" i="3"/>
  <c r="E343" i="3" s="1"/>
  <c r="D344" i="3"/>
  <c r="E344" i="3" s="1"/>
  <c r="D345" i="3"/>
  <c r="E345" i="3" s="1"/>
  <c r="D346" i="3"/>
  <c r="E346" i="3" s="1"/>
  <c r="D347" i="3"/>
  <c r="E347" i="3" s="1"/>
  <c r="D348" i="3"/>
  <c r="E348" i="3" s="1"/>
  <c r="D349" i="3"/>
  <c r="E349" i="3" s="1"/>
  <c r="D350" i="3"/>
  <c r="E350" i="3" s="1"/>
  <c r="D351" i="3"/>
  <c r="E351" i="3" s="1"/>
  <c r="D352" i="3"/>
  <c r="E352" i="3" s="1"/>
  <c r="D353" i="3"/>
  <c r="E353" i="3" s="1"/>
  <c r="D354" i="3"/>
  <c r="E354" i="3" s="1"/>
  <c r="D355" i="3"/>
  <c r="E355" i="3" s="1"/>
  <c r="D356" i="3"/>
  <c r="E356" i="3" s="1"/>
  <c r="D357" i="3"/>
  <c r="E357" i="3" s="1"/>
  <c r="D358" i="3"/>
  <c r="E358" i="3" s="1"/>
  <c r="D359" i="3"/>
  <c r="E359" i="3" s="1"/>
  <c r="D360" i="3"/>
  <c r="E360" i="3" s="1"/>
  <c r="D361" i="3"/>
  <c r="E361" i="3" s="1"/>
  <c r="D362" i="3"/>
  <c r="E362" i="3" s="1"/>
  <c r="D363" i="3"/>
  <c r="E363" i="3" s="1"/>
  <c r="D364" i="3"/>
  <c r="E364" i="3" s="1"/>
  <c r="D365" i="3"/>
  <c r="E365" i="3" s="1"/>
  <c r="D366" i="3"/>
  <c r="E366" i="3" s="1"/>
  <c r="D367" i="3"/>
  <c r="E367" i="3" s="1"/>
  <c r="D368" i="3"/>
  <c r="E368" i="3" s="1"/>
  <c r="D369" i="3"/>
  <c r="E369" i="3" s="1"/>
  <c r="D370" i="3"/>
  <c r="E370" i="3" s="1"/>
  <c r="D371" i="3"/>
  <c r="E371" i="3" s="1"/>
  <c r="D372" i="3"/>
  <c r="E372" i="3" s="1"/>
  <c r="D373" i="3"/>
  <c r="E373" i="3" s="1"/>
  <c r="D374" i="3"/>
  <c r="E374" i="3" s="1"/>
  <c r="D375" i="3"/>
  <c r="E375" i="3" s="1"/>
  <c r="D376" i="3"/>
  <c r="E376" i="3" s="1"/>
  <c r="D377" i="3"/>
  <c r="E377" i="3" s="1"/>
  <c r="D378" i="3"/>
  <c r="E378" i="3" s="1"/>
  <c r="D379" i="3"/>
  <c r="E379" i="3" s="1"/>
  <c r="D380" i="3"/>
  <c r="E380" i="3" s="1"/>
  <c r="D381" i="3"/>
  <c r="E381" i="3" s="1"/>
  <c r="D382" i="3"/>
  <c r="E382" i="3" s="1"/>
  <c r="D383" i="3"/>
  <c r="E383" i="3" s="1"/>
  <c r="D384" i="3"/>
  <c r="E384" i="3" s="1"/>
  <c r="D385" i="3"/>
  <c r="E385" i="3" s="1"/>
  <c r="D386" i="3"/>
  <c r="E386" i="3" s="1"/>
  <c r="D387" i="3"/>
  <c r="E387" i="3" s="1"/>
  <c r="D388" i="3"/>
  <c r="E388" i="3" s="1"/>
  <c r="D389" i="3"/>
  <c r="E389" i="3" s="1"/>
  <c r="D390" i="3"/>
  <c r="E390" i="3" s="1"/>
  <c r="D391" i="3"/>
  <c r="E391" i="3" s="1"/>
  <c r="D392" i="3"/>
  <c r="E392" i="3" s="1"/>
  <c r="D393" i="3"/>
  <c r="E393" i="3" s="1"/>
  <c r="D394" i="3"/>
  <c r="E394" i="3" s="1"/>
  <c r="D395" i="3"/>
  <c r="E395" i="3" s="1"/>
  <c r="D396" i="3"/>
  <c r="E396" i="3" s="1"/>
  <c r="D397" i="3"/>
  <c r="E397" i="3" s="1"/>
  <c r="D398" i="3"/>
  <c r="E398" i="3" s="1"/>
  <c r="D399" i="3"/>
  <c r="E399" i="3" s="1"/>
  <c r="D400" i="3"/>
  <c r="E400" i="3" s="1"/>
  <c r="D401" i="3"/>
  <c r="E401" i="3" s="1"/>
  <c r="D402" i="3"/>
  <c r="E402" i="3" s="1"/>
  <c r="D403" i="3"/>
  <c r="E403" i="3" s="1"/>
  <c r="D404" i="3"/>
  <c r="E404" i="3" s="1"/>
  <c r="D405" i="3"/>
  <c r="E405" i="3" s="1"/>
  <c r="D406" i="3"/>
  <c r="E406" i="3" s="1"/>
  <c r="D407" i="3"/>
  <c r="E407" i="3" s="1"/>
  <c r="D408" i="3"/>
  <c r="E408" i="3" s="1"/>
  <c r="D409" i="3"/>
  <c r="E409" i="3" s="1"/>
  <c r="D410" i="3"/>
  <c r="E410" i="3" s="1"/>
  <c r="D411" i="3"/>
  <c r="E411" i="3" s="1"/>
  <c r="D412" i="3"/>
  <c r="E412" i="3" s="1"/>
  <c r="D413" i="3"/>
  <c r="E413" i="3" s="1"/>
  <c r="D414" i="3"/>
  <c r="E414" i="3" s="1"/>
  <c r="D415" i="3"/>
  <c r="E415" i="3" s="1"/>
  <c r="D416" i="3"/>
  <c r="E416" i="3" s="1"/>
  <c r="D417" i="3"/>
  <c r="E417" i="3" s="1"/>
  <c r="D418" i="3"/>
  <c r="E418" i="3" s="1"/>
  <c r="D419" i="3"/>
  <c r="E419" i="3" s="1"/>
  <c r="D420" i="3"/>
  <c r="E420" i="3" s="1"/>
  <c r="D421" i="3"/>
  <c r="E421" i="3" s="1"/>
  <c r="D422" i="3"/>
  <c r="E422" i="3" s="1"/>
  <c r="D423" i="3"/>
  <c r="E423" i="3" s="1"/>
  <c r="D424" i="3"/>
  <c r="E424" i="3" s="1"/>
  <c r="D425" i="3"/>
  <c r="E425" i="3" s="1"/>
  <c r="D426" i="3"/>
  <c r="E426" i="3" s="1"/>
  <c r="D427" i="3"/>
  <c r="E427" i="3" s="1"/>
  <c r="D428" i="3"/>
  <c r="E428" i="3" s="1"/>
  <c r="D429" i="3"/>
  <c r="E429" i="3" s="1"/>
  <c r="D430" i="3"/>
  <c r="E430" i="3" s="1"/>
  <c r="D431" i="3"/>
  <c r="E431" i="3" s="1"/>
  <c r="D432" i="3"/>
  <c r="E432" i="3" s="1"/>
  <c r="D433" i="3"/>
  <c r="E433" i="3" s="1"/>
  <c r="D434" i="3"/>
  <c r="E434" i="3" s="1"/>
  <c r="D435" i="3"/>
  <c r="E435" i="3" s="1"/>
  <c r="D436" i="3"/>
  <c r="E436" i="3" s="1"/>
  <c r="D437" i="3"/>
  <c r="E437" i="3" s="1"/>
  <c r="D438" i="3"/>
  <c r="E438" i="3" s="1"/>
  <c r="D439" i="3"/>
  <c r="E439" i="3" s="1"/>
  <c r="D440" i="3"/>
  <c r="E440" i="3" s="1"/>
  <c r="D441" i="3"/>
  <c r="E441" i="3" s="1"/>
  <c r="D442" i="3"/>
  <c r="E442" i="3" s="1"/>
  <c r="D443" i="3"/>
  <c r="E443" i="3" s="1"/>
  <c r="D444" i="3"/>
  <c r="E444" i="3" s="1"/>
  <c r="D445" i="3"/>
  <c r="E445" i="3" s="1"/>
  <c r="D446" i="3"/>
  <c r="E446" i="3" s="1"/>
  <c r="D447" i="3"/>
  <c r="E447" i="3" s="1"/>
  <c r="D448" i="3"/>
  <c r="E448" i="3" s="1"/>
  <c r="D449" i="3"/>
  <c r="E449" i="3" s="1"/>
  <c r="D450" i="3"/>
  <c r="E450" i="3" s="1"/>
  <c r="D451" i="3"/>
  <c r="E451" i="3" s="1"/>
  <c r="D452" i="3"/>
  <c r="E452" i="3" s="1"/>
  <c r="D453" i="3"/>
  <c r="E453" i="3" s="1"/>
  <c r="D454" i="3"/>
  <c r="E454" i="3" s="1"/>
  <c r="D455" i="3"/>
  <c r="E455" i="3" s="1"/>
  <c r="D456" i="3"/>
  <c r="E456" i="3" s="1"/>
  <c r="D457" i="3"/>
  <c r="E457" i="3" s="1"/>
  <c r="D458" i="3"/>
  <c r="E458" i="3" s="1"/>
  <c r="D459" i="3"/>
  <c r="E459" i="3" s="1"/>
  <c r="D460" i="3"/>
  <c r="E460" i="3" s="1"/>
  <c r="D461" i="3"/>
  <c r="E461" i="3" s="1"/>
  <c r="D462" i="3"/>
  <c r="E462" i="3" s="1"/>
  <c r="D463" i="3"/>
  <c r="E463" i="3" s="1"/>
  <c r="D464" i="3"/>
  <c r="E464" i="3" s="1"/>
  <c r="D465" i="3"/>
  <c r="E465" i="3" s="1"/>
  <c r="D466" i="3"/>
  <c r="E466" i="3" s="1"/>
  <c r="D467" i="3"/>
  <c r="E467" i="3" s="1"/>
  <c r="D468" i="3"/>
  <c r="E468" i="3" s="1"/>
  <c r="D469" i="3"/>
  <c r="E469" i="3" s="1"/>
  <c r="D470" i="3"/>
  <c r="E470" i="3" s="1"/>
  <c r="D471" i="3"/>
  <c r="E471" i="3" s="1"/>
  <c r="D472" i="3"/>
  <c r="E472" i="3" s="1"/>
  <c r="D473" i="3"/>
  <c r="E473" i="3" s="1"/>
  <c r="D474" i="3"/>
  <c r="E474" i="3" s="1"/>
  <c r="D475" i="3"/>
  <c r="E475" i="3" s="1"/>
  <c r="D476" i="3"/>
  <c r="E476" i="3" s="1"/>
  <c r="D477" i="3"/>
  <c r="E477" i="3" s="1"/>
  <c r="D478" i="3"/>
  <c r="E478" i="3" s="1"/>
  <c r="D479" i="3"/>
  <c r="E479" i="3" s="1"/>
  <c r="D480" i="3"/>
  <c r="E480" i="3" s="1"/>
  <c r="D481" i="3"/>
  <c r="E481" i="3" s="1"/>
  <c r="D482" i="3"/>
  <c r="E482" i="3" s="1"/>
  <c r="D483" i="3"/>
  <c r="E483" i="3" s="1"/>
  <c r="D484" i="3"/>
  <c r="E484" i="3" s="1"/>
  <c r="D485" i="3"/>
  <c r="E485" i="3" s="1"/>
  <c r="D486" i="3"/>
  <c r="E486" i="3" s="1"/>
  <c r="D487" i="3"/>
  <c r="E487" i="3" s="1"/>
  <c r="D488" i="3"/>
  <c r="E488" i="3" s="1"/>
  <c r="D489" i="3"/>
  <c r="E489" i="3" s="1"/>
  <c r="D490" i="3"/>
  <c r="E490" i="3" s="1"/>
  <c r="D491" i="3"/>
  <c r="E491" i="3" s="1"/>
  <c r="D492" i="3"/>
  <c r="E492" i="3" s="1"/>
  <c r="D493" i="3"/>
  <c r="E493" i="3" s="1"/>
  <c r="D494" i="3"/>
  <c r="E494" i="3" s="1"/>
  <c r="D495" i="3"/>
  <c r="E495" i="3" s="1"/>
  <c r="D496" i="3"/>
  <c r="E496" i="3" s="1"/>
  <c r="D497" i="3"/>
  <c r="E497" i="3" s="1"/>
  <c r="D498" i="3"/>
  <c r="E498" i="3" s="1"/>
  <c r="D499" i="3"/>
  <c r="E499" i="3" s="1"/>
  <c r="D500" i="3"/>
  <c r="E500" i="3" s="1"/>
  <c r="D501" i="3"/>
  <c r="E501" i="3" s="1"/>
  <c r="D502" i="3"/>
  <c r="E502" i="3" s="1"/>
  <c r="D503" i="3"/>
  <c r="E503" i="3" s="1"/>
  <c r="D504" i="3"/>
  <c r="E504" i="3" s="1"/>
  <c r="D505" i="3"/>
  <c r="E505" i="3" s="1"/>
  <c r="D506" i="3"/>
  <c r="E506" i="3" s="1"/>
  <c r="D507" i="3"/>
  <c r="E507" i="3" s="1"/>
  <c r="D508" i="3"/>
  <c r="E508" i="3" s="1"/>
  <c r="D509" i="3"/>
  <c r="E509" i="3" s="1"/>
  <c r="D510" i="3"/>
  <c r="E510" i="3" s="1"/>
  <c r="D511" i="3"/>
  <c r="E511" i="3" s="1"/>
  <c r="D512" i="3"/>
  <c r="E512" i="3" s="1"/>
  <c r="D513" i="3"/>
  <c r="E513" i="3" s="1"/>
  <c r="D514" i="3"/>
  <c r="E514" i="3" s="1"/>
  <c r="D515" i="3"/>
  <c r="E515" i="3" s="1"/>
  <c r="D516" i="3"/>
  <c r="E516" i="3" s="1"/>
  <c r="D517" i="3"/>
  <c r="E517" i="3" s="1"/>
  <c r="D518" i="3"/>
  <c r="E518" i="3" s="1"/>
  <c r="D519" i="3"/>
  <c r="E519" i="3" s="1"/>
  <c r="D520" i="3"/>
  <c r="E520" i="3" s="1"/>
  <c r="D521" i="3"/>
  <c r="E521" i="3" s="1"/>
  <c r="D522" i="3"/>
  <c r="E522" i="3" s="1"/>
  <c r="D523" i="3"/>
  <c r="E523" i="3" s="1"/>
  <c r="D524" i="3"/>
  <c r="E524" i="3" s="1"/>
  <c r="D525" i="3"/>
  <c r="E525" i="3" s="1"/>
  <c r="D526" i="3"/>
  <c r="E526" i="3" s="1"/>
  <c r="D527" i="3"/>
  <c r="E527" i="3" s="1"/>
  <c r="D528" i="3"/>
  <c r="E528" i="3" s="1"/>
  <c r="D529" i="3"/>
  <c r="E529" i="3" s="1"/>
  <c r="D530" i="3"/>
  <c r="E530" i="3" s="1"/>
  <c r="D531" i="3"/>
  <c r="E531" i="3" s="1"/>
  <c r="D532" i="3"/>
  <c r="E532" i="3" s="1"/>
  <c r="D533" i="3"/>
  <c r="E533" i="3" s="1"/>
  <c r="D534" i="3"/>
  <c r="E534" i="3" s="1"/>
  <c r="D535" i="3"/>
  <c r="E535" i="3" s="1"/>
  <c r="D536" i="3"/>
  <c r="E536" i="3" s="1"/>
  <c r="D537" i="3"/>
  <c r="E537" i="3" s="1"/>
  <c r="D538" i="3"/>
  <c r="E538" i="3" s="1"/>
  <c r="D539" i="3"/>
  <c r="E539" i="3" s="1"/>
  <c r="D540" i="3"/>
  <c r="E540" i="3" s="1"/>
  <c r="D541" i="3"/>
  <c r="E541" i="3" s="1"/>
  <c r="D542" i="3"/>
  <c r="E542" i="3" s="1"/>
  <c r="D543" i="3"/>
  <c r="E543" i="3" s="1"/>
  <c r="D544" i="3"/>
  <c r="E544" i="3" s="1"/>
  <c r="D545" i="3"/>
  <c r="E545" i="3" s="1"/>
  <c r="D546" i="3"/>
  <c r="E546" i="3" s="1"/>
  <c r="D547" i="3"/>
  <c r="E547" i="3" s="1"/>
  <c r="D548" i="3"/>
  <c r="E548" i="3" s="1"/>
  <c r="D549" i="3"/>
  <c r="E549" i="3" s="1"/>
  <c r="D550" i="3"/>
  <c r="E550" i="3" s="1"/>
  <c r="D551" i="3"/>
  <c r="E551" i="3" s="1"/>
  <c r="D552" i="3"/>
  <c r="E552" i="3" s="1"/>
  <c r="D553" i="3"/>
  <c r="E553" i="3" s="1"/>
  <c r="D554" i="3"/>
  <c r="E554" i="3" s="1"/>
  <c r="D555" i="3"/>
  <c r="E555" i="3" s="1"/>
  <c r="D556" i="3"/>
  <c r="E556" i="3" s="1"/>
  <c r="D557" i="3"/>
  <c r="E557" i="3" s="1"/>
  <c r="D558" i="3"/>
  <c r="E558" i="3" s="1"/>
  <c r="D559" i="3"/>
  <c r="E559" i="3" s="1"/>
  <c r="D560" i="3"/>
  <c r="E560" i="3" s="1"/>
  <c r="D561" i="3"/>
  <c r="E561" i="3" s="1"/>
  <c r="D562" i="3"/>
  <c r="E562" i="3" s="1"/>
  <c r="D563" i="3"/>
  <c r="E563" i="3" s="1"/>
  <c r="D564" i="3"/>
  <c r="E564" i="3" s="1"/>
  <c r="D565" i="3"/>
  <c r="E565" i="3" s="1"/>
  <c r="D566" i="3"/>
  <c r="E566" i="3" s="1"/>
  <c r="D567" i="3"/>
  <c r="E567" i="3" s="1"/>
  <c r="D568" i="3"/>
  <c r="E568" i="3" s="1"/>
  <c r="D569" i="3"/>
  <c r="E569" i="3" s="1"/>
  <c r="D570" i="3"/>
  <c r="E570" i="3" s="1"/>
  <c r="D571" i="3"/>
  <c r="E571" i="3" s="1"/>
  <c r="D572" i="3"/>
  <c r="E572" i="3" s="1"/>
  <c r="D573" i="3"/>
  <c r="E573" i="3" s="1"/>
  <c r="D574" i="3"/>
  <c r="E574" i="3" s="1"/>
  <c r="D575" i="3"/>
  <c r="E575" i="3" s="1"/>
  <c r="D576" i="3"/>
  <c r="E576" i="3" s="1"/>
  <c r="D577" i="3"/>
  <c r="E577" i="3" s="1"/>
  <c r="D578" i="3"/>
  <c r="E578" i="3" s="1"/>
  <c r="D579" i="3"/>
  <c r="E579" i="3" s="1"/>
  <c r="D580" i="3"/>
  <c r="E580" i="3" s="1"/>
  <c r="D581" i="3"/>
  <c r="E581" i="3" s="1"/>
  <c r="D582" i="3"/>
  <c r="E582" i="3" s="1"/>
  <c r="D583" i="3"/>
  <c r="E583" i="3" s="1"/>
  <c r="D584" i="3"/>
  <c r="E584" i="3" s="1"/>
  <c r="D585" i="3"/>
  <c r="E585" i="3" s="1"/>
  <c r="D586" i="3"/>
  <c r="E586" i="3" s="1"/>
  <c r="D587" i="3"/>
  <c r="E587" i="3" s="1"/>
  <c r="D588" i="3"/>
  <c r="E588" i="3" s="1"/>
  <c r="D589" i="3"/>
  <c r="E589" i="3" s="1"/>
  <c r="D590" i="3"/>
  <c r="E590" i="3" s="1"/>
  <c r="D591" i="3"/>
  <c r="E591" i="3" s="1"/>
  <c r="D592" i="3"/>
  <c r="E592" i="3" s="1"/>
  <c r="D593" i="3"/>
  <c r="E593" i="3" s="1"/>
  <c r="D594" i="3"/>
  <c r="E594" i="3" s="1"/>
  <c r="D595" i="3"/>
  <c r="E595" i="3" s="1"/>
  <c r="D596" i="3"/>
  <c r="E596" i="3" s="1"/>
  <c r="D597" i="3"/>
  <c r="E597" i="3" s="1"/>
  <c r="D598" i="3"/>
  <c r="E598" i="3" s="1"/>
  <c r="D599" i="3"/>
  <c r="E599" i="3" s="1"/>
  <c r="D600" i="3"/>
  <c r="E600" i="3" s="1"/>
  <c r="D601" i="3"/>
  <c r="D602" i="3"/>
  <c r="E602" i="3" s="1"/>
  <c r="D603" i="3"/>
  <c r="E603" i="3" s="1"/>
  <c r="D604" i="3"/>
  <c r="E604" i="3" s="1"/>
  <c r="D605" i="3"/>
  <c r="E605" i="3" s="1"/>
  <c r="D606" i="3"/>
  <c r="E606" i="3" s="1"/>
  <c r="D607" i="3"/>
  <c r="E607" i="3" s="1"/>
  <c r="D608" i="3"/>
  <c r="E608" i="3" s="1"/>
  <c r="D609" i="3"/>
  <c r="E609" i="3" s="1"/>
  <c r="D610" i="3"/>
  <c r="E610" i="3" s="1"/>
  <c r="D611" i="3"/>
  <c r="E611" i="3" s="1"/>
  <c r="D612" i="3"/>
  <c r="E612" i="3" s="1"/>
  <c r="D613" i="3"/>
  <c r="E613" i="3" s="1"/>
  <c r="D614" i="3"/>
  <c r="E614" i="3" s="1"/>
  <c r="D615" i="3"/>
  <c r="E615" i="3" s="1"/>
  <c r="D616" i="3"/>
  <c r="E616" i="3" s="1"/>
  <c r="D617" i="3"/>
  <c r="E617" i="3" s="1"/>
  <c r="D618" i="3"/>
  <c r="E618" i="3" s="1"/>
  <c r="D619" i="3"/>
  <c r="E619" i="3" s="1"/>
  <c r="D620" i="3"/>
  <c r="E620" i="3" s="1"/>
  <c r="D621" i="3"/>
  <c r="E621" i="3" s="1"/>
  <c r="D622" i="3"/>
  <c r="E622" i="3" s="1"/>
  <c r="D623" i="3"/>
  <c r="E623" i="3" s="1"/>
  <c r="D624" i="3"/>
  <c r="E624" i="3" s="1"/>
  <c r="D625" i="3"/>
  <c r="E625" i="3" s="1"/>
  <c r="D626" i="3"/>
  <c r="E626" i="3" s="1"/>
  <c r="D627" i="3"/>
  <c r="E627" i="3" s="1"/>
  <c r="D628" i="3"/>
  <c r="E628" i="3" s="1"/>
  <c r="D629" i="3"/>
  <c r="E629" i="3" s="1"/>
  <c r="D630" i="3"/>
  <c r="E630" i="3" s="1"/>
  <c r="D631" i="3"/>
  <c r="E631" i="3" s="1"/>
  <c r="D632" i="3"/>
  <c r="E632" i="3" s="1"/>
  <c r="D2" i="3"/>
  <c r="E2" i="3" s="1"/>
  <c r="Y4" i="11" l="1"/>
  <c r="Z4" i="11" s="1"/>
  <c r="Z213" i="11"/>
  <c r="Y12" i="11"/>
  <c r="Z12" i="11" s="1"/>
  <c r="Y116" i="11"/>
  <c r="Z116" i="11" s="1"/>
  <c r="Y163" i="11"/>
  <c r="Z163" i="11" s="1"/>
  <c r="Y245" i="11"/>
  <c r="Z245" i="11" s="1"/>
  <c r="Z458" i="11"/>
  <c r="Y458" i="11"/>
  <c r="Z55" i="11"/>
  <c r="Y56" i="11"/>
  <c r="Z56" i="11" s="1"/>
  <c r="Z75" i="11"/>
  <c r="Y76" i="11"/>
  <c r="Z76" i="11" s="1"/>
  <c r="Z79" i="11"/>
  <c r="Y92" i="11"/>
  <c r="Z92" i="11" s="1"/>
  <c r="Y111" i="11"/>
  <c r="Z111" i="11" s="1"/>
  <c r="Y112" i="11"/>
  <c r="Z112" i="11" s="1"/>
  <c r="Z115" i="11"/>
  <c r="Y132" i="11"/>
  <c r="Z132" i="11" s="1"/>
  <c r="Y143" i="11"/>
  <c r="Z143" i="11" s="1"/>
  <c r="Y151" i="11"/>
  <c r="Z151" i="11" s="1"/>
  <c r="Y159" i="11"/>
  <c r="Z159" i="11" s="1"/>
  <c r="Z162" i="11"/>
  <c r="Y204" i="11"/>
  <c r="Y211" i="11"/>
  <c r="Z211" i="11" s="1"/>
  <c r="Y319" i="11"/>
  <c r="Z319" i="11"/>
  <c r="Y553" i="11"/>
  <c r="Z553" i="11" s="1"/>
  <c r="Y620" i="11"/>
  <c r="Z620" i="11" s="1"/>
  <c r="Z288" i="11"/>
  <c r="Z321" i="11"/>
  <c r="Y20" i="11"/>
  <c r="Z20" i="11" s="1"/>
  <c r="Y24" i="11"/>
  <c r="Z24" i="11" s="1"/>
  <c r="Y44" i="11"/>
  <c r="Z44" i="11" s="1"/>
  <c r="Y60" i="11"/>
  <c r="Z60" i="11" s="1"/>
  <c r="Y68" i="11"/>
  <c r="Z68" i="11" s="1"/>
  <c r="Y152" i="11"/>
  <c r="Z152" i="11" s="1"/>
  <c r="Y160" i="11"/>
  <c r="Z160" i="11" s="1"/>
  <c r="Y161" i="11"/>
  <c r="Z161" i="11" s="1"/>
  <c r="Y213" i="11"/>
  <c r="Y367" i="11"/>
  <c r="Z367" i="11"/>
  <c r="Z87" i="11"/>
  <c r="Y88" i="11"/>
  <c r="Z88" i="11" s="1"/>
  <c r="Y107" i="11"/>
  <c r="Z107" i="11" s="1"/>
  <c r="Y110" i="11"/>
  <c r="Z110" i="11" s="1"/>
  <c r="Z131" i="11"/>
  <c r="Z148" i="11"/>
  <c r="Y149" i="11"/>
  <c r="Z157" i="11"/>
  <c r="Y171" i="11"/>
  <c r="Z171" i="11" s="1"/>
  <c r="Z197" i="11"/>
  <c r="Y198" i="11"/>
  <c r="Z198" i="11" s="1"/>
  <c r="Y221" i="11"/>
  <c r="Z221" i="11" s="1"/>
  <c r="Z241" i="11"/>
  <c r="Z362" i="11"/>
  <c r="Y375" i="11"/>
  <c r="Z375" i="11" s="1"/>
  <c r="Z465" i="11"/>
  <c r="Y552" i="11"/>
  <c r="Z552" i="11" s="1"/>
  <c r="Y577" i="11"/>
  <c r="Z577" i="11" s="1"/>
  <c r="Y601" i="11"/>
  <c r="Y127" i="11"/>
  <c r="Z127" i="11"/>
  <c r="Z252" i="11"/>
  <c r="Y576" i="11"/>
  <c r="Z576" i="11" s="1"/>
  <c r="Z600" i="11"/>
  <c r="Y600" i="11"/>
  <c r="Y104" i="11"/>
  <c r="Z104" i="11" s="1"/>
  <c r="Z136" i="11"/>
  <c r="Y169" i="11"/>
  <c r="Z169" i="11" s="1"/>
  <c r="Y195" i="11"/>
  <c r="Z195" i="11" s="1"/>
  <c r="Y201" i="11"/>
  <c r="Z201" i="11" s="1"/>
  <c r="Y240" i="11"/>
  <c r="Z240" i="11" s="1"/>
  <c r="Z264" i="11"/>
  <c r="Y361" i="11"/>
  <c r="Z361" i="11" s="1"/>
  <c r="Z385" i="11"/>
  <c r="Y431" i="11"/>
  <c r="Z431" i="11"/>
  <c r="Y540" i="11"/>
  <c r="Y3" i="11"/>
  <c r="Z3" i="11" s="1"/>
  <c r="Y7" i="11"/>
  <c r="Z7" i="11" s="1"/>
  <c r="Y31" i="11"/>
  <c r="Z31" i="11" s="1"/>
  <c r="Y35" i="11"/>
  <c r="Z35" i="11" s="1"/>
  <c r="Y39" i="11"/>
  <c r="Z39" i="11" s="1"/>
  <c r="Y100" i="11"/>
  <c r="Z100" i="11" s="1"/>
  <c r="Z103" i="11"/>
  <c r="Y136" i="11"/>
  <c r="Z248" i="11"/>
  <c r="Y252" i="11"/>
  <c r="Y325" i="11"/>
  <c r="Z325" i="11" s="1"/>
  <c r="Y360" i="11"/>
  <c r="Z360" i="11" s="1"/>
  <c r="Z428" i="11"/>
  <c r="Y2" i="11"/>
  <c r="Z2" i="11" s="1"/>
  <c r="Y6" i="11"/>
  <c r="Z6" i="11" s="1"/>
  <c r="Y11" i="11"/>
  <c r="Z11" i="11" s="1"/>
  <c r="Y15" i="11"/>
  <c r="Z15" i="11" s="1"/>
  <c r="Y23" i="11"/>
  <c r="Z23" i="11" s="1"/>
  <c r="Y27" i="11"/>
  <c r="Z27" i="11" s="1"/>
  <c r="Y30" i="11"/>
  <c r="Z30" i="11" s="1"/>
  <c r="Y34" i="11"/>
  <c r="Z34" i="11" s="1"/>
  <c r="Y38" i="11"/>
  <c r="Z38" i="11" s="1"/>
  <c r="Y43" i="11"/>
  <c r="Z43" i="11" s="1"/>
  <c r="Y47" i="11"/>
  <c r="Z47" i="11" s="1"/>
  <c r="Y63" i="11"/>
  <c r="Z63" i="11" s="1"/>
  <c r="Y67" i="11"/>
  <c r="Z67" i="11" s="1"/>
  <c r="Y71" i="11"/>
  <c r="Z71" i="11" s="1"/>
  <c r="Y98" i="11"/>
  <c r="Z98" i="11" s="1"/>
  <c r="Y119" i="11"/>
  <c r="Z119" i="11" s="1"/>
  <c r="Y122" i="11"/>
  <c r="Y134" i="11"/>
  <c r="Z134" i="11" s="1"/>
  <c r="Y206" i="11"/>
  <c r="Z206" i="11"/>
  <c r="Y207" i="11"/>
  <c r="Z207" i="11" s="1"/>
  <c r="Y214" i="11"/>
  <c r="Y215" i="11"/>
  <c r="Z215" i="11" s="1"/>
  <c r="Y357" i="11"/>
  <c r="Y353" i="11"/>
  <c r="Z353" i="11" s="1"/>
  <c r="Y376" i="11"/>
  <c r="Z376" i="11" s="1"/>
  <c r="Y380" i="11"/>
  <c r="Z380" i="11" s="1"/>
  <c r="Y424" i="11"/>
  <c r="Z424" i="11" s="1"/>
  <c r="Y425" i="11"/>
  <c r="Z425" i="11" s="1"/>
  <c r="Y428" i="11"/>
  <c r="Y429" i="11"/>
  <c r="Z429" i="11" s="1"/>
  <c r="Y456" i="11"/>
  <c r="Z456" i="11" s="1"/>
  <c r="Y457" i="11"/>
  <c r="Z457" i="11" s="1"/>
  <c r="Y463" i="11"/>
  <c r="Y203" i="11"/>
  <c r="Z203" i="11" s="1"/>
  <c r="Y320" i="11"/>
  <c r="Z320" i="11" s="1"/>
  <c r="Y321" i="11"/>
  <c r="Y352" i="11"/>
  <c r="Z352" i="11" s="1"/>
  <c r="Y368" i="11"/>
  <c r="Z368" i="11" s="1"/>
  <c r="Y370" i="11"/>
  <c r="Z370" i="11" s="1"/>
  <c r="Y384" i="11"/>
  <c r="Z384" i="11" s="1"/>
  <c r="Y385" i="11"/>
  <c r="Y393" i="11"/>
  <c r="Z393" i="11" s="1"/>
  <c r="Y394" i="11"/>
  <c r="Z394" i="11" s="1"/>
  <c r="Y397" i="11"/>
  <c r="Z397" i="11" s="1"/>
  <c r="Y432" i="11"/>
  <c r="Z432" i="11" s="1"/>
  <c r="Y433" i="11"/>
  <c r="Z433" i="11" s="1"/>
  <c r="Z548" i="11"/>
  <c r="Z549" i="11"/>
  <c r="Z568" i="11"/>
  <c r="Z612" i="11"/>
  <c r="Z302" i="11"/>
  <c r="Y305" i="11"/>
  <c r="Z305" i="11" s="1"/>
  <c r="Y312" i="11"/>
  <c r="Z312" i="11" s="1"/>
  <c r="Y328" i="11"/>
  <c r="Z328" i="11" s="1"/>
  <c r="Y329" i="11"/>
  <c r="Z329" i="11" s="1"/>
  <c r="Y330" i="11"/>
  <c r="Z330" i="11" s="1"/>
  <c r="Y332" i="11"/>
  <c r="Z332" i="11" s="1"/>
  <c r="Y344" i="11"/>
  <c r="Z344" i="11" s="1"/>
  <c r="Y386" i="11"/>
  <c r="Z386" i="11" s="1"/>
  <c r="Z396" i="11"/>
  <c r="Y401" i="11"/>
  <c r="Z401" i="11" s="1"/>
  <c r="Y412" i="11"/>
  <c r="Z412" i="11" s="1"/>
  <c r="Y436" i="11"/>
  <c r="Z436" i="11" s="1"/>
  <c r="Y465" i="11"/>
  <c r="Y468" i="11"/>
  <c r="Z468" i="11" s="1"/>
  <c r="Y469" i="11"/>
  <c r="Z469" i="11" s="1"/>
  <c r="Y572" i="11"/>
  <c r="Z572" i="11" s="1"/>
  <c r="Z588" i="11"/>
  <c r="Y596" i="11"/>
  <c r="Z596" i="11" s="1"/>
  <c r="Y597" i="11"/>
  <c r="Z597" i="11" s="1"/>
  <c r="Y616" i="11"/>
  <c r="Z616" i="11" s="1"/>
  <c r="Y617" i="11"/>
  <c r="Z617" i="11" s="1"/>
  <c r="Y264" i="11"/>
  <c r="Y282" i="11"/>
  <c r="Z282" i="11" s="1"/>
  <c r="Z287" i="11"/>
  <c r="Y288" i="11"/>
  <c r="Y289" i="11"/>
  <c r="Z289" i="11" s="1"/>
  <c r="Y291" i="11"/>
  <c r="Z311" i="11"/>
  <c r="Z335" i="11"/>
  <c r="Y336" i="11"/>
  <c r="Z336" i="11" s="1"/>
  <c r="Y338" i="11"/>
  <c r="Z338" i="11" s="1"/>
  <c r="Z343" i="11"/>
  <c r="Z399" i="11"/>
  <c r="Y402" i="11"/>
  <c r="Z402" i="11" s="1"/>
  <c r="Y408" i="11"/>
  <c r="Z408" i="11" s="1"/>
  <c r="Y414" i="11"/>
  <c r="Y437" i="11"/>
  <c r="Z437" i="11" s="1"/>
  <c r="Y438" i="11"/>
  <c r="Z438" i="11" s="1"/>
  <c r="Y472" i="11"/>
  <c r="Z472" i="11" s="1"/>
  <c r="Y476" i="11"/>
  <c r="Z476" i="11" s="1"/>
  <c r="Y480" i="11"/>
  <c r="Z480" i="11" s="1"/>
  <c r="Y484" i="11"/>
  <c r="Z484" i="11" s="1"/>
  <c r="Y492" i="11"/>
  <c r="Z492" i="11" s="1"/>
  <c r="Y496" i="11"/>
  <c r="Z496" i="11" s="1"/>
  <c r="Y500" i="11"/>
  <c r="Z500" i="11" s="1"/>
  <c r="Y504" i="11"/>
  <c r="Z504" i="11" s="1"/>
  <c r="Y508" i="11"/>
  <c r="Z508" i="11" s="1"/>
  <c r="Y512" i="11"/>
  <c r="Z512" i="11" s="1"/>
  <c r="Y516" i="11"/>
  <c r="Z516" i="11" s="1"/>
  <c r="Y520" i="11"/>
  <c r="Z520" i="11" s="1"/>
  <c r="Y524" i="11"/>
  <c r="Z524" i="11" s="1"/>
  <c r="Z564" i="11"/>
  <c r="Z565" i="11"/>
  <c r="Y566" i="11"/>
  <c r="Y592" i="11"/>
  <c r="Z592" i="11" s="1"/>
  <c r="Z608" i="11"/>
  <c r="Z609" i="11"/>
  <c r="Y612" i="11"/>
  <c r="Y184" i="11"/>
  <c r="Z184" i="11" s="1"/>
  <c r="Z188" i="11"/>
  <c r="Y192" i="11"/>
  <c r="Z192" i="11" s="1"/>
  <c r="Y193" i="11"/>
  <c r="Z193" i="11" s="1"/>
  <c r="Y265" i="11"/>
  <c r="Z265" i="11" s="1"/>
  <c r="Y266" i="11"/>
  <c r="Z266" i="11" s="1"/>
  <c r="Y268" i="11"/>
  <c r="Z268" i="11" s="1"/>
  <c r="Z560" i="11"/>
  <c r="Z584" i="11"/>
  <c r="Z585" i="11"/>
  <c r="Z628" i="11"/>
  <c r="Y123" i="11"/>
  <c r="Z123" i="11" s="1"/>
  <c r="Y124" i="11"/>
  <c r="Z124" i="11" s="1"/>
  <c r="Y138" i="11"/>
  <c r="Z138" i="11" s="1"/>
  <c r="Y140" i="11"/>
  <c r="Z140" i="11" s="1"/>
  <c r="Z172" i="11"/>
  <c r="Y174" i="11"/>
  <c r="Y175" i="11"/>
  <c r="Z175" i="11" s="1"/>
  <c r="Z181" i="11"/>
  <c r="Y183" i="11"/>
  <c r="Z183" i="11" s="1"/>
  <c r="Y189" i="11"/>
  <c r="Z189" i="11" s="1"/>
  <c r="Y191" i="11"/>
  <c r="Z191" i="11" s="1"/>
  <c r="Y224" i="11"/>
  <c r="Z224" i="11" s="1"/>
  <c r="Y225" i="11"/>
  <c r="Z225" i="11" s="1"/>
  <c r="Y236" i="11"/>
  <c r="Z236" i="11" s="1"/>
  <c r="Y257" i="11"/>
  <c r="Z257" i="11" s="1"/>
  <c r="Z271" i="11"/>
  <c r="Y272" i="11"/>
  <c r="Z272" i="11" s="1"/>
  <c r="Z414" i="11"/>
  <c r="Y416" i="11"/>
  <c r="Z416" i="11" s="1"/>
  <c r="Y420" i="11"/>
  <c r="Z420" i="11" s="1"/>
  <c r="Y440" i="11"/>
  <c r="Z440" i="11" s="1"/>
  <c r="Y441" i="11"/>
  <c r="Z441" i="11" s="1"/>
  <c r="Y447" i="11"/>
  <c r="Y448" i="11"/>
  <c r="Z448" i="11" s="1"/>
  <c r="Y449" i="11"/>
  <c r="Z449" i="11" s="1"/>
  <c r="Y544" i="11"/>
  <c r="Z544" i="11" s="1"/>
  <c r="Y545" i="11"/>
  <c r="Z545" i="11" s="1"/>
  <c r="Z556" i="11"/>
  <c r="Y564" i="11"/>
  <c r="Y565" i="11"/>
  <c r="Z580" i="11"/>
  <c r="Z604" i="11"/>
  <c r="Z605" i="11"/>
  <c r="Y608" i="11"/>
  <c r="Y609" i="11"/>
  <c r="Z624" i="11"/>
  <c r="A5" i="16"/>
  <c r="A6" i="16" s="1"/>
  <c r="A7" i="16" s="1"/>
  <c r="A8"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A46" i="16" s="1"/>
  <c r="A47" i="16" s="1"/>
  <c r="A48" i="16" s="1"/>
  <c r="A49" i="16" s="1"/>
  <c r="A50" i="16" s="1"/>
  <c r="A51" i="16" s="1"/>
  <c r="A52" i="16" s="1"/>
  <c r="A53" i="16" s="1"/>
  <c r="A54" i="16" s="1"/>
  <c r="A55" i="16" s="1"/>
  <c r="A56" i="16" s="1"/>
  <c r="A57" i="16" s="1"/>
  <c r="A58" i="16" s="1"/>
  <c r="A59" i="16" s="1"/>
  <c r="A60" i="16" s="1"/>
  <c r="A61" i="16" s="1"/>
  <c r="A62" i="16" s="1"/>
  <c r="A63" i="16" s="1"/>
  <c r="A64" i="16" s="1"/>
  <c r="A65" i="16" s="1"/>
  <c r="A66" i="16" s="1"/>
  <c r="A67" i="16" s="1"/>
  <c r="A68" i="16" s="1"/>
  <c r="A69" i="16" s="1"/>
  <c r="A70" i="16" s="1"/>
  <c r="A71" i="16" s="1"/>
  <c r="A72" i="16" s="1"/>
  <c r="A73" i="16" s="1"/>
  <c r="A74" i="16" s="1"/>
  <c r="A75" i="16" s="1"/>
  <c r="A76" i="16" s="1"/>
  <c r="A77" i="16" s="1"/>
  <c r="A78" i="16" s="1"/>
  <c r="A79" i="16" s="1"/>
  <c r="A80" i="16" s="1"/>
  <c r="A81" i="16" s="1"/>
  <c r="A82" i="16" s="1"/>
  <c r="A83" i="16" s="1"/>
  <c r="A84" i="16" s="1"/>
  <c r="A85" i="16" s="1"/>
  <c r="A86" i="16" s="1"/>
  <c r="A87" i="16" s="1"/>
  <c r="A88" i="16" s="1"/>
  <c r="Y5" i="11"/>
  <c r="Z5" i="11" s="1"/>
  <c r="Y37" i="11"/>
  <c r="Z37" i="11" s="1"/>
  <c r="Y69" i="11"/>
  <c r="Z69" i="11" s="1"/>
  <c r="Z196" i="11"/>
  <c r="Y209" i="11"/>
  <c r="Z209" i="11" s="1"/>
  <c r="Y253" i="11"/>
  <c r="Z253" i="11" s="1"/>
  <c r="Y9" i="11"/>
  <c r="Z9" i="11"/>
  <c r="Y41" i="11"/>
  <c r="Z41" i="11" s="1"/>
  <c r="Y73" i="11"/>
  <c r="Z73" i="11" s="1"/>
  <c r="Y186" i="11"/>
  <c r="Z186" i="11"/>
  <c r="Y200" i="11"/>
  <c r="Z200" i="11" s="1"/>
  <c r="Y244" i="11"/>
  <c r="Z244" i="11" s="1"/>
  <c r="Y373" i="11"/>
  <c r="Z373" i="11" s="1"/>
  <c r="Y177" i="11"/>
  <c r="Z177" i="11" s="1"/>
  <c r="Y317" i="11"/>
  <c r="Z317" i="11" s="1"/>
  <c r="Y554" i="11"/>
  <c r="Z554" i="11" s="1"/>
  <c r="Y619" i="11"/>
  <c r="Z619" i="11" s="1"/>
  <c r="Y45" i="11"/>
  <c r="Z45" i="11" s="1"/>
  <c r="Y77" i="11"/>
  <c r="Z77" i="11" s="1"/>
  <c r="Y17" i="11"/>
  <c r="Z17" i="11" s="1"/>
  <c r="Y49" i="11"/>
  <c r="Z49" i="11" s="1"/>
  <c r="Y81" i="11"/>
  <c r="Z81" i="11" s="1"/>
  <c r="Y309" i="11"/>
  <c r="Z309" i="11" s="1"/>
  <c r="Y21" i="11"/>
  <c r="Z21" i="11" s="1"/>
  <c r="Y53" i="11"/>
  <c r="Z53" i="11" s="1"/>
  <c r="Y85" i="11"/>
  <c r="Z85" i="11" s="1"/>
  <c r="Y168" i="11"/>
  <c r="Z168" i="11" s="1"/>
  <c r="Y303" i="11"/>
  <c r="Z303" i="11" s="1"/>
  <c r="Y13" i="11"/>
  <c r="Z13" i="11" s="1"/>
  <c r="Y57" i="11"/>
  <c r="Z57" i="11" s="1"/>
  <c r="Y89" i="11"/>
  <c r="Z89" i="11" s="1"/>
  <c r="Z101" i="11"/>
  <c r="Y261" i="11"/>
  <c r="Z261" i="11" s="1"/>
  <c r="Z29" i="11"/>
  <c r="Y29" i="11"/>
  <c r="Y61" i="11"/>
  <c r="Z61" i="11" s="1"/>
  <c r="Y93" i="11"/>
  <c r="Z93" i="11" s="1"/>
  <c r="Y97" i="11"/>
  <c r="Z97" i="11" s="1"/>
  <c r="Z128" i="11"/>
  <c r="Y154" i="11"/>
  <c r="Z154" i="11"/>
  <c r="Y25" i="11"/>
  <c r="Z25" i="11" s="1"/>
  <c r="Y33" i="11"/>
  <c r="Z33" i="11" s="1"/>
  <c r="Y65" i="11"/>
  <c r="Z65" i="11" s="1"/>
  <c r="Z141" i="11"/>
  <c r="Y145" i="11"/>
  <c r="Z145" i="11" s="1"/>
  <c r="Z149" i="11"/>
  <c r="Z204" i="11"/>
  <c r="Y218" i="11"/>
  <c r="Z218" i="11" s="1"/>
  <c r="Y228" i="11"/>
  <c r="Z228" i="11" s="1"/>
  <c r="Z233" i="11"/>
  <c r="Y233" i="11"/>
  <c r="Y238" i="11"/>
  <c r="Z238" i="11" s="1"/>
  <c r="Z254" i="11"/>
  <c r="Y254" i="11"/>
  <c r="Z102" i="11"/>
  <c r="Z106" i="11"/>
  <c r="Z114" i="11"/>
  <c r="Z118" i="11"/>
  <c r="Z122" i="11"/>
  <c r="Z126" i="11"/>
  <c r="Z130" i="11"/>
  <c r="Z156" i="11"/>
  <c r="Z165" i="11"/>
  <c r="Y194" i="11"/>
  <c r="Z194" i="11" s="1"/>
  <c r="Z220" i="11"/>
  <c r="Z226" i="11"/>
  <c r="Y226" i="11"/>
  <c r="Y242" i="11"/>
  <c r="Z242" i="11" s="1"/>
  <c r="Y286" i="11"/>
  <c r="Z286" i="11" s="1"/>
  <c r="Z293" i="11"/>
  <c r="Z366" i="11"/>
  <c r="Z625" i="11"/>
  <c r="Z626" i="11"/>
  <c r="Y627" i="11"/>
  <c r="Z627" i="11" s="1"/>
  <c r="Y158" i="11"/>
  <c r="Z158" i="11" s="1"/>
  <c r="Z166" i="11"/>
  <c r="Y190" i="11"/>
  <c r="Z190" i="11" s="1"/>
  <c r="Y222" i="11"/>
  <c r="Z222" i="11" s="1"/>
  <c r="Y250" i="11"/>
  <c r="Z250" i="11" s="1"/>
  <c r="Z279" i="11"/>
  <c r="Z294" i="11"/>
  <c r="Y295" i="11"/>
  <c r="Z295" i="11" s="1"/>
  <c r="Y263" i="11"/>
  <c r="Z263" i="11" s="1"/>
  <c r="Y318" i="11"/>
  <c r="Z318" i="11" s="1"/>
  <c r="Y146" i="11"/>
  <c r="Z146" i="11" s="1"/>
  <c r="Y178" i="11"/>
  <c r="Z178" i="11" s="1"/>
  <c r="Y210" i="11"/>
  <c r="Z210" i="11" s="1"/>
  <c r="Y234" i="11"/>
  <c r="Z234" i="11" s="1"/>
  <c r="Z326" i="11"/>
  <c r="Y327" i="11"/>
  <c r="Z327" i="11" s="1"/>
  <c r="Y101" i="11"/>
  <c r="Y105" i="11"/>
  <c r="Z105" i="11" s="1"/>
  <c r="Y109" i="11"/>
  <c r="Z109" i="11" s="1"/>
  <c r="Y113" i="11"/>
  <c r="Z113" i="11" s="1"/>
  <c r="Y117" i="11"/>
  <c r="Z117" i="11" s="1"/>
  <c r="Y121" i="11"/>
  <c r="Z121" i="11" s="1"/>
  <c r="Y125" i="11"/>
  <c r="Z125" i="11" s="1"/>
  <c r="Y129" i="11"/>
  <c r="Z129" i="11" s="1"/>
  <c r="Y133" i="11"/>
  <c r="Z133" i="11" s="1"/>
  <c r="Y137" i="11"/>
  <c r="Z137" i="11" s="1"/>
  <c r="Y141" i="11"/>
  <c r="Z150" i="11"/>
  <c r="Y164" i="11"/>
  <c r="Z164" i="11" s="1"/>
  <c r="Y173" i="11"/>
  <c r="Z173" i="11" s="1"/>
  <c r="Z182" i="11"/>
  <c r="Y196" i="11"/>
  <c r="Y205" i="11"/>
  <c r="Z205" i="11" s="1"/>
  <c r="Z214" i="11"/>
  <c r="Y246" i="11"/>
  <c r="Z246" i="11" s="1"/>
  <c r="Y262" i="11"/>
  <c r="Z262" i="11" s="1"/>
  <c r="Z270" i="11"/>
  <c r="Z334" i="11"/>
  <c r="Y383" i="11"/>
  <c r="Z383" i="11"/>
  <c r="Y170" i="11"/>
  <c r="Z170" i="11" s="1"/>
  <c r="Y202" i="11"/>
  <c r="Z202" i="11" s="1"/>
  <c r="Y230" i="11"/>
  <c r="Z230" i="11" s="1"/>
  <c r="Y341" i="11"/>
  <c r="Z341" i="11" s="1"/>
  <c r="Z349" i="11"/>
  <c r="Z357" i="11"/>
  <c r="Y382" i="11"/>
  <c r="Z382" i="11" s="1"/>
  <c r="Z142" i="11"/>
  <c r="Z174" i="11"/>
  <c r="Y277" i="11"/>
  <c r="Z277" i="11" s="1"/>
  <c r="Z285" i="11"/>
  <c r="Y350" i="11"/>
  <c r="Z350" i="11" s="1"/>
  <c r="Z358" i="11"/>
  <c r="Y359" i="11"/>
  <c r="Z359" i="11"/>
  <c r="Y390" i="11"/>
  <c r="Z390" i="11" s="1"/>
  <c r="Y267" i="11"/>
  <c r="Y299" i="11"/>
  <c r="Z299" i="11" s="1"/>
  <c r="Y331" i="11"/>
  <c r="Y363" i="11"/>
  <c r="Z363" i="11" s="1"/>
  <c r="Y395" i="11"/>
  <c r="Z395" i="11"/>
  <c r="Y555" i="11"/>
  <c r="Z555" i="11" s="1"/>
  <c r="Y258" i="11"/>
  <c r="Z258" i="11" s="1"/>
  <c r="Z267" i="11"/>
  <c r="Y281" i="11"/>
  <c r="Z281" i="11" s="1"/>
  <c r="Y290" i="11"/>
  <c r="Z290" i="11" s="1"/>
  <c r="Y313" i="11"/>
  <c r="Z313" i="11" s="1"/>
  <c r="Y322" i="11"/>
  <c r="Z322" i="11" s="1"/>
  <c r="Z331" i="11"/>
  <c r="Y345" i="11"/>
  <c r="Z345" i="11" s="1"/>
  <c r="Y354" i="11"/>
  <c r="Z354" i="11" s="1"/>
  <c r="Y377" i="11"/>
  <c r="Z377" i="11" s="1"/>
  <c r="Y427" i="11"/>
  <c r="Z427" i="11"/>
  <c r="Y462" i="11"/>
  <c r="Z462" i="11" s="1"/>
  <c r="Y551" i="11"/>
  <c r="Z551" i="11" s="1"/>
  <c r="Z618" i="11"/>
  <c r="Y618" i="11"/>
  <c r="Y351" i="11"/>
  <c r="Z351" i="11" s="1"/>
  <c r="Y392" i="11"/>
  <c r="Z392" i="11" s="1"/>
  <c r="Y411" i="11"/>
  <c r="Z411" i="11" s="1"/>
  <c r="Y419" i="11"/>
  <c r="Z419" i="11" s="1"/>
  <c r="Y430" i="11"/>
  <c r="Z430" i="11" s="1"/>
  <c r="Y446" i="11"/>
  <c r="Z446" i="11" s="1"/>
  <c r="Y550" i="11"/>
  <c r="Z550" i="11" s="1"/>
  <c r="Z593" i="11"/>
  <c r="Z594" i="11"/>
  <c r="Y595" i="11"/>
  <c r="Z595" i="11" s="1"/>
  <c r="Z259" i="11"/>
  <c r="Y283" i="11"/>
  <c r="Z283" i="11" s="1"/>
  <c r="Z291" i="11"/>
  <c r="Y315" i="11"/>
  <c r="Z315" i="11" s="1"/>
  <c r="Z323" i="11"/>
  <c r="Y347" i="11"/>
  <c r="Z347" i="11" s="1"/>
  <c r="Z355" i="11"/>
  <c r="Y379" i="11"/>
  <c r="Z379" i="11" s="1"/>
  <c r="Z403" i="11"/>
  <c r="Y466" i="11"/>
  <c r="Z467" i="11"/>
  <c r="Y467" i="11"/>
  <c r="Y422" i="11"/>
  <c r="Z422" i="11" s="1"/>
  <c r="Y451" i="11"/>
  <c r="Z451" i="11"/>
  <c r="Y471" i="11"/>
  <c r="Z471" i="11" s="1"/>
  <c r="Y475" i="11"/>
  <c r="Z475" i="11" s="1"/>
  <c r="Y479" i="11"/>
  <c r="Z479" i="11" s="1"/>
  <c r="Y483" i="11"/>
  <c r="Z483" i="11" s="1"/>
  <c r="Y487" i="11"/>
  <c r="Z487" i="11" s="1"/>
  <c r="Y491" i="11"/>
  <c r="Z491" i="11" s="1"/>
  <c r="Y495" i="11"/>
  <c r="Z495" i="11" s="1"/>
  <c r="Y499" i="11"/>
  <c r="Z499" i="11" s="1"/>
  <c r="Y503" i="11"/>
  <c r="Z503" i="11" s="1"/>
  <c r="Y507" i="11"/>
  <c r="Z507" i="11" s="1"/>
  <c r="Y511" i="11"/>
  <c r="Z511" i="11" s="1"/>
  <c r="Y515" i="11"/>
  <c r="Z515" i="11" s="1"/>
  <c r="Y519" i="11"/>
  <c r="Z519" i="11" s="1"/>
  <c r="Y523" i="11"/>
  <c r="Z523" i="11" s="1"/>
  <c r="Y527" i="11"/>
  <c r="Z527" i="11" s="1"/>
  <c r="Y531" i="11"/>
  <c r="Z531" i="11" s="1"/>
  <c r="Y587" i="11"/>
  <c r="Z587" i="11" s="1"/>
  <c r="Y275" i="11"/>
  <c r="Z275" i="11" s="1"/>
  <c r="Y307" i="11"/>
  <c r="Z307" i="11" s="1"/>
  <c r="Y339" i="11"/>
  <c r="Z339" i="11" s="1"/>
  <c r="Y371" i="11"/>
  <c r="Z371" i="11" s="1"/>
  <c r="Y387" i="11"/>
  <c r="Z387" i="11" s="1"/>
  <c r="Y388" i="11"/>
  <c r="Z388" i="11" s="1"/>
  <c r="Y400" i="11"/>
  <c r="Z400" i="11" s="1"/>
  <c r="Y435" i="11"/>
  <c r="Z435" i="11"/>
  <c r="Y454" i="11"/>
  <c r="Z454" i="11" s="1"/>
  <c r="Z561" i="11"/>
  <c r="Z562" i="11"/>
  <c r="Y563" i="11"/>
  <c r="Z563" i="11" s="1"/>
  <c r="Y586" i="11"/>
  <c r="Z586" i="11" s="1"/>
  <c r="Y391" i="11"/>
  <c r="Z391" i="11" s="1"/>
  <c r="Y407" i="11"/>
  <c r="Z407" i="11" s="1"/>
  <c r="Y423" i="11"/>
  <c r="Z423" i="11" s="1"/>
  <c r="Y439" i="11"/>
  <c r="Z439" i="11" s="1"/>
  <c r="Y455" i="11"/>
  <c r="Z455" i="11" s="1"/>
  <c r="Z470" i="11"/>
  <c r="Z474" i="11"/>
  <c r="Z478" i="11"/>
  <c r="Z482" i="11"/>
  <c r="Z486" i="11"/>
  <c r="Z490" i="11"/>
  <c r="Z494" i="11"/>
  <c r="Z498" i="11"/>
  <c r="Z502" i="11"/>
  <c r="Z506" i="11"/>
  <c r="Z510" i="11"/>
  <c r="Z514" i="11"/>
  <c r="Z518" i="11"/>
  <c r="Z522" i="11"/>
  <c r="Z526" i="11"/>
  <c r="Z530" i="11"/>
  <c r="Z534" i="11"/>
  <c r="Y535" i="11"/>
  <c r="Z535" i="11" s="1"/>
  <c r="Z557" i="11"/>
  <c r="Z558" i="11"/>
  <c r="Y559" i="11"/>
  <c r="Z559" i="11" s="1"/>
  <c r="Z589" i="11"/>
  <c r="Z590" i="11"/>
  <c r="Y591" i="11"/>
  <c r="Z591" i="11" s="1"/>
  <c r="Z621" i="11"/>
  <c r="Z622" i="11"/>
  <c r="Y623" i="11"/>
  <c r="Z623" i="11" s="1"/>
  <c r="Z581" i="11"/>
  <c r="Z582" i="11"/>
  <c r="Y583" i="11"/>
  <c r="Z583" i="11" s="1"/>
  <c r="Z613" i="11"/>
  <c r="Z614" i="11"/>
  <c r="Y615" i="11"/>
  <c r="Z615" i="11" s="1"/>
  <c r="Y547" i="11"/>
  <c r="Z547" i="11" s="1"/>
  <c r="Y579" i="11"/>
  <c r="Z579" i="11" s="1"/>
  <c r="Y611" i="11"/>
  <c r="Z611" i="11" s="1"/>
  <c r="Y415" i="11"/>
  <c r="Z415" i="11" s="1"/>
  <c r="Y543" i="11"/>
  <c r="Z543" i="11" s="1"/>
  <c r="Z573" i="11"/>
  <c r="Z574" i="11"/>
  <c r="Z575" i="11"/>
  <c r="Y575" i="11"/>
  <c r="Y607" i="11"/>
  <c r="Z607" i="11" s="1"/>
  <c r="Z463" i="11"/>
  <c r="Z540" i="11"/>
  <c r="Y546" i="11"/>
  <c r="Z546" i="11" s="1"/>
  <c r="Z569" i="11"/>
  <c r="Z570" i="11"/>
  <c r="Y571" i="11"/>
  <c r="Z571" i="11" s="1"/>
  <c r="Y578" i="11"/>
  <c r="Z578" i="11" s="1"/>
  <c r="Z601" i="11"/>
  <c r="Z602" i="11"/>
  <c r="Y603" i="11"/>
  <c r="Z603" i="11" s="1"/>
  <c r="Y610" i="11"/>
  <c r="Z610" i="11" s="1"/>
  <c r="Y443" i="11"/>
  <c r="Z443" i="11" s="1"/>
  <c r="Z447" i="11"/>
  <c r="Y459" i="11"/>
  <c r="Z459" i="11" s="1"/>
  <c r="Z466" i="11"/>
  <c r="Z538" i="11"/>
  <c r="Y539" i="11"/>
  <c r="Z539" i="11" s="1"/>
  <c r="Y542" i="11"/>
  <c r="Z542" i="11" s="1"/>
  <c r="Z566" i="11"/>
  <c r="Y567" i="11"/>
  <c r="Z567" i="11" s="1"/>
  <c r="Z598" i="11"/>
  <c r="Y599" i="11"/>
  <c r="Z599" i="11" s="1"/>
  <c r="Y606" i="11"/>
  <c r="Z606" i="11" s="1"/>
  <c r="Z629" i="11"/>
  <c r="Z630" i="11"/>
  <c r="Y631" i="11"/>
  <c r="Z631" i="11" s="1"/>
  <c r="Y632" i="11"/>
  <c r="Z632" i="11" s="1"/>
  <c r="X70" i="5"/>
  <c r="X246" i="5"/>
  <c r="X569" i="5"/>
  <c r="X325" i="5"/>
  <c r="Y325" i="5" s="1"/>
  <c r="X3" i="5"/>
  <c r="X430" i="5"/>
  <c r="Y430" i="5" s="1"/>
  <c r="X296" i="5"/>
  <c r="Y296" i="5" s="1"/>
  <c r="X341" i="5"/>
  <c r="Y341" i="5" s="1"/>
  <c r="X216" i="5"/>
  <c r="Y216" i="5" s="1"/>
  <c r="X304" i="5"/>
  <c r="X140" i="5"/>
  <c r="Y140" i="5" s="1"/>
  <c r="X156" i="5"/>
  <c r="Y156" i="5" s="1"/>
  <c r="X433" i="5"/>
  <c r="X457" i="5"/>
  <c r="X465" i="5"/>
  <c r="Y465" i="5" s="1"/>
  <c r="X285" i="5"/>
  <c r="Y285" i="5" s="1"/>
  <c r="X333" i="5"/>
  <c r="Y333" i="5" s="1"/>
  <c r="X335" i="5"/>
  <c r="Y335" i="5" s="1"/>
  <c r="X532" i="5"/>
  <c r="X169" i="5"/>
  <c r="X254" i="5"/>
  <c r="Y254" i="5" s="1"/>
  <c r="X10" i="5"/>
  <c r="Y10" i="5" s="1"/>
  <c r="X74" i="5"/>
  <c r="Y74" i="5" s="1"/>
  <c r="X82" i="5"/>
  <c r="Y82" i="5" s="1"/>
  <c r="X130" i="5"/>
  <c r="Y130" i="5" s="1"/>
  <c r="X178" i="5"/>
  <c r="Y178" i="5" s="1"/>
  <c r="X194" i="5"/>
  <c r="X202" i="5"/>
  <c r="X210" i="5"/>
  <c r="X279" i="5"/>
  <c r="Y279" i="5" s="1"/>
  <c r="X319" i="5"/>
  <c r="Y319" i="5" s="1"/>
  <c r="X327" i="5"/>
  <c r="Y327" i="5" s="1"/>
  <c r="X375" i="5"/>
  <c r="Y375" i="5" s="1"/>
  <c r="X431" i="5"/>
  <c r="Y431" i="5" s="1"/>
  <c r="X505" i="5"/>
  <c r="Y505" i="5" s="1"/>
  <c r="X521" i="5"/>
  <c r="Y521" i="5" s="1"/>
  <c r="X400" i="5"/>
  <c r="Y400" i="5" s="1"/>
  <c r="X476" i="5"/>
  <c r="Y476" i="5" s="1"/>
  <c r="X60" i="5"/>
  <c r="Y60" i="5" s="1"/>
  <c r="X337" i="5"/>
  <c r="Y337" i="5" s="1"/>
  <c r="X230" i="5"/>
  <c r="Y230" i="5" s="1"/>
  <c r="X238" i="5"/>
  <c r="X347" i="5"/>
  <c r="Y347" i="5" s="1"/>
  <c r="X355" i="5"/>
  <c r="Y355" i="5" s="1"/>
  <c r="U624" i="4"/>
  <c r="V624" i="4"/>
  <c r="U616" i="4"/>
  <c r="V616" i="4"/>
  <c r="U592" i="4"/>
  <c r="V592" i="4"/>
  <c r="U568" i="4"/>
  <c r="V568" i="4"/>
  <c r="U544" i="4"/>
  <c r="V544" i="4" s="1"/>
  <c r="U520" i="4"/>
  <c r="V520" i="4" s="1"/>
  <c r="U504" i="4"/>
  <c r="V504" i="4" s="1"/>
  <c r="U480" i="4"/>
  <c r="V480" i="4"/>
  <c r="U440" i="4"/>
  <c r="V440" i="4" s="1"/>
  <c r="V424" i="4"/>
  <c r="U424" i="4"/>
  <c r="U392" i="4"/>
  <c r="V392" i="4" s="1"/>
  <c r="V376" i="4"/>
  <c r="U376" i="4"/>
  <c r="U360" i="4"/>
  <c r="V360" i="4"/>
  <c r="U336" i="4"/>
  <c r="V336" i="4" s="1"/>
  <c r="U320" i="4"/>
  <c r="V320" i="4"/>
  <c r="U296" i="4"/>
  <c r="V296" i="4" s="1"/>
  <c r="U288" i="4"/>
  <c r="V288" i="4"/>
  <c r="U264" i="4"/>
  <c r="V264" i="4" s="1"/>
  <c r="U248" i="4"/>
  <c r="V248" i="4"/>
  <c r="U232" i="4"/>
  <c r="V232" i="4" s="1"/>
  <c r="U216" i="4"/>
  <c r="V216" i="4"/>
  <c r="U192" i="4"/>
  <c r="V192" i="4" s="1"/>
  <c r="U168" i="4"/>
  <c r="V168" i="4" s="1"/>
  <c r="V152" i="4"/>
  <c r="U152" i="4"/>
  <c r="U136" i="4"/>
  <c r="V136" i="4"/>
  <c r="U120" i="4"/>
  <c r="V120" i="4" s="1"/>
  <c r="U104" i="4"/>
  <c r="V104" i="4"/>
  <c r="U88" i="4"/>
  <c r="V88" i="4" s="1"/>
  <c r="U80" i="4"/>
  <c r="V80" i="4"/>
  <c r="U64" i="4"/>
  <c r="V64" i="4" s="1"/>
  <c r="U48" i="4"/>
  <c r="V48" i="4"/>
  <c r="U24" i="4"/>
  <c r="V24" i="4" s="1"/>
  <c r="U8" i="4"/>
  <c r="V8" i="4" s="1"/>
  <c r="U631" i="4"/>
  <c r="V631" i="4"/>
  <c r="U623" i="4"/>
  <c r="V623" i="4"/>
  <c r="U615" i="4"/>
  <c r="V615" i="4" s="1"/>
  <c r="U607" i="4"/>
  <c r="V607" i="4"/>
  <c r="U599" i="4"/>
  <c r="V599" i="4"/>
  <c r="U591" i="4"/>
  <c r="V591" i="4"/>
  <c r="U583" i="4"/>
  <c r="V583" i="4" s="1"/>
  <c r="U630" i="4"/>
  <c r="V630" i="4"/>
  <c r="U622" i="4"/>
  <c r="V622" i="4"/>
  <c r="U614" i="4"/>
  <c r="V614" i="4"/>
  <c r="U606" i="4"/>
  <c r="V606" i="4" s="1"/>
  <c r="U598" i="4"/>
  <c r="V598" i="4"/>
  <c r="U590" i="4"/>
  <c r="V590" i="4"/>
  <c r="U456" i="4"/>
  <c r="V456" i="4" s="1"/>
  <c r="U176" i="4"/>
  <c r="V176" i="4" s="1"/>
  <c r="V632" i="4"/>
  <c r="U632" i="4"/>
  <c r="U600" i="4"/>
  <c r="V600" i="4" s="1"/>
  <c r="V560" i="4"/>
  <c r="U536" i="4"/>
  <c r="V536" i="4" s="1"/>
  <c r="V496" i="4"/>
  <c r="U496" i="4"/>
  <c r="U464" i="4"/>
  <c r="V464" i="4"/>
  <c r="U312" i="4"/>
  <c r="V312" i="4" s="1"/>
  <c r="V272" i="4"/>
  <c r="U272" i="4"/>
  <c r="U208" i="4"/>
  <c r="V208" i="4"/>
  <c r="U112" i="4"/>
  <c r="V112" i="4" s="1"/>
  <c r="U629" i="4"/>
  <c r="V629" i="4"/>
  <c r="U621" i="4"/>
  <c r="V621" i="4" s="1"/>
  <c r="U613" i="4"/>
  <c r="V613" i="4"/>
  <c r="U605" i="4"/>
  <c r="V605" i="4" s="1"/>
  <c r="U597" i="4"/>
  <c r="V597" i="4"/>
  <c r="U589" i="4"/>
  <c r="V589" i="4" s="1"/>
  <c r="V96" i="4"/>
  <c r="U628" i="4"/>
  <c r="V628" i="4" s="1"/>
  <c r="U620" i="4"/>
  <c r="V620" i="4"/>
  <c r="U612" i="4"/>
  <c r="V612" i="4"/>
  <c r="U604" i="4"/>
  <c r="V604" i="4" s="1"/>
  <c r="U596" i="4"/>
  <c r="V596" i="4" s="1"/>
  <c r="U588" i="4"/>
  <c r="V588" i="4"/>
  <c r="U408" i="4"/>
  <c r="V408" i="4" s="1"/>
  <c r="V163" i="4"/>
  <c r="V35" i="4"/>
  <c r="V19" i="4"/>
  <c r="V608" i="4"/>
  <c r="V584" i="4"/>
  <c r="U584" i="4"/>
  <c r="U576" i="4"/>
  <c r="V576" i="4" s="1"/>
  <c r="U552" i="4"/>
  <c r="V552" i="4" s="1"/>
  <c r="U528" i="4"/>
  <c r="V528" i="4"/>
  <c r="U512" i="4"/>
  <c r="V512" i="4" s="1"/>
  <c r="V488" i="4"/>
  <c r="U488" i="4"/>
  <c r="U472" i="4"/>
  <c r="V472" i="4" s="1"/>
  <c r="U448" i="4"/>
  <c r="V448" i="4" s="1"/>
  <c r="U432" i="4"/>
  <c r="V432" i="4" s="1"/>
  <c r="U416" i="4"/>
  <c r="V416" i="4" s="1"/>
  <c r="U400" i="4"/>
  <c r="V400" i="4" s="1"/>
  <c r="U384" i="4"/>
  <c r="V384" i="4"/>
  <c r="U368" i="4"/>
  <c r="V368" i="4" s="1"/>
  <c r="V344" i="4"/>
  <c r="U344" i="4"/>
  <c r="U328" i="4"/>
  <c r="V328" i="4" s="1"/>
  <c r="U304" i="4"/>
  <c r="V304" i="4"/>
  <c r="V280" i="4"/>
  <c r="U256" i="4"/>
  <c r="V256" i="4" s="1"/>
  <c r="U240" i="4"/>
  <c r="V240" i="4" s="1"/>
  <c r="U224" i="4"/>
  <c r="V224" i="4"/>
  <c r="U200" i="4"/>
  <c r="V200" i="4" s="1"/>
  <c r="U184" i="4"/>
  <c r="V184" i="4"/>
  <c r="U144" i="4"/>
  <c r="V144" i="4" s="1"/>
  <c r="U128" i="4"/>
  <c r="V128" i="4"/>
  <c r="V72" i="4"/>
  <c r="V56" i="4"/>
  <c r="U56" i="4"/>
  <c r="U40" i="4"/>
  <c r="V40" i="4" s="1"/>
  <c r="U16" i="4"/>
  <c r="V16" i="4" s="1"/>
  <c r="V160" i="4"/>
  <c r="V506" i="4"/>
  <c r="U352" i="4"/>
  <c r="V352" i="4" s="1"/>
  <c r="V32" i="4"/>
  <c r="U575" i="4"/>
  <c r="U567" i="4"/>
  <c r="V567" i="4" s="1"/>
  <c r="U559" i="4"/>
  <c r="U551" i="4"/>
  <c r="V551" i="4" s="1"/>
  <c r="U543" i="4"/>
  <c r="U535" i="4"/>
  <c r="U527" i="4"/>
  <c r="V527" i="4" s="1"/>
  <c r="U519" i="4"/>
  <c r="U511" i="4"/>
  <c r="U503" i="4"/>
  <c r="U495" i="4"/>
  <c r="V495" i="4" s="1"/>
  <c r="U487" i="4"/>
  <c r="V487" i="4" s="1"/>
  <c r="U479" i="4"/>
  <c r="U471" i="4"/>
  <c r="U463" i="4"/>
  <c r="U455" i="4"/>
  <c r="U447" i="4"/>
  <c r="U439" i="4"/>
  <c r="V439" i="4" s="1"/>
  <c r="U431" i="4"/>
  <c r="U423" i="4"/>
  <c r="V423" i="4" s="1"/>
  <c r="U415" i="4"/>
  <c r="U407" i="4"/>
  <c r="U399" i="4"/>
  <c r="V399" i="4" s="1"/>
  <c r="U391" i="4"/>
  <c r="U383" i="4"/>
  <c r="U375" i="4"/>
  <c r="U367" i="4"/>
  <c r="V367" i="4" s="1"/>
  <c r="U359" i="4"/>
  <c r="V359" i="4" s="1"/>
  <c r="U351" i="4"/>
  <c r="U343" i="4"/>
  <c r="U335" i="4"/>
  <c r="U327" i="4"/>
  <c r="U319" i="4"/>
  <c r="U311" i="4"/>
  <c r="V311" i="4" s="1"/>
  <c r="U303" i="4"/>
  <c r="U295" i="4"/>
  <c r="V295" i="4" s="1"/>
  <c r="U287" i="4"/>
  <c r="U279" i="4"/>
  <c r="U271" i="4"/>
  <c r="V271" i="4" s="1"/>
  <c r="U263" i="4"/>
  <c r="U255" i="4"/>
  <c r="U247" i="4"/>
  <c r="U239" i="4"/>
  <c r="V239" i="4" s="1"/>
  <c r="U231" i="4"/>
  <c r="V231" i="4" s="1"/>
  <c r="U223" i="4"/>
  <c r="U215" i="4"/>
  <c r="U207" i="4"/>
  <c r="U199" i="4"/>
  <c r="U191" i="4"/>
  <c r="U183" i="4"/>
  <c r="V183" i="4" s="1"/>
  <c r="U175" i="4"/>
  <c r="U167" i="4"/>
  <c r="U159" i="4"/>
  <c r="U151" i="4"/>
  <c r="U143" i="4"/>
  <c r="U135" i="4"/>
  <c r="U127" i="4"/>
  <c r="U119" i="4"/>
  <c r="V119" i="4" s="1"/>
  <c r="U111" i="4"/>
  <c r="V111" i="4" s="1"/>
  <c r="U103" i="4"/>
  <c r="V103" i="4" s="1"/>
  <c r="U95" i="4"/>
  <c r="U87" i="4"/>
  <c r="U79" i="4"/>
  <c r="U71" i="4"/>
  <c r="U63" i="4"/>
  <c r="U55" i="4"/>
  <c r="V55" i="4" s="1"/>
  <c r="U47" i="4"/>
  <c r="V47" i="4" s="1"/>
  <c r="U39" i="4"/>
  <c r="V39" i="4" s="1"/>
  <c r="U31" i="4"/>
  <c r="U23" i="4"/>
  <c r="U15" i="4"/>
  <c r="U7" i="4"/>
  <c r="V7" i="4" s="1"/>
  <c r="V159" i="4"/>
  <c r="V95" i="4"/>
  <c r="V31" i="4"/>
  <c r="U582" i="4"/>
  <c r="V582" i="4" s="1"/>
  <c r="U574" i="4"/>
  <c r="V574" i="4" s="1"/>
  <c r="U566" i="4"/>
  <c r="V566" i="4"/>
  <c r="U558" i="4"/>
  <c r="V558" i="4"/>
  <c r="U550" i="4"/>
  <c r="V550" i="4" s="1"/>
  <c r="U542" i="4"/>
  <c r="V542" i="4" s="1"/>
  <c r="U534" i="4"/>
  <c r="V534" i="4"/>
  <c r="U526" i="4"/>
  <c r="V526" i="4"/>
  <c r="U518" i="4"/>
  <c r="V518" i="4" s="1"/>
  <c r="U510" i="4"/>
  <c r="V510" i="4" s="1"/>
  <c r="U502" i="4"/>
  <c r="V502" i="4"/>
  <c r="U494" i="4"/>
  <c r="V494" i="4"/>
  <c r="U486" i="4"/>
  <c r="V486" i="4" s="1"/>
  <c r="U478" i="4"/>
  <c r="V478" i="4" s="1"/>
  <c r="U470" i="4"/>
  <c r="V470" i="4"/>
  <c r="U462" i="4"/>
  <c r="V462" i="4"/>
  <c r="U454" i="4"/>
  <c r="V454" i="4" s="1"/>
  <c r="U446" i="4"/>
  <c r="V446" i="4" s="1"/>
  <c r="U438" i="4"/>
  <c r="V438" i="4"/>
  <c r="U430" i="4"/>
  <c r="V430" i="4"/>
  <c r="U422" i="4"/>
  <c r="V422" i="4" s="1"/>
  <c r="U414" i="4"/>
  <c r="V414" i="4" s="1"/>
  <c r="U406" i="4"/>
  <c r="V406" i="4"/>
  <c r="U398" i="4"/>
  <c r="V398" i="4"/>
  <c r="U390" i="4"/>
  <c r="V390" i="4" s="1"/>
  <c r="U382" i="4"/>
  <c r="V382" i="4" s="1"/>
  <c r="U374" i="4"/>
  <c r="V374" i="4"/>
  <c r="U366" i="4"/>
  <c r="V366" i="4"/>
  <c r="U358" i="4"/>
  <c r="V358" i="4" s="1"/>
  <c r="U350" i="4"/>
  <c r="V350" i="4" s="1"/>
  <c r="U342" i="4"/>
  <c r="V342" i="4"/>
  <c r="U334" i="4"/>
  <c r="V334" i="4"/>
  <c r="U326" i="4"/>
  <c r="V326" i="4" s="1"/>
  <c r="U318" i="4"/>
  <c r="V318" i="4" s="1"/>
  <c r="U310" i="4"/>
  <c r="V310" i="4"/>
  <c r="U302" i="4"/>
  <c r="V302" i="4"/>
  <c r="U294" i="4"/>
  <c r="V294" i="4" s="1"/>
  <c r="U286" i="4"/>
  <c r="V286" i="4" s="1"/>
  <c r="U278" i="4"/>
  <c r="V278" i="4"/>
  <c r="U270" i="4"/>
  <c r="V270" i="4"/>
  <c r="U262" i="4"/>
  <c r="V262" i="4" s="1"/>
  <c r="U254" i="4"/>
  <c r="V254" i="4" s="1"/>
  <c r="U246" i="4"/>
  <c r="V246" i="4"/>
  <c r="U238" i="4"/>
  <c r="V238" i="4"/>
  <c r="U230" i="4"/>
  <c r="V230" i="4" s="1"/>
  <c r="U222" i="4"/>
  <c r="V222" i="4" s="1"/>
  <c r="U214" i="4"/>
  <c r="V214" i="4"/>
  <c r="U206" i="4"/>
  <c r="V206" i="4"/>
  <c r="U198" i="4"/>
  <c r="V198" i="4" s="1"/>
  <c r="U190" i="4"/>
  <c r="V190" i="4" s="1"/>
  <c r="U182" i="4"/>
  <c r="V182" i="4"/>
  <c r="U174" i="4"/>
  <c r="V174" i="4"/>
  <c r="U166" i="4"/>
  <c r="V166" i="4" s="1"/>
  <c r="U158" i="4"/>
  <c r="V158" i="4" s="1"/>
  <c r="U150" i="4"/>
  <c r="V150" i="4"/>
  <c r="U142" i="4"/>
  <c r="V142" i="4"/>
  <c r="U134" i="4"/>
  <c r="V134" i="4" s="1"/>
  <c r="U126" i="4"/>
  <c r="V126" i="4" s="1"/>
  <c r="U118" i="4"/>
  <c r="V118" i="4"/>
  <c r="U110" i="4"/>
  <c r="V110" i="4"/>
  <c r="U102" i="4"/>
  <c r="V102" i="4" s="1"/>
  <c r="U94" i="4"/>
  <c r="V94" i="4" s="1"/>
  <c r="U86" i="4"/>
  <c r="V86" i="4"/>
  <c r="U78" i="4"/>
  <c r="V78" i="4"/>
  <c r="U70" i="4"/>
  <c r="V70" i="4" s="1"/>
  <c r="U62" i="4"/>
  <c r="V62" i="4" s="1"/>
  <c r="U54" i="4"/>
  <c r="V54" i="4"/>
  <c r="U46" i="4"/>
  <c r="V46" i="4"/>
  <c r="U38" i="4"/>
  <c r="V38" i="4" s="1"/>
  <c r="U30" i="4"/>
  <c r="V30" i="4" s="1"/>
  <c r="U22" i="4"/>
  <c r="V22" i="4"/>
  <c r="U14" i="4"/>
  <c r="V14" i="4"/>
  <c r="U6" i="4"/>
  <c r="V6" i="4" s="1"/>
  <c r="V135" i="4"/>
  <c r="V71" i="4"/>
  <c r="U581" i="4"/>
  <c r="V581" i="4"/>
  <c r="U573" i="4"/>
  <c r="V573" i="4"/>
  <c r="U565" i="4"/>
  <c r="V565" i="4" s="1"/>
  <c r="U557" i="4"/>
  <c r="V557" i="4" s="1"/>
  <c r="U549" i="4"/>
  <c r="V549" i="4"/>
  <c r="U541" i="4"/>
  <c r="V541" i="4"/>
  <c r="U533" i="4"/>
  <c r="V533" i="4" s="1"/>
  <c r="U525" i="4"/>
  <c r="V525" i="4" s="1"/>
  <c r="U517" i="4"/>
  <c r="V517" i="4"/>
  <c r="U509" i="4"/>
  <c r="V509" i="4"/>
  <c r="U501" i="4"/>
  <c r="V501" i="4" s="1"/>
  <c r="U493" i="4"/>
  <c r="V493" i="4" s="1"/>
  <c r="U485" i="4"/>
  <c r="V485" i="4"/>
  <c r="U477" i="4"/>
  <c r="V477" i="4"/>
  <c r="U469" i="4"/>
  <c r="V469" i="4" s="1"/>
  <c r="U461" i="4"/>
  <c r="V461" i="4" s="1"/>
  <c r="U453" i="4"/>
  <c r="V453" i="4"/>
  <c r="U445" i="4"/>
  <c r="V445" i="4"/>
  <c r="U437" i="4"/>
  <c r="V437" i="4" s="1"/>
  <c r="U429" i="4"/>
  <c r="V429" i="4" s="1"/>
  <c r="U421" i="4"/>
  <c r="V421" i="4"/>
  <c r="U413" i="4"/>
  <c r="V413" i="4"/>
  <c r="U405" i="4"/>
  <c r="V405" i="4" s="1"/>
  <c r="U397" i="4"/>
  <c r="V397" i="4" s="1"/>
  <c r="U389" i="4"/>
  <c r="V389" i="4"/>
  <c r="U381" i="4"/>
  <c r="V381" i="4"/>
  <c r="U373" i="4"/>
  <c r="V373" i="4" s="1"/>
  <c r="U365" i="4"/>
  <c r="V365" i="4" s="1"/>
  <c r="U357" i="4"/>
  <c r="V357" i="4"/>
  <c r="U349" i="4"/>
  <c r="V349" i="4"/>
  <c r="U341" i="4"/>
  <c r="V341" i="4" s="1"/>
  <c r="U333" i="4"/>
  <c r="V333" i="4" s="1"/>
  <c r="U325" i="4"/>
  <c r="V325" i="4"/>
  <c r="U317" i="4"/>
  <c r="V317" i="4"/>
  <c r="U309" i="4"/>
  <c r="V309" i="4" s="1"/>
  <c r="U301" i="4"/>
  <c r="V301" i="4" s="1"/>
  <c r="U293" i="4"/>
  <c r="V293" i="4"/>
  <c r="U285" i="4"/>
  <c r="V285" i="4"/>
  <c r="U277" i="4"/>
  <c r="V277" i="4" s="1"/>
  <c r="U269" i="4"/>
  <c r="V269" i="4" s="1"/>
  <c r="U261" i="4"/>
  <c r="V261" i="4"/>
  <c r="U253" i="4"/>
  <c r="V253" i="4"/>
  <c r="U245" i="4"/>
  <c r="V245" i="4" s="1"/>
  <c r="U237" i="4"/>
  <c r="V237" i="4" s="1"/>
  <c r="U229" i="4"/>
  <c r="V229" i="4"/>
  <c r="U221" i="4"/>
  <c r="V221" i="4"/>
  <c r="U213" i="4"/>
  <c r="V213" i="4" s="1"/>
  <c r="U205" i="4"/>
  <c r="V205" i="4" s="1"/>
  <c r="U197" i="4"/>
  <c r="V197" i="4"/>
  <c r="U189" i="4"/>
  <c r="V189" i="4"/>
  <c r="U181" i="4"/>
  <c r="V181" i="4" s="1"/>
  <c r="U173" i="4"/>
  <c r="V173" i="4" s="1"/>
  <c r="U165" i="4"/>
  <c r="V165" i="4"/>
  <c r="U157" i="4"/>
  <c r="V157" i="4"/>
  <c r="U149" i="4"/>
  <c r="V149" i="4" s="1"/>
  <c r="U141" i="4"/>
  <c r="V141" i="4" s="1"/>
  <c r="U133" i="4"/>
  <c r="V133" i="4"/>
  <c r="U125" i="4"/>
  <c r="V125" i="4"/>
  <c r="U117" i="4"/>
  <c r="V117" i="4" s="1"/>
  <c r="U109" i="4"/>
  <c r="V109" i="4" s="1"/>
  <c r="U101" i="4"/>
  <c r="V101" i="4"/>
  <c r="U93" i="4"/>
  <c r="V93" i="4"/>
  <c r="U85" i="4"/>
  <c r="V85" i="4" s="1"/>
  <c r="U77" i="4"/>
  <c r="V77" i="4" s="1"/>
  <c r="U69" i="4"/>
  <c r="V69" i="4"/>
  <c r="U61" i="4"/>
  <c r="V61" i="4"/>
  <c r="U53" i="4"/>
  <c r="V53" i="4" s="1"/>
  <c r="U45" i="4"/>
  <c r="V45" i="4" s="1"/>
  <c r="U37" i="4"/>
  <c r="V37" i="4"/>
  <c r="U29" i="4"/>
  <c r="V29" i="4"/>
  <c r="U21" i="4"/>
  <c r="V21" i="4" s="1"/>
  <c r="U13" i="4"/>
  <c r="V13" i="4" s="1"/>
  <c r="U5" i="4"/>
  <c r="V5" i="4"/>
  <c r="V575" i="4"/>
  <c r="V559" i="4"/>
  <c r="V543" i="4"/>
  <c r="V511" i="4"/>
  <c r="V479" i="4"/>
  <c r="V463" i="4"/>
  <c r="V447" i="4"/>
  <c r="V431" i="4"/>
  <c r="V415" i="4"/>
  <c r="V383" i="4"/>
  <c r="V351" i="4"/>
  <c r="V335" i="4"/>
  <c r="V319" i="4"/>
  <c r="V303" i="4"/>
  <c r="V287" i="4"/>
  <c r="V255" i="4"/>
  <c r="V223" i="4"/>
  <c r="V207" i="4"/>
  <c r="V191" i="4"/>
  <c r="V175" i="4"/>
  <c r="U580" i="4"/>
  <c r="V580" i="4" s="1"/>
  <c r="U572" i="4"/>
  <c r="V572" i="4"/>
  <c r="U564" i="4"/>
  <c r="V564" i="4"/>
  <c r="U556" i="4"/>
  <c r="V556" i="4" s="1"/>
  <c r="U548" i="4"/>
  <c r="V548" i="4" s="1"/>
  <c r="U540" i="4"/>
  <c r="V540" i="4"/>
  <c r="U532" i="4"/>
  <c r="V532" i="4"/>
  <c r="U524" i="4"/>
  <c r="V524" i="4" s="1"/>
  <c r="U516" i="4"/>
  <c r="V516" i="4" s="1"/>
  <c r="U508" i="4"/>
  <c r="V508" i="4"/>
  <c r="U500" i="4"/>
  <c r="V500" i="4"/>
  <c r="U492" i="4"/>
  <c r="V492" i="4" s="1"/>
  <c r="U484" i="4"/>
  <c r="V484" i="4" s="1"/>
  <c r="U476" i="4"/>
  <c r="V476" i="4"/>
  <c r="U468" i="4"/>
  <c r="V468" i="4"/>
  <c r="U460" i="4"/>
  <c r="V460" i="4" s="1"/>
  <c r="U452" i="4"/>
  <c r="V452" i="4" s="1"/>
  <c r="U444" i="4"/>
  <c r="V444" i="4"/>
  <c r="U436" i="4"/>
  <c r="V436" i="4"/>
  <c r="U428" i="4"/>
  <c r="V428" i="4" s="1"/>
  <c r="U420" i="4"/>
  <c r="V420" i="4" s="1"/>
  <c r="U412" i="4"/>
  <c r="V412" i="4"/>
  <c r="U404" i="4"/>
  <c r="V404" i="4"/>
  <c r="U396" i="4"/>
  <c r="V396" i="4" s="1"/>
  <c r="U388" i="4"/>
  <c r="V388" i="4" s="1"/>
  <c r="U380" i="4"/>
  <c r="V380" i="4"/>
  <c r="U372" i="4"/>
  <c r="V372" i="4"/>
  <c r="U364" i="4"/>
  <c r="V364" i="4" s="1"/>
  <c r="U356" i="4"/>
  <c r="V356" i="4" s="1"/>
  <c r="U348" i="4"/>
  <c r="V348" i="4"/>
  <c r="U340" i="4"/>
  <c r="V340" i="4"/>
  <c r="U332" i="4"/>
  <c r="V332" i="4" s="1"/>
  <c r="U324" i="4"/>
  <c r="V324" i="4" s="1"/>
  <c r="U316" i="4"/>
  <c r="V316" i="4"/>
  <c r="U308" i="4"/>
  <c r="V308" i="4"/>
  <c r="U300" i="4"/>
  <c r="V300" i="4" s="1"/>
  <c r="U292" i="4"/>
  <c r="V292" i="4" s="1"/>
  <c r="U284" i="4"/>
  <c r="V284" i="4"/>
  <c r="U276" i="4"/>
  <c r="V276" i="4"/>
  <c r="U268" i="4"/>
  <c r="V268" i="4" s="1"/>
  <c r="U260" i="4"/>
  <c r="V260" i="4" s="1"/>
  <c r="U252" i="4"/>
  <c r="V252" i="4"/>
  <c r="U244" i="4"/>
  <c r="V244" i="4"/>
  <c r="U236" i="4"/>
  <c r="V236" i="4" s="1"/>
  <c r="U228" i="4"/>
  <c r="V228" i="4" s="1"/>
  <c r="U220" i="4"/>
  <c r="V220" i="4"/>
  <c r="U212" i="4"/>
  <c r="V212" i="4"/>
  <c r="U204" i="4"/>
  <c r="V204" i="4" s="1"/>
  <c r="U196" i="4"/>
  <c r="V196" i="4" s="1"/>
  <c r="U188" i="4"/>
  <c r="V188" i="4"/>
  <c r="U180" i="4"/>
  <c r="V180" i="4"/>
  <c r="U172" i="4"/>
  <c r="V172" i="4" s="1"/>
  <c r="U164" i="4"/>
  <c r="V164" i="4" s="1"/>
  <c r="U156" i="4"/>
  <c r="V156" i="4"/>
  <c r="U148" i="4"/>
  <c r="V148" i="4"/>
  <c r="U140" i="4"/>
  <c r="V140" i="4" s="1"/>
  <c r="U132" i="4"/>
  <c r="V132" i="4" s="1"/>
  <c r="U124" i="4"/>
  <c r="V124" i="4"/>
  <c r="U116" i="4"/>
  <c r="V116" i="4"/>
  <c r="U108" i="4"/>
  <c r="V108" i="4" s="1"/>
  <c r="U100" i="4"/>
  <c r="V100" i="4" s="1"/>
  <c r="U92" i="4"/>
  <c r="V92" i="4"/>
  <c r="U84" i="4"/>
  <c r="V84" i="4"/>
  <c r="U76" i="4"/>
  <c r="V76" i="4" s="1"/>
  <c r="U68" i="4"/>
  <c r="V68" i="4" s="1"/>
  <c r="U60" i="4"/>
  <c r="V60" i="4"/>
  <c r="U52" i="4"/>
  <c r="V52" i="4"/>
  <c r="U44" i="4"/>
  <c r="V44" i="4" s="1"/>
  <c r="U36" i="4"/>
  <c r="V36" i="4" s="1"/>
  <c r="U28" i="4"/>
  <c r="V28" i="4"/>
  <c r="U20" i="4"/>
  <c r="V20" i="4"/>
  <c r="U12" i="4"/>
  <c r="V12" i="4" s="1"/>
  <c r="U4" i="4"/>
  <c r="V4" i="4" s="1"/>
  <c r="V151" i="4"/>
  <c r="V87" i="4"/>
  <c r="V23" i="4"/>
  <c r="V3" i="4"/>
  <c r="U474" i="4"/>
  <c r="V474" i="4" s="1"/>
  <c r="U218" i="4"/>
  <c r="V218" i="4" s="1"/>
  <c r="V618" i="4"/>
  <c r="V586" i="4"/>
  <c r="V570" i="4"/>
  <c r="V554" i="4"/>
  <c r="V522" i="4"/>
  <c r="V490" i="4"/>
  <c r="V458" i="4"/>
  <c r="V426" i="4"/>
  <c r="V410" i="4"/>
  <c r="V394" i="4"/>
  <c r="V362" i="4"/>
  <c r="V330" i="4"/>
  <c r="V314" i="4"/>
  <c r="V298" i="4"/>
  <c r="V282" i="4"/>
  <c r="V266" i="4"/>
  <c r="V234" i="4"/>
  <c r="V202" i="4"/>
  <c r="V186" i="4"/>
  <c r="V127" i="4"/>
  <c r="V63" i="4"/>
  <c r="U170" i="4"/>
  <c r="V170" i="4" s="1"/>
  <c r="U162" i="4"/>
  <c r="V162" i="4"/>
  <c r="V154" i="4"/>
  <c r="U146" i="4"/>
  <c r="V146" i="4"/>
  <c r="U138" i="4"/>
  <c r="V138" i="4"/>
  <c r="U130" i="4"/>
  <c r="V130" i="4" s="1"/>
  <c r="V122" i="4"/>
  <c r="U114" i="4"/>
  <c r="V114" i="4" s="1"/>
  <c r="U106" i="4"/>
  <c r="V106" i="4"/>
  <c r="U98" i="4"/>
  <c r="V98" i="4" s="1"/>
  <c r="U90" i="4"/>
  <c r="V90" i="4"/>
  <c r="U82" i="4"/>
  <c r="V82" i="4" s="1"/>
  <c r="U74" i="4"/>
  <c r="V74" i="4"/>
  <c r="U66" i="4"/>
  <c r="V66" i="4" s="1"/>
  <c r="U58" i="4"/>
  <c r="V58" i="4"/>
  <c r="U50" i="4"/>
  <c r="V50" i="4" s="1"/>
  <c r="U42" i="4"/>
  <c r="V42" i="4"/>
  <c r="U34" i="4"/>
  <c r="V34" i="4" s="1"/>
  <c r="U26" i="4"/>
  <c r="V26" i="4"/>
  <c r="U18" i="4"/>
  <c r="V18" i="4" s="1"/>
  <c r="U10" i="4"/>
  <c r="V10" i="4"/>
  <c r="V167" i="4"/>
  <c r="V2" i="4"/>
  <c r="V601" i="4"/>
  <c r="V505" i="4"/>
  <c r="V481" i="4"/>
  <c r="V473" i="4"/>
  <c r="V465" i="4"/>
  <c r="V441" i="4"/>
  <c r="V417" i="4"/>
  <c r="V409" i="4"/>
  <c r="V401" i="4"/>
  <c r="V353" i="4"/>
  <c r="V337" i="4"/>
  <c r="V289" i="4"/>
  <c r="V281" i="4"/>
  <c r="V273" i="4"/>
  <c r="V217" i="4"/>
  <c r="V209" i="4"/>
  <c r="V153" i="4"/>
  <c r="V145" i="4"/>
  <c r="V121" i="4"/>
  <c r="V97" i="4"/>
  <c r="V89" i="4"/>
  <c r="V81" i="4"/>
  <c r="V17" i="4"/>
  <c r="V535" i="4"/>
  <c r="V519" i="4"/>
  <c r="V503" i="4"/>
  <c r="V471" i="4"/>
  <c r="V455" i="4"/>
  <c r="V407" i="4"/>
  <c r="V391" i="4"/>
  <c r="V375" i="4"/>
  <c r="V343" i="4"/>
  <c r="V327" i="4"/>
  <c r="V279" i="4"/>
  <c r="V263" i="4"/>
  <c r="V247" i="4"/>
  <c r="V215" i="4"/>
  <c r="V199" i="4"/>
  <c r="V143" i="4"/>
  <c r="V79" i="4"/>
  <c r="V15" i="4"/>
  <c r="X331" i="5"/>
  <c r="Y331" i="5" s="1"/>
  <c r="X600" i="5"/>
  <c r="Y600" i="5" s="1"/>
  <c r="X58" i="5"/>
  <c r="Y58" i="5" s="1"/>
  <c r="X21" i="5"/>
  <c r="Y21" i="5" s="1"/>
  <c r="X53" i="5"/>
  <c r="Y53" i="5" s="1"/>
  <c r="X104" i="5"/>
  <c r="Y104" i="5" s="1"/>
  <c r="X120" i="5"/>
  <c r="Y120" i="5" s="1"/>
  <c r="X154" i="5"/>
  <c r="Y154" i="5" s="1"/>
  <c r="X165" i="5"/>
  <c r="Y165" i="5" s="1"/>
  <c r="X173" i="5"/>
  <c r="Y173" i="5" s="1"/>
  <c r="X242" i="5"/>
  <c r="Y242" i="5" s="1"/>
  <c r="X250" i="5"/>
  <c r="Y250" i="5" s="1"/>
  <c r="X311" i="5"/>
  <c r="Y311" i="5" s="1"/>
  <c r="X371" i="5"/>
  <c r="Y371" i="5" s="1"/>
  <c r="X508" i="5"/>
  <c r="Y508" i="5" s="1"/>
  <c r="X516" i="5"/>
  <c r="Y516" i="5" s="1"/>
  <c r="X491" i="5"/>
  <c r="Y491" i="5" s="1"/>
  <c r="X184" i="5"/>
  <c r="Y184" i="5" s="1"/>
  <c r="X301" i="5"/>
  <c r="Y301" i="5" s="1"/>
  <c r="X382" i="5"/>
  <c r="X585" i="5"/>
  <c r="Y585" i="5" s="1"/>
  <c r="X617" i="5"/>
  <c r="Y617" i="5" s="1"/>
  <c r="X94" i="5"/>
  <c r="Y94" i="5" s="1"/>
  <c r="X393" i="5"/>
  <c r="Y393" i="5" s="1"/>
  <c r="X572" i="5"/>
  <c r="Y572" i="5" s="1"/>
  <c r="X604" i="5"/>
  <c r="Y604" i="5" s="1"/>
  <c r="X612" i="5"/>
  <c r="X620" i="5"/>
  <c r="Y620" i="5" s="1"/>
  <c r="X12" i="5"/>
  <c r="Y12" i="5" s="1"/>
  <c r="X28" i="5"/>
  <c r="Y28" i="5" s="1"/>
  <c r="X166" i="5"/>
  <c r="X198" i="5"/>
  <c r="Y198" i="5" s="1"/>
  <c r="X201" i="5"/>
  <c r="Y201" i="5" s="1"/>
  <c r="X214" i="5"/>
  <c r="Y214" i="5" s="1"/>
  <c r="X315" i="5"/>
  <c r="Y315" i="5" s="1"/>
  <c r="X399" i="5"/>
  <c r="Y399" i="5" s="1"/>
  <c r="X475" i="5"/>
  <c r="Y475" i="5" s="1"/>
  <c r="X480" i="5"/>
  <c r="Y480" i="5" s="1"/>
  <c r="X520" i="5"/>
  <c r="Y520" i="5" s="1"/>
  <c r="X528" i="5"/>
  <c r="X536" i="5"/>
  <c r="Y536" i="5" s="1"/>
  <c r="X628" i="5"/>
  <c r="Y628" i="5" s="1"/>
  <c r="X5" i="5"/>
  <c r="X65" i="5"/>
  <c r="Y65" i="5" s="1"/>
  <c r="X110" i="5"/>
  <c r="Y110" i="5" s="1"/>
  <c r="X118" i="5"/>
  <c r="Y118" i="5" s="1"/>
  <c r="X129" i="5"/>
  <c r="Y129" i="5" s="1"/>
  <c r="X150" i="5"/>
  <c r="Y150" i="5" s="1"/>
  <c r="X229" i="5"/>
  <c r="Y229" i="5" s="1"/>
  <c r="X253" i="5"/>
  <c r="Y253" i="5" s="1"/>
  <c r="X274" i="5"/>
  <c r="Y274" i="5" s="1"/>
  <c r="X321" i="5"/>
  <c r="Y321" i="5" s="1"/>
  <c r="X362" i="5"/>
  <c r="Y362" i="5" s="1"/>
  <c r="X365" i="5"/>
  <c r="Y365" i="5" s="1"/>
  <c r="X549" i="5"/>
  <c r="Y549" i="5" s="1"/>
  <c r="X37" i="5"/>
  <c r="Y37" i="5" s="1"/>
  <c r="X92" i="5"/>
  <c r="Y92" i="5" s="1"/>
  <c r="X137" i="5"/>
  <c r="Y137" i="5" s="1"/>
  <c r="X161" i="5"/>
  <c r="Y161" i="5" s="1"/>
  <c r="X182" i="5"/>
  <c r="X248" i="5"/>
  <c r="Y248" i="5" s="1"/>
  <c r="X360" i="5"/>
  <c r="Y360" i="5" s="1"/>
  <c r="X373" i="5"/>
  <c r="X383" i="5"/>
  <c r="Y383" i="5" s="1"/>
  <c r="X388" i="5"/>
  <c r="Y388" i="5" s="1"/>
  <c r="X427" i="5"/>
  <c r="Y427" i="5" s="1"/>
  <c r="X432" i="5"/>
  <c r="Y432" i="5" s="1"/>
  <c r="X437" i="5"/>
  <c r="X463" i="5"/>
  <c r="Y463" i="5" s="1"/>
  <c r="X473" i="5"/>
  <c r="Y473" i="5" s="1"/>
  <c r="X493" i="5"/>
  <c r="Y493" i="5" s="1"/>
  <c r="X524" i="5"/>
  <c r="Y524" i="5" s="1"/>
  <c r="X560" i="5"/>
  <c r="Y560" i="5" s="1"/>
  <c r="X568" i="5"/>
  <c r="Y568" i="5" s="1"/>
  <c r="X576" i="5"/>
  <c r="Y576" i="5" s="1"/>
  <c r="X581" i="5"/>
  <c r="Y581" i="5" s="1"/>
  <c r="X584" i="5"/>
  <c r="Y584" i="5" s="1"/>
  <c r="X14" i="5"/>
  <c r="Y14" i="5" s="1"/>
  <c r="X35" i="5"/>
  <c r="Y35" i="5" s="1"/>
  <c r="X69" i="5"/>
  <c r="Y69" i="5" s="1"/>
  <c r="X90" i="5"/>
  <c r="Y90" i="5" s="1"/>
  <c r="X114" i="5"/>
  <c r="Y114" i="5" s="1"/>
  <c r="X188" i="5"/>
  <c r="Y188" i="5" s="1"/>
  <c r="X193" i="5"/>
  <c r="X204" i="5"/>
  <c r="Y204" i="5" s="1"/>
  <c r="X233" i="5"/>
  <c r="Y233" i="5" s="1"/>
  <c r="X280" i="5"/>
  <c r="Y280" i="5" s="1"/>
  <c r="X283" i="5"/>
  <c r="Y283" i="5" s="1"/>
  <c r="X291" i="5"/>
  <c r="Y291" i="5" s="1"/>
  <c r="X309" i="5"/>
  <c r="Y309" i="5" s="1"/>
  <c r="X339" i="5"/>
  <c r="Y339" i="5" s="1"/>
  <c r="X389" i="5"/>
  <c r="Y389" i="5" s="1"/>
  <c r="X445" i="5"/>
  <c r="X453" i="5"/>
  <c r="Y453" i="5" s="1"/>
  <c r="X469" i="5"/>
  <c r="Y469" i="5" s="1"/>
  <c r="X481" i="5"/>
  <c r="Y481" i="5" s="1"/>
  <c r="X504" i="5"/>
  <c r="Y504" i="5" s="1"/>
  <c r="X537" i="5"/>
  <c r="Y537" i="5" s="1"/>
  <c r="X540" i="5"/>
  <c r="Y540" i="5" s="1"/>
  <c r="X605" i="5"/>
  <c r="Y605" i="5" s="1"/>
  <c r="X17" i="5"/>
  <c r="X101" i="5"/>
  <c r="X109" i="5"/>
  <c r="Y109" i="5" s="1"/>
  <c r="X146" i="5"/>
  <c r="Y146" i="5" s="1"/>
  <c r="X249" i="5"/>
  <c r="Y249" i="5" s="1"/>
  <c r="X307" i="5"/>
  <c r="Y307" i="5" s="1"/>
  <c r="X312" i="5"/>
  <c r="Y312" i="5" s="1"/>
  <c r="X317" i="5"/>
  <c r="Y317" i="5" s="1"/>
  <c r="X345" i="5"/>
  <c r="Y345" i="5" s="1"/>
  <c r="X410" i="5"/>
  <c r="Y410" i="5" s="1"/>
  <c r="X464" i="5"/>
  <c r="Y464" i="5" s="1"/>
  <c r="X548" i="5"/>
  <c r="Y548" i="5" s="1"/>
  <c r="X553" i="5"/>
  <c r="Y553" i="5" s="1"/>
  <c r="X608" i="5"/>
  <c r="X616" i="5"/>
  <c r="Y616" i="5" s="1"/>
  <c r="X7" i="5"/>
  <c r="Y7" i="5" s="1"/>
  <c r="X23" i="5"/>
  <c r="Y23" i="5" s="1"/>
  <c r="X36" i="5"/>
  <c r="Y36" i="5" s="1"/>
  <c r="X78" i="5"/>
  <c r="Y78" i="5" s="1"/>
  <c r="X88" i="5"/>
  <c r="Y88" i="5" s="1"/>
  <c r="X152" i="5"/>
  <c r="Y152" i="5" s="1"/>
  <c r="X197" i="5"/>
  <c r="Y197" i="5" s="1"/>
  <c r="X255" i="5"/>
  <c r="Y255" i="5" s="1"/>
  <c r="X294" i="5"/>
  <c r="Y294" i="5" s="1"/>
  <c r="X305" i="5"/>
  <c r="Y305" i="5" s="1"/>
  <c r="X323" i="5"/>
  <c r="Y323" i="5" s="1"/>
  <c r="X380" i="5"/>
  <c r="Y380" i="5" s="1"/>
  <c r="X405" i="5"/>
  <c r="Y405" i="5" s="1"/>
  <c r="X408" i="5"/>
  <c r="Y408" i="5" s="1"/>
  <c r="X470" i="5"/>
  <c r="Y470" i="5" s="1"/>
  <c r="X495" i="5"/>
  <c r="X564" i="5"/>
  <c r="Y564" i="5" s="1"/>
  <c r="X601" i="5"/>
  <c r="Y601" i="5" s="1"/>
  <c r="X477" i="5"/>
  <c r="Y477" i="5" s="1"/>
  <c r="X33" i="5"/>
  <c r="Y33" i="5" s="1"/>
  <c r="X124" i="5"/>
  <c r="Y124" i="5" s="1"/>
  <c r="X142" i="5"/>
  <c r="Y142" i="5" s="1"/>
  <c r="X220" i="5"/>
  <c r="Y220" i="5" s="1"/>
  <c r="X368" i="5"/>
  <c r="Y368" i="5" s="1"/>
  <c r="X413" i="5"/>
  <c r="Y413" i="5" s="1"/>
  <c r="X447" i="5"/>
  <c r="Y447" i="5" s="1"/>
  <c r="X84" i="5"/>
  <c r="Y84" i="5" s="1"/>
  <c r="X401" i="5"/>
  <c r="Y401" i="5" s="1"/>
  <c r="X415" i="5"/>
  <c r="Y415" i="5" s="1"/>
  <c r="X489" i="5"/>
  <c r="Y489" i="5" s="1"/>
  <c r="X420" i="5"/>
  <c r="Y420" i="5" s="1"/>
  <c r="X44" i="5"/>
  <c r="Y44" i="5" s="1"/>
  <c r="X180" i="5"/>
  <c r="Y180" i="5" s="1"/>
  <c r="X241" i="5"/>
  <c r="Y241" i="5" s="1"/>
  <c r="X263" i="5"/>
  <c r="Y263" i="5" s="1"/>
  <c r="X270" i="5"/>
  <c r="Y270" i="5" s="1"/>
  <c r="X275" i="5"/>
  <c r="Y275" i="5" s="1"/>
  <c r="X282" i="5"/>
  <c r="Y282" i="5" s="1"/>
  <c r="X286" i="5"/>
  <c r="Y286" i="5" s="1"/>
  <c r="X343" i="5"/>
  <c r="Y343" i="5" s="1"/>
  <c r="X363" i="5"/>
  <c r="Y363" i="5" s="1"/>
  <c r="X378" i="5"/>
  <c r="Y378" i="5" s="1"/>
  <c r="X395" i="5"/>
  <c r="Y395" i="5" s="1"/>
  <c r="X404" i="5"/>
  <c r="Y404" i="5" s="1"/>
  <c r="X421" i="5"/>
  <c r="Y421" i="5" s="1"/>
  <c r="X440" i="5"/>
  <c r="Y440" i="5" s="1"/>
  <c r="X452" i="5"/>
  <c r="X500" i="5"/>
  <c r="Y500" i="5" s="1"/>
  <c r="X512" i="5"/>
  <c r="Y512" i="5" s="1"/>
  <c r="X517" i="5"/>
  <c r="Y517" i="5" s="1"/>
  <c r="X541" i="5"/>
  <c r="Y541" i="5" s="1"/>
  <c r="X580" i="5"/>
  <c r="Y580" i="5" s="1"/>
  <c r="X106" i="5"/>
  <c r="Y106" i="5" s="1"/>
  <c r="X126" i="5"/>
  <c r="Y126" i="5" s="1"/>
  <c r="X267" i="5"/>
  <c r="Y267" i="5" s="1"/>
  <c r="X596" i="5"/>
  <c r="Y596" i="5" s="1"/>
  <c r="X26" i="5"/>
  <c r="X42" i="5"/>
  <c r="Y42" i="5" s="1"/>
  <c r="X55" i="5"/>
  <c r="Y55" i="5" s="1"/>
  <c r="X97" i="5"/>
  <c r="Y97" i="5" s="1"/>
  <c r="X105" i="5"/>
  <c r="Y105" i="5" s="1"/>
  <c r="X158" i="5"/>
  <c r="Y158" i="5" s="1"/>
  <c r="X251" i="5"/>
  <c r="Y251" i="5" s="1"/>
  <c r="X261" i="5"/>
  <c r="Y261" i="5" s="1"/>
  <c r="X299" i="5"/>
  <c r="Y299" i="5" s="1"/>
  <c r="X351" i="5"/>
  <c r="Y351" i="5" s="1"/>
  <c r="X398" i="5"/>
  <c r="Y398" i="5" s="1"/>
  <c r="X409" i="5"/>
  <c r="Y409" i="5" s="1"/>
  <c r="X474" i="5"/>
  <c r="Y474" i="5" s="1"/>
  <c r="X556" i="5"/>
  <c r="Y556" i="5" s="1"/>
  <c r="X592" i="5"/>
  <c r="Y592" i="5" s="1"/>
  <c r="X51" i="5"/>
  <c r="Y51" i="5" s="1"/>
  <c r="X222" i="5"/>
  <c r="Y222" i="5" s="1"/>
  <c r="X252" i="5"/>
  <c r="Y252" i="5" s="1"/>
  <c r="X300" i="5"/>
  <c r="Y300" i="5" s="1"/>
  <c r="X370" i="5"/>
  <c r="Y370" i="5" s="1"/>
  <c r="X459" i="5"/>
  <c r="Y459" i="5" s="1"/>
  <c r="X269" i="5"/>
  <c r="Y269" i="5" s="1"/>
  <c r="X162" i="5"/>
  <c r="Y162" i="5" s="1"/>
  <c r="X613" i="5"/>
  <c r="Y613" i="5" s="1"/>
  <c r="X19" i="5"/>
  <c r="Y19" i="5" s="1"/>
  <c r="X86" i="5"/>
  <c r="Y86" i="5" s="1"/>
  <c r="X133" i="5"/>
  <c r="X174" i="5"/>
  <c r="Y174" i="5" s="1"/>
  <c r="X256" i="5"/>
  <c r="Y256" i="5" s="1"/>
  <c r="X271" i="5"/>
  <c r="Y271" i="5" s="1"/>
  <c r="X367" i="5"/>
  <c r="Y367" i="5" s="1"/>
  <c r="X379" i="5"/>
  <c r="X441" i="5"/>
  <c r="Y441" i="5" s="1"/>
  <c r="X484" i="5"/>
  <c r="Y484" i="5" s="1"/>
  <c r="X496" i="5"/>
  <c r="Y496" i="5" s="1"/>
  <c r="X588" i="5"/>
  <c r="X624" i="5"/>
  <c r="Y624" i="5" s="1"/>
  <c r="X259" i="5"/>
  <c r="Y259" i="5" s="1"/>
  <c r="X577" i="5"/>
  <c r="Y577" i="5" s="1"/>
  <c r="X448" i="5"/>
  <c r="Y448" i="5" s="1"/>
  <c r="X384" i="5"/>
  <c r="Y384" i="5" s="1"/>
  <c r="X609" i="5"/>
  <c r="Y609" i="5" s="1"/>
  <c r="X513" i="5"/>
  <c r="Y513" i="5" s="1"/>
  <c r="X122" i="5"/>
  <c r="Y122" i="5" s="1"/>
  <c r="X226" i="5"/>
  <c r="Y226" i="5" s="1"/>
  <c r="X442" i="5"/>
  <c r="Y442" i="5" s="1"/>
  <c r="Y452" i="5"/>
  <c r="X545" i="5"/>
  <c r="Y545" i="5" s="1"/>
  <c r="X172" i="5"/>
  <c r="Y172" i="5" s="1"/>
  <c r="Y238" i="5"/>
  <c r="X278" i="5"/>
  <c r="Y278" i="5" s="1"/>
  <c r="X288" i="5"/>
  <c r="Y288" i="5" s="1"/>
  <c r="X397" i="5"/>
  <c r="Y397" i="5" s="1"/>
  <c r="X426" i="5"/>
  <c r="Y426" i="5" s="1"/>
  <c r="X461" i="5"/>
  <c r="Y461" i="5" s="1"/>
  <c r="X471" i="5"/>
  <c r="Y471" i="5" s="1"/>
  <c r="X485" i="5"/>
  <c r="X490" i="5"/>
  <c r="Y490" i="5" s="1"/>
  <c r="Y569" i="5"/>
  <c r="X102" i="5"/>
  <c r="Y102" i="5" s="1"/>
  <c r="X116" i="5"/>
  <c r="Y116" i="5" s="1"/>
  <c r="X138" i="5"/>
  <c r="Y138" i="5" s="1"/>
  <c r="X236" i="5"/>
  <c r="Y236" i="5" s="1"/>
  <c r="X266" i="5"/>
  <c r="Y266" i="5" s="1"/>
  <c r="X295" i="5"/>
  <c r="Y295" i="5" s="1"/>
  <c r="X359" i="5"/>
  <c r="Y359" i="5" s="1"/>
  <c r="X376" i="5"/>
  <c r="Y376" i="5" s="1"/>
  <c r="X414" i="5"/>
  <c r="Y414" i="5" s="1"/>
  <c r="X424" i="5"/>
  <c r="X436" i="5"/>
  <c r="Y436" i="5" s="1"/>
  <c r="X509" i="5"/>
  <c r="Y509" i="5" s="1"/>
  <c r="X573" i="5"/>
  <c r="Y573" i="5" s="1"/>
  <c r="Y194" i="5"/>
  <c r="X417" i="5"/>
  <c r="Y417" i="5" s="1"/>
  <c r="X411" i="5"/>
  <c r="Y411" i="5" s="1"/>
  <c r="X487" i="5"/>
  <c r="Y487" i="5" s="1"/>
  <c r="X98" i="5"/>
  <c r="Y98" i="5" s="1"/>
  <c r="X134" i="5"/>
  <c r="Y134" i="5" s="1"/>
  <c r="X148" i="5"/>
  <c r="Y148" i="5" s="1"/>
  <c r="X170" i="5"/>
  <c r="Y170" i="5" s="1"/>
  <c r="X190" i="5"/>
  <c r="Y190" i="5" s="1"/>
  <c r="Y202" i="5"/>
  <c r="X206" i="5"/>
  <c r="Y206" i="5" s="1"/>
  <c r="X268" i="5"/>
  <c r="X272" i="5"/>
  <c r="Y272" i="5" s="1"/>
  <c r="X349" i="5"/>
  <c r="Y349" i="5" s="1"/>
  <c r="X353" i="5"/>
  <c r="Y353" i="5" s="1"/>
  <c r="X357" i="5"/>
  <c r="Y357" i="5" s="1"/>
  <c r="X385" i="5"/>
  <c r="Y385" i="5" s="1"/>
  <c r="X443" i="5"/>
  <c r="X449" i="5"/>
  <c r="Y449" i="5" s="1"/>
  <c r="X501" i="5"/>
  <c r="Y501" i="5" s="1"/>
  <c r="Y525" i="5"/>
  <c r="X533" i="5"/>
  <c r="Y533" i="5" s="1"/>
  <c r="Y557" i="5"/>
  <c r="X565" i="5"/>
  <c r="Y565" i="5" s="1"/>
  <c r="Y589" i="5"/>
  <c r="X597" i="5"/>
  <c r="Y597" i="5" s="1"/>
  <c r="Y621" i="5"/>
  <c r="X629" i="5"/>
  <c r="Y629" i="5" s="1"/>
  <c r="X72" i="5"/>
  <c r="Y72" i="5" s="1"/>
  <c r="X186" i="5"/>
  <c r="Y186" i="5" s="1"/>
  <c r="X218" i="5"/>
  <c r="Y218" i="5" s="1"/>
  <c r="X234" i="5"/>
  <c r="Y234" i="5" s="1"/>
  <c r="X237" i="5"/>
  <c r="Y237" i="5" s="1"/>
  <c r="X244" i="5"/>
  <c r="Y244" i="5" s="1"/>
  <c r="X258" i="5"/>
  <c r="Y258" i="5" s="1"/>
  <c r="X262" i="5"/>
  <c r="Y262" i="5" s="1"/>
  <c r="X264" i="5"/>
  <c r="Y264" i="5" s="1"/>
  <c r="X287" i="5"/>
  <c r="Y287" i="5" s="1"/>
  <c r="X303" i="5"/>
  <c r="Y303" i="5" s="1"/>
  <c r="X364" i="5"/>
  <c r="Y364" i="5" s="1"/>
  <c r="X394" i="5"/>
  <c r="Y394" i="5" s="1"/>
  <c r="X416" i="5"/>
  <c r="Y416" i="5" s="1"/>
  <c r="X429" i="5"/>
  <c r="Y429" i="5" s="1"/>
  <c r="Y433" i="5"/>
  <c r="X458" i="5"/>
  <c r="Y458" i="5" s="1"/>
  <c r="X468" i="5"/>
  <c r="Y468" i="5" s="1"/>
  <c r="X478" i="5"/>
  <c r="Y478" i="5" s="1"/>
  <c r="Y486" i="5"/>
  <c r="X497" i="5"/>
  <c r="Y497" i="5" s="1"/>
  <c r="X529" i="5"/>
  <c r="Y529" i="5" s="1"/>
  <c r="X561" i="5"/>
  <c r="Y561" i="5" s="1"/>
  <c r="X593" i="5"/>
  <c r="Y593" i="5" s="1"/>
  <c r="X625" i="5"/>
  <c r="Y625" i="5" s="1"/>
  <c r="X25" i="5"/>
  <c r="Y25" i="5" s="1"/>
  <c r="X46" i="5"/>
  <c r="Y46" i="5" s="1"/>
  <c r="Y70" i="5"/>
  <c r="X77" i="5"/>
  <c r="Y77" i="5" s="1"/>
  <c r="X205" i="5"/>
  <c r="Y205" i="5" s="1"/>
  <c r="X212" i="5"/>
  <c r="Y212" i="5" s="1"/>
  <c r="X290" i="5"/>
  <c r="Y290" i="5" s="1"/>
  <c r="X392" i="5"/>
  <c r="Y392" i="5" s="1"/>
  <c r="X446" i="5"/>
  <c r="Y446" i="5" s="1"/>
  <c r="X456" i="5"/>
  <c r="Y456" i="5" s="1"/>
  <c r="X346" i="5"/>
  <c r="Y346" i="5" s="1"/>
  <c r="X390" i="5"/>
  <c r="Y390" i="5" s="1"/>
  <c r="X444" i="5"/>
  <c r="Y444" i="5" s="1"/>
  <c r="X575" i="5"/>
  <c r="Y575" i="5" s="1"/>
  <c r="X207" i="5"/>
  <c r="Y207" i="5" s="1"/>
  <c r="X239" i="5"/>
  <c r="Y239" i="5" s="1"/>
  <c r="X276" i="5"/>
  <c r="Y276" i="5" s="1"/>
  <c r="X289" i="5"/>
  <c r="Y289" i="5" s="1"/>
  <c r="X314" i="5"/>
  <c r="Y314" i="5" s="1"/>
  <c r="X318" i="5"/>
  <c r="Y318" i="5" s="1"/>
  <c r="X326" i="5"/>
  <c r="Y326" i="5" s="1"/>
  <c r="X330" i="5"/>
  <c r="Y330" i="5" s="1"/>
  <c r="X334" i="5"/>
  <c r="Y334" i="5" s="1"/>
  <c r="X16" i="5"/>
  <c r="Y16" i="5" s="1"/>
  <c r="X30" i="5"/>
  <c r="Y30" i="5" s="1"/>
  <c r="X32" i="5"/>
  <c r="Y32" i="5" s="1"/>
  <c r="X39" i="5"/>
  <c r="Y39" i="5" s="1"/>
  <c r="X48" i="5"/>
  <c r="Y48" i="5" s="1"/>
  <c r="X62" i="5"/>
  <c r="Y62" i="5" s="1"/>
  <c r="X64" i="5"/>
  <c r="Y64" i="5" s="1"/>
  <c r="X83" i="5"/>
  <c r="Y83" i="5" s="1"/>
  <c r="X96" i="5"/>
  <c r="Y96" i="5" s="1"/>
  <c r="X115" i="5"/>
  <c r="Y115" i="5" s="1"/>
  <c r="X128" i="5"/>
  <c r="Y128" i="5" s="1"/>
  <c r="X141" i="5"/>
  <c r="Y141" i="5" s="1"/>
  <c r="X147" i="5"/>
  <c r="Y147" i="5" s="1"/>
  <c r="X160" i="5"/>
  <c r="Y160" i="5" s="1"/>
  <c r="X179" i="5"/>
  <c r="Y179" i="5" s="1"/>
  <c r="X192" i="5"/>
  <c r="Y192" i="5" s="1"/>
  <c r="X211" i="5"/>
  <c r="Y211" i="5" s="1"/>
  <c r="X224" i="5"/>
  <c r="Y224" i="5" s="1"/>
  <c r="X243" i="5"/>
  <c r="Y243" i="5" s="1"/>
  <c r="X361" i="5"/>
  <c r="Y361" i="5" s="1"/>
  <c r="X374" i="5"/>
  <c r="Y374" i="5" s="1"/>
  <c r="X428" i="5"/>
  <c r="Y428" i="5" s="1"/>
  <c r="X434" i="5"/>
  <c r="Y434" i="5" s="1"/>
  <c r="X438" i="5"/>
  <c r="Y438" i="5" s="1"/>
  <c r="X9" i="5"/>
  <c r="Y9" i="5" s="1"/>
  <c r="X41" i="5"/>
  <c r="Y41" i="5" s="1"/>
  <c r="X57" i="5"/>
  <c r="Y57" i="5" s="1"/>
  <c r="X68" i="5"/>
  <c r="Y68" i="5" s="1"/>
  <c r="X81" i="5"/>
  <c r="Y81" i="5" s="1"/>
  <c r="X87" i="5"/>
  <c r="Y87" i="5" s="1"/>
  <c r="X100" i="5"/>
  <c r="Y100" i="5" s="1"/>
  <c r="X113" i="5"/>
  <c r="Y113" i="5" s="1"/>
  <c r="X119" i="5"/>
  <c r="Y119" i="5" s="1"/>
  <c r="X132" i="5"/>
  <c r="Y132" i="5" s="1"/>
  <c r="X145" i="5"/>
  <c r="Y145" i="5" s="1"/>
  <c r="X151" i="5"/>
  <c r="Y151" i="5" s="1"/>
  <c r="X164" i="5"/>
  <c r="Y164" i="5" s="1"/>
  <c r="Y166" i="5"/>
  <c r="X177" i="5"/>
  <c r="Y177" i="5" s="1"/>
  <c r="X183" i="5"/>
  <c r="Y183" i="5" s="1"/>
  <c r="X196" i="5"/>
  <c r="Y196" i="5" s="1"/>
  <c r="X209" i="5"/>
  <c r="Y209" i="5" s="1"/>
  <c r="X215" i="5"/>
  <c r="Y215" i="5" s="1"/>
  <c r="X228" i="5"/>
  <c r="Y228" i="5" s="1"/>
  <c r="X247" i="5"/>
  <c r="Y247" i="5" s="1"/>
  <c r="X260" i="5"/>
  <c r="Y260" i="5" s="1"/>
  <c r="X265" i="5"/>
  <c r="Y265" i="5" s="1"/>
  <c r="X293" i="5"/>
  <c r="Y293" i="5" s="1"/>
  <c r="X372" i="5"/>
  <c r="Y372" i="5" s="1"/>
  <c r="X75" i="5"/>
  <c r="Y75" i="5" s="1"/>
  <c r="X139" i="5"/>
  <c r="Y139" i="5" s="1"/>
  <c r="X203" i="5"/>
  <c r="Y203" i="5" s="1"/>
  <c r="X235" i="5"/>
  <c r="Y235" i="5" s="1"/>
  <c r="X298" i="5"/>
  <c r="Y298" i="5" s="1"/>
  <c r="X320" i="5"/>
  <c r="Y320" i="5" s="1"/>
  <c r="X386" i="5"/>
  <c r="Y386" i="5" s="1"/>
  <c r="X454" i="5"/>
  <c r="Y454" i="5" s="1"/>
  <c r="X543" i="5"/>
  <c r="Y543" i="5" s="1"/>
  <c r="X111" i="5"/>
  <c r="Y111" i="5" s="1"/>
  <c r="X143" i="5"/>
  <c r="Y143" i="5" s="1"/>
  <c r="X175" i="5"/>
  <c r="Y175" i="5" s="1"/>
  <c r="X591" i="5"/>
  <c r="Y591" i="5" s="1"/>
  <c r="X623" i="5"/>
  <c r="Y623" i="5" s="1"/>
  <c r="X306" i="5"/>
  <c r="Y306" i="5" s="1"/>
  <c r="X511" i="5"/>
  <c r="Y511" i="5" s="1"/>
  <c r="X607" i="5"/>
  <c r="Y607" i="5" s="1"/>
  <c r="X2" i="5"/>
  <c r="Y2" i="5" s="1"/>
  <c r="X4" i="5"/>
  <c r="Y4" i="5" s="1"/>
  <c r="X18" i="5"/>
  <c r="Y18" i="5" s="1"/>
  <c r="X20" i="5"/>
  <c r="Y20" i="5" s="1"/>
  <c r="X27" i="5"/>
  <c r="Y27" i="5" s="1"/>
  <c r="X43" i="5"/>
  <c r="Y43" i="5" s="1"/>
  <c r="X50" i="5"/>
  <c r="Y50" i="5" s="1"/>
  <c r="X52" i="5"/>
  <c r="Y52" i="5" s="1"/>
  <c r="X59" i="5"/>
  <c r="Y59" i="5" s="1"/>
  <c r="X85" i="5"/>
  <c r="Y85" i="5" s="1"/>
  <c r="X91" i="5"/>
  <c r="Y91" i="5" s="1"/>
  <c r="X117" i="5"/>
  <c r="Y117" i="5" s="1"/>
  <c r="X123" i="5"/>
  <c r="Y123" i="5" s="1"/>
  <c r="X136" i="5"/>
  <c r="Y136" i="5" s="1"/>
  <c r="X149" i="5"/>
  <c r="Y149" i="5" s="1"/>
  <c r="X155" i="5"/>
  <c r="Y155" i="5" s="1"/>
  <c r="X168" i="5"/>
  <c r="Y168" i="5" s="1"/>
  <c r="X181" i="5"/>
  <c r="Y181" i="5" s="1"/>
  <c r="X187" i="5"/>
  <c r="Y187" i="5" s="1"/>
  <c r="X200" i="5"/>
  <c r="Y200" i="5" s="1"/>
  <c r="X213" i="5"/>
  <c r="Y213" i="5" s="1"/>
  <c r="X219" i="5"/>
  <c r="Y219" i="5" s="1"/>
  <c r="X232" i="5"/>
  <c r="Y232" i="5" s="1"/>
  <c r="X245" i="5"/>
  <c r="Y245" i="5" s="1"/>
  <c r="X13" i="5"/>
  <c r="Y13" i="5" s="1"/>
  <c r="Y17" i="5"/>
  <c r="X29" i="5"/>
  <c r="Y29" i="5" s="1"/>
  <c r="X45" i="5"/>
  <c r="Y45" i="5" s="1"/>
  <c r="Y49" i="5"/>
  <c r="X61" i="5"/>
  <c r="Y61" i="5" s="1"/>
  <c r="X76" i="5"/>
  <c r="Y76" i="5" s="1"/>
  <c r="X89" i="5"/>
  <c r="Y89" i="5" s="1"/>
  <c r="X95" i="5"/>
  <c r="Y95" i="5" s="1"/>
  <c r="X108" i="5"/>
  <c r="Y108" i="5" s="1"/>
  <c r="X121" i="5"/>
  <c r="Y121" i="5" s="1"/>
  <c r="X127" i="5"/>
  <c r="Y127" i="5" s="1"/>
  <c r="X153" i="5"/>
  <c r="Y153" i="5" s="1"/>
  <c r="X159" i="5"/>
  <c r="Y159" i="5" s="1"/>
  <c r="X185" i="5"/>
  <c r="Y185" i="5" s="1"/>
  <c r="X191" i="5"/>
  <c r="Y191" i="5" s="1"/>
  <c r="Y193" i="5"/>
  <c r="X217" i="5"/>
  <c r="Y217" i="5" s="1"/>
  <c r="X223" i="5"/>
  <c r="Y223" i="5" s="1"/>
  <c r="X366" i="5"/>
  <c r="Y366" i="5" s="1"/>
  <c r="X107" i="5"/>
  <c r="Y107" i="5" s="1"/>
  <c r="X171" i="5"/>
  <c r="Y171" i="5" s="1"/>
  <c r="X342" i="5"/>
  <c r="Y342" i="5" s="1"/>
  <c r="X450" i="5"/>
  <c r="Y450" i="5" s="1"/>
  <c r="X498" i="5"/>
  <c r="Y498" i="5" s="1"/>
  <c r="X79" i="5"/>
  <c r="Y79" i="5" s="1"/>
  <c r="X11" i="5"/>
  <c r="Y11" i="5" s="1"/>
  <c r="X34" i="5"/>
  <c r="Y34" i="5" s="1"/>
  <c r="X66" i="5"/>
  <c r="Y66" i="5" s="1"/>
  <c r="X273" i="5"/>
  <c r="Y273" i="5" s="1"/>
  <c r="X412" i="5"/>
  <c r="Y412" i="5" s="1"/>
  <c r="X418" i="5"/>
  <c r="Y418" i="5" s="1"/>
  <c r="X422" i="5"/>
  <c r="Y422" i="5" s="1"/>
  <c r="X488" i="5"/>
  <c r="Y488" i="5" s="1"/>
  <c r="X527" i="5"/>
  <c r="Y527" i="5" s="1"/>
  <c r="X559" i="5"/>
  <c r="Y559" i="5" s="1"/>
  <c r="Y3" i="5"/>
  <c r="X6" i="5"/>
  <c r="Y6" i="5" s="1"/>
  <c r="X8" i="5"/>
  <c r="Y8" i="5" s="1"/>
  <c r="X15" i="5"/>
  <c r="Y15" i="5" s="1"/>
  <c r="X22" i="5"/>
  <c r="Y22" i="5" s="1"/>
  <c r="X24" i="5"/>
  <c r="Y24" i="5" s="1"/>
  <c r="Y26" i="5"/>
  <c r="X31" i="5"/>
  <c r="Y31" i="5" s="1"/>
  <c r="X38" i="5"/>
  <c r="Y38" i="5" s="1"/>
  <c r="X40" i="5"/>
  <c r="Y40" i="5" s="1"/>
  <c r="X47" i="5"/>
  <c r="Y47" i="5" s="1"/>
  <c r="X54" i="5"/>
  <c r="Y54" i="5" s="1"/>
  <c r="X56" i="5"/>
  <c r="Y56" i="5" s="1"/>
  <c r="X63" i="5"/>
  <c r="Y63" i="5" s="1"/>
  <c r="X67" i="5"/>
  <c r="Y67" i="5" s="1"/>
  <c r="X80" i="5"/>
  <c r="Y80" i="5" s="1"/>
  <c r="X93" i="5"/>
  <c r="Y93" i="5" s="1"/>
  <c r="X99" i="5"/>
  <c r="Y99" i="5" s="1"/>
  <c r="Y101" i="5"/>
  <c r="X112" i="5"/>
  <c r="Y112" i="5" s="1"/>
  <c r="X125" i="5"/>
  <c r="Y125" i="5" s="1"/>
  <c r="X131" i="5"/>
  <c r="Y131" i="5" s="1"/>
  <c r="Y133" i="5"/>
  <c r="X144" i="5"/>
  <c r="Y144" i="5" s="1"/>
  <c r="X157" i="5"/>
  <c r="Y157" i="5" s="1"/>
  <c r="X163" i="5"/>
  <c r="Y163" i="5" s="1"/>
  <c r="X176" i="5"/>
  <c r="Y176" i="5" s="1"/>
  <c r="X189" i="5"/>
  <c r="Y189" i="5" s="1"/>
  <c r="X195" i="5"/>
  <c r="Y195" i="5" s="1"/>
  <c r="X208" i="5"/>
  <c r="Y208" i="5" s="1"/>
  <c r="Y210" i="5"/>
  <c r="X221" i="5"/>
  <c r="Y221" i="5" s="1"/>
  <c r="X227" i="5"/>
  <c r="Y227" i="5" s="1"/>
  <c r="X240" i="5"/>
  <c r="Y240" i="5" s="1"/>
  <c r="X257" i="5"/>
  <c r="Y257" i="5" s="1"/>
  <c r="X277" i="5"/>
  <c r="Y277" i="5" s="1"/>
  <c r="X292" i="5"/>
  <c r="Y292" i="5" s="1"/>
  <c r="X297" i="5"/>
  <c r="Y297" i="5" s="1"/>
  <c r="X396" i="5"/>
  <c r="Y396" i="5" s="1"/>
  <c r="X402" i="5"/>
  <c r="Y402" i="5" s="1"/>
  <c r="X406" i="5"/>
  <c r="Y406" i="5" s="1"/>
  <c r="X460" i="5"/>
  <c r="Y460" i="5" s="1"/>
  <c r="X482" i="5"/>
  <c r="Y482" i="5" s="1"/>
  <c r="Y5" i="5"/>
  <c r="X71" i="5"/>
  <c r="Y71" i="5" s="1"/>
  <c r="Y73" i="5"/>
  <c r="X103" i="5"/>
  <c r="Y103" i="5" s="1"/>
  <c r="X135" i="5"/>
  <c r="Y135" i="5" s="1"/>
  <c r="X167" i="5"/>
  <c r="Y167" i="5" s="1"/>
  <c r="Y169" i="5"/>
  <c r="Y182" i="5"/>
  <c r="X199" i="5"/>
  <c r="Y199" i="5" s="1"/>
  <c r="X225" i="5"/>
  <c r="Y225" i="5" s="1"/>
  <c r="X231" i="5"/>
  <c r="Y231" i="5" s="1"/>
  <c r="Y246" i="5"/>
  <c r="Y281" i="5"/>
  <c r="Y304" i="5"/>
  <c r="X308" i="5"/>
  <c r="Y308" i="5" s="1"/>
  <c r="X350" i="5"/>
  <c r="Y350" i="5" s="1"/>
  <c r="X358" i="5"/>
  <c r="Y358" i="5" s="1"/>
  <c r="Y268" i="5"/>
  <c r="X302" i="5"/>
  <c r="Y302" i="5" s="1"/>
  <c r="X328" i="5"/>
  <c r="Y328" i="5" s="1"/>
  <c r="X344" i="5"/>
  <c r="Y344" i="5" s="1"/>
  <c r="X494" i="5"/>
  <c r="Y494" i="5" s="1"/>
  <c r="X507" i="5"/>
  <c r="Y507" i="5" s="1"/>
  <c r="X539" i="5"/>
  <c r="Y539" i="5" s="1"/>
  <c r="X571" i="5"/>
  <c r="Y571" i="5" s="1"/>
  <c r="X603" i="5"/>
  <c r="Y603" i="5" s="1"/>
  <c r="X284" i="5"/>
  <c r="Y284" i="5" s="1"/>
  <c r="X316" i="5"/>
  <c r="Y316" i="5" s="1"/>
  <c r="X332" i="5"/>
  <c r="Y332" i="5" s="1"/>
  <c r="X348" i="5"/>
  <c r="Y348" i="5" s="1"/>
  <c r="X492" i="5"/>
  <c r="Y492" i="5" s="1"/>
  <c r="X336" i="5"/>
  <c r="Y336" i="5" s="1"/>
  <c r="X352" i="5"/>
  <c r="Y352" i="5" s="1"/>
  <c r="Y382" i="5"/>
  <c r="Y424" i="5"/>
  <c r="X523" i="5"/>
  <c r="Y523" i="5" s="1"/>
  <c r="X322" i="5"/>
  <c r="Y322" i="5" s="1"/>
  <c r="X338" i="5"/>
  <c r="Y338" i="5" s="1"/>
  <c r="X354" i="5"/>
  <c r="Y354" i="5" s="1"/>
  <c r="X369" i="5"/>
  <c r="Y369" i="5" s="1"/>
  <c r="X467" i="5"/>
  <c r="Y467" i="5" s="1"/>
  <c r="X310" i="5"/>
  <c r="Y310" i="5" s="1"/>
  <c r="X324" i="5"/>
  <c r="Y324" i="5" s="1"/>
  <c r="X340" i="5"/>
  <c r="Y340" i="5" s="1"/>
  <c r="X356" i="5"/>
  <c r="Y356" i="5" s="1"/>
  <c r="X377" i="5"/>
  <c r="Y377" i="5" s="1"/>
  <c r="X381" i="5"/>
  <c r="Y381" i="5" s="1"/>
  <c r="X387" i="5"/>
  <c r="Y387" i="5" s="1"/>
  <c r="X391" i="5"/>
  <c r="Y391" i="5" s="1"/>
  <c r="X403" i="5"/>
  <c r="Y403" i="5" s="1"/>
  <c r="X407" i="5"/>
  <c r="Y407" i="5" s="1"/>
  <c r="X419" i="5"/>
  <c r="Y419" i="5" s="1"/>
  <c r="X423" i="5"/>
  <c r="Y423" i="5" s="1"/>
  <c r="X435" i="5"/>
  <c r="Y435" i="5" s="1"/>
  <c r="X439" i="5"/>
  <c r="Y439" i="5" s="1"/>
  <c r="Y445" i="5"/>
  <c r="X451" i="5"/>
  <c r="Y451" i="5" s="1"/>
  <c r="X455" i="5"/>
  <c r="Y455" i="5" s="1"/>
  <c r="Y379" i="5"/>
  <c r="X503" i="5"/>
  <c r="Y503" i="5" s="1"/>
  <c r="X535" i="5"/>
  <c r="Y535" i="5" s="1"/>
  <c r="X567" i="5"/>
  <c r="Y567" i="5" s="1"/>
  <c r="X599" i="5"/>
  <c r="Y599" i="5" s="1"/>
  <c r="X631" i="5"/>
  <c r="Y631" i="5" s="1"/>
  <c r="Y373" i="5"/>
  <c r="Y443" i="5"/>
  <c r="X479" i="5"/>
  <c r="Y479" i="5" s="1"/>
  <c r="X483" i="5"/>
  <c r="Y483" i="5" s="1"/>
  <c r="X499" i="5"/>
  <c r="Y499" i="5" s="1"/>
  <c r="X531" i="5"/>
  <c r="Y531" i="5" s="1"/>
  <c r="X563" i="5"/>
  <c r="Y563" i="5" s="1"/>
  <c r="X595" i="5"/>
  <c r="Y595" i="5" s="1"/>
  <c r="X627" i="5"/>
  <c r="Y627" i="5" s="1"/>
  <c r="X555" i="5"/>
  <c r="Y555" i="5" s="1"/>
  <c r="X587" i="5"/>
  <c r="Y587" i="5" s="1"/>
  <c r="X619" i="5"/>
  <c r="Y619" i="5" s="1"/>
  <c r="Y425" i="5"/>
  <c r="Y457" i="5"/>
  <c r="X462" i="5"/>
  <c r="Y462" i="5" s="1"/>
  <c r="X466" i="5"/>
  <c r="Y466" i="5" s="1"/>
  <c r="X472" i="5"/>
  <c r="Y472" i="5" s="1"/>
  <c r="X519" i="5"/>
  <c r="Y519" i="5" s="1"/>
  <c r="X551" i="5"/>
  <c r="Y551" i="5" s="1"/>
  <c r="X583" i="5"/>
  <c r="Y583" i="5" s="1"/>
  <c r="X615" i="5"/>
  <c r="Y615" i="5" s="1"/>
  <c r="Y437" i="5"/>
  <c r="X515" i="5"/>
  <c r="Y515" i="5" s="1"/>
  <c r="X547" i="5"/>
  <c r="Y547" i="5" s="1"/>
  <c r="X579" i="5"/>
  <c r="Y579" i="5" s="1"/>
  <c r="X611" i="5"/>
  <c r="Y611" i="5" s="1"/>
  <c r="Y495" i="5"/>
  <c r="X502" i="5"/>
  <c r="Y502" i="5" s="1"/>
  <c r="X506" i="5"/>
  <c r="Y506" i="5" s="1"/>
  <c r="X510" i="5"/>
  <c r="Y510" i="5" s="1"/>
  <c r="X514" i="5"/>
  <c r="Y514" i="5" s="1"/>
  <c r="X518" i="5"/>
  <c r="Y518" i="5" s="1"/>
  <c r="X522" i="5"/>
  <c r="Y522" i="5" s="1"/>
  <c r="X526" i="5"/>
  <c r="Y526" i="5" s="1"/>
  <c r="Y528" i="5"/>
  <c r="X530" i="5"/>
  <c r="Y530" i="5" s="1"/>
  <c r="Y532" i="5"/>
  <c r="X534" i="5"/>
  <c r="Y534" i="5" s="1"/>
  <c r="X538" i="5"/>
  <c r="Y538" i="5" s="1"/>
  <c r="X542" i="5"/>
  <c r="Y542" i="5" s="1"/>
  <c r="Y544" i="5"/>
  <c r="X546" i="5"/>
  <c r="Y546" i="5" s="1"/>
  <c r="X550" i="5"/>
  <c r="Y550" i="5" s="1"/>
  <c r="Y552" i="5"/>
  <c r="X554" i="5"/>
  <c r="Y554" i="5" s="1"/>
  <c r="X558" i="5"/>
  <c r="Y558" i="5" s="1"/>
  <c r="X562" i="5"/>
  <c r="Y562" i="5" s="1"/>
  <c r="X566" i="5"/>
  <c r="Y566" i="5" s="1"/>
  <c r="X570" i="5"/>
  <c r="Y570" i="5" s="1"/>
  <c r="X574" i="5"/>
  <c r="Y574" i="5" s="1"/>
  <c r="X578" i="5"/>
  <c r="Y578" i="5" s="1"/>
  <c r="X582" i="5"/>
  <c r="Y582" i="5" s="1"/>
  <c r="X586" i="5"/>
  <c r="Y586" i="5" s="1"/>
  <c r="Y588" i="5"/>
  <c r="X590" i="5"/>
  <c r="Y590" i="5" s="1"/>
  <c r="X594" i="5"/>
  <c r="Y594" i="5" s="1"/>
  <c r="X598" i="5"/>
  <c r="Y598" i="5" s="1"/>
  <c r="X602" i="5"/>
  <c r="Y602" i="5" s="1"/>
  <c r="X606" i="5"/>
  <c r="Y606" i="5" s="1"/>
  <c r="Y608" i="5"/>
  <c r="X610" i="5"/>
  <c r="Y610" i="5" s="1"/>
  <c r="Y612" i="5"/>
  <c r="X614" i="5"/>
  <c r="Y614" i="5" s="1"/>
  <c r="X618" i="5"/>
  <c r="Y618" i="5" s="1"/>
  <c r="X622" i="5"/>
  <c r="Y622" i="5" s="1"/>
  <c r="X626" i="5"/>
  <c r="Y626" i="5" s="1"/>
  <c r="X630" i="5"/>
  <c r="Y630" i="5" s="1"/>
  <c r="Y485" i="5"/>
  <c r="X632" i="5"/>
  <c r="Y632" i="5" s="1"/>
  <c r="U619" i="4"/>
  <c r="V619" i="4" s="1"/>
  <c r="U587" i="4"/>
  <c r="V587" i="4" s="1"/>
  <c r="U579" i="4"/>
  <c r="V579" i="4" s="1"/>
  <c r="U547" i="4"/>
  <c r="V547" i="4" s="1"/>
  <c r="U515" i="4"/>
  <c r="V515" i="4" s="1"/>
  <c r="U507" i="4"/>
  <c r="V507" i="4" s="1"/>
  <c r="U475" i="4"/>
  <c r="V475" i="4" s="1"/>
  <c r="U427" i="4"/>
  <c r="V427" i="4" s="1"/>
  <c r="U403" i="4"/>
  <c r="V403" i="4" s="1"/>
  <c r="U379" i="4"/>
  <c r="V379" i="4" s="1"/>
  <c r="U355" i="4"/>
  <c r="V355" i="4" s="1"/>
  <c r="U307" i="4"/>
  <c r="V307" i="4" s="1"/>
  <c r="U275" i="4"/>
  <c r="V275" i="4" s="1"/>
  <c r="U243" i="4"/>
  <c r="V243" i="4" s="1"/>
  <c r="U203" i="4"/>
  <c r="V203" i="4" s="1"/>
  <c r="U179" i="4"/>
  <c r="V179" i="4" s="1"/>
  <c r="U155" i="4"/>
  <c r="V155" i="4" s="1"/>
  <c r="U139" i="4"/>
  <c r="V139" i="4" s="1"/>
  <c r="U115" i="4"/>
  <c r="V115" i="4" s="1"/>
  <c r="U91" i="4"/>
  <c r="V91" i="4" s="1"/>
  <c r="U67" i="4"/>
  <c r="V67" i="4" s="1"/>
  <c r="U43" i="4"/>
  <c r="V43" i="4" s="1"/>
  <c r="U35" i="4"/>
  <c r="U11" i="4"/>
  <c r="V11" i="4" s="1"/>
  <c r="U2" i="4"/>
  <c r="U601" i="4"/>
  <c r="U569" i="4"/>
  <c r="V569" i="4" s="1"/>
  <c r="U545" i="4"/>
  <c r="V545" i="4" s="1"/>
  <c r="U529" i="4"/>
  <c r="V529" i="4" s="1"/>
  <c r="U505" i="4"/>
  <c r="U481" i="4"/>
  <c r="U473" i="4"/>
  <c r="U457" i="4"/>
  <c r="V457" i="4" s="1"/>
  <c r="U433" i="4"/>
  <c r="V433" i="4" s="1"/>
  <c r="U409" i="4"/>
  <c r="U385" i="4"/>
  <c r="V385" i="4" s="1"/>
  <c r="U361" i="4"/>
  <c r="V361" i="4" s="1"/>
  <c r="U329" i="4"/>
  <c r="V329" i="4" s="1"/>
  <c r="U305" i="4"/>
  <c r="V305" i="4" s="1"/>
  <c r="U281" i="4"/>
  <c r="U257" i="4"/>
  <c r="V257" i="4" s="1"/>
  <c r="U233" i="4"/>
  <c r="V233" i="4" s="1"/>
  <c r="U209" i="4"/>
  <c r="U185" i="4"/>
  <c r="V185" i="4" s="1"/>
  <c r="U161" i="4"/>
  <c r="V161" i="4" s="1"/>
  <c r="U145" i="4"/>
  <c r="U121" i="4"/>
  <c r="U113" i="4"/>
  <c r="V113" i="4" s="1"/>
  <c r="U97" i="4"/>
  <c r="U73" i="4"/>
  <c r="V73" i="4" s="1"/>
  <c r="U49" i="4"/>
  <c r="V49" i="4" s="1"/>
  <c r="U33" i="4"/>
  <c r="V33" i="4" s="1"/>
  <c r="U25" i="4"/>
  <c r="V25" i="4" s="1"/>
  <c r="U9" i="4"/>
  <c r="V9" i="4" s="1"/>
  <c r="U603" i="4"/>
  <c r="V603" i="4" s="1"/>
  <c r="U571" i="4"/>
  <c r="V571" i="4" s="1"/>
  <c r="U539" i="4"/>
  <c r="V539" i="4" s="1"/>
  <c r="U499" i="4"/>
  <c r="V499" i="4" s="1"/>
  <c r="U467" i="4"/>
  <c r="V467" i="4" s="1"/>
  <c r="U419" i="4"/>
  <c r="V419" i="4" s="1"/>
  <c r="U371" i="4"/>
  <c r="V371" i="4" s="1"/>
  <c r="U347" i="4"/>
  <c r="V347" i="4" s="1"/>
  <c r="U315" i="4"/>
  <c r="V315" i="4" s="1"/>
  <c r="U283" i="4"/>
  <c r="V283" i="4" s="1"/>
  <c r="U251" i="4"/>
  <c r="V251" i="4" s="1"/>
  <c r="U227" i="4"/>
  <c r="V227" i="4" s="1"/>
  <c r="U195" i="4"/>
  <c r="V195" i="4" s="1"/>
  <c r="U171" i="4"/>
  <c r="V171" i="4" s="1"/>
  <c r="U147" i="4"/>
  <c r="V147" i="4" s="1"/>
  <c r="U123" i="4"/>
  <c r="V123" i="4" s="1"/>
  <c r="U99" i="4"/>
  <c r="V99" i="4" s="1"/>
  <c r="U75" i="4"/>
  <c r="V75" i="4" s="1"/>
  <c r="U51" i="4"/>
  <c r="V51" i="4" s="1"/>
  <c r="U27" i="4"/>
  <c r="V27" i="4" s="1"/>
  <c r="U3" i="4"/>
  <c r="U617" i="4"/>
  <c r="V617" i="4" s="1"/>
  <c r="U593" i="4"/>
  <c r="V593" i="4" s="1"/>
  <c r="U577" i="4"/>
  <c r="V577" i="4" s="1"/>
  <c r="U561" i="4"/>
  <c r="V561" i="4" s="1"/>
  <c r="U521" i="4"/>
  <c r="V521" i="4" s="1"/>
  <c r="U489" i="4"/>
  <c r="V489" i="4" s="1"/>
  <c r="U449" i="4"/>
  <c r="V449" i="4" s="1"/>
  <c r="U425" i="4"/>
  <c r="V425" i="4" s="1"/>
  <c r="U401" i="4"/>
  <c r="U377" i="4"/>
  <c r="V377" i="4" s="1"/>
  <c r="U353" i="4"/>
  <c r="U337" i="4"/>
  <c r="U313" i="4"/>
  <c r="V313" i="4" s="1"/>
  <c r="U297" i="4"/>
  <c r="V297" i="4" s="1"/>
  <c r="U273" i="4"/>
  <c r="U249" i="4"/>
  <c r="V249" i="4" s="1"/>
  <c r="U225" i="4"/>
  <c r="V225" i="4" s="1"/>
  <c r="U201" i="4"/>
  <c r="V201" i="4" s="1"/>
  <c r="U177" i="4"/>
  <c r="V177" i="4" s="1"/>
  <c r="U153" i="4"/>
  <c r="U129" i="4"/>
  <c r="V129" i="4" s="1"/>
  <c r="U105" i="4"/>
  <c r="V105" i="4" s="1"/>
  <c r="U89" i="4"/>
  <c r="U81" i="4"/>
  <c r="U57" i="4"/>
  <c r="V57" i="4" s="1"/>
  <c r="U41" i="4"/>
  <c r="V41" i="4" s="1"/>
  <c r="U17" i="4"/>
  <c r="U611" i="4"/>
  <c r="V611" i="4" s="1"/>
  <c r="U563" i="4"/>
  <c r="V563" i="4" s="1"/>
  <c r="U531" i="4"/>
  <c r="V531" i="4" s="1"/>
  <c r="U483" i="4"/>
  <c r="V483" i="4" s="1"/>
  <c r="U451" i="4"/>
  <c r="V451" i="4" s="1"/>
  <c r="U443" i="4"/>
  <c r="V443" i="4" s="1"/>
  <c r="U411" i="4"/>
  <c r="V411" i="4" s="1"/>
  <c r="U387" i="4"/>
  <c r="V387" i="4" s="1"/>
  <c r="U339" i="4"/>
  <c r="V339" i="4" s="1"/>
  <c r="U299" i="4"/>
  <c r="V299" i="4" s="1"/>
  <c r="U211" i="4"/>
  <c r="V211" i="4" s="1"/>
  <c r="U83" i="4"/>
  <c r="V83" i="4" s="1"/>
  <c r="U609" i="4"/>
  <c r="V609" i="4" s="1"/>
  <c r="U585" i="4"/>
  <c r="V585" i="4" s="1"/>
  <c r="U553" i="4"/>
  <c r="V553" i="4" s="1"/>
  <c r="U513" i="4"/>
  <c r="V513" i="4" s="1"/>
  <c r="U497" i="4"/>
  <c r="V497" i="4" s="1"/>
  <c r="U465" i="4"/>
  <c r="U441" i="4"/>
  <c r="U417" i="4"/>
  <c r="U393" i="4"/>
  <c r="V393" i="4" s="1"/>
  <c r="U369" i="4"/>
  <c r="V369" i="4" s="1"/>
  <c r="U345" i="4"/>
  <c r="V345" i="4" s="1"/>
  <c r="U321" i="4"/>
  <c r="V321" i="4" s="1"/>
  <c r="U289" i="4"/>
  <c r="U241" i="4"/>
  <c r="V241" i="4" s="1"/>
  <c r="U217" i="4"/>
  <c r="U193" i="4"/>
  <c r="V193" i="4" s="1"/>
  <c r="U169" i="4"/>
  <c r="V169" i="4" s="1"/>
  <c r="U137" i="4"/>
  <c r="V137" i="4" s="1"/>
  <c r="U65" i="4"/>
  <c r="V65" i="4" s="1"/>
  <c r="U627" i="4"/>
  <c r="V627" i="4" s="1"/>
  <c r="U595" i="4"/>
  <c r="V595" i="4" s="1"/>
  <c r="U555" i="4"/>
  <c r="V555" i="4" s="1"/>
  <c r="U523" i="4"/>
  <c r="V523" i="4" s="1"/>
  <c r="U491" i="4"/>
  <c r="V491" i="4" s="1"/>
  <c r="U459" i="4"/>
  <c r="V459" i="4" s="1"/>
  <c r="U435" i="4"/>
  <c r="V435" i="4" s="1"/>
  <c r="U395" i="4"/>
  <c r="V395" i="4" s="1"/>
  <c r="U363" i="4"/>
  <c r="V363" i="4" s="1"/>
  <c r="U331" i="4"/>
  <c r="V331" i="4" s="1"/>
  <c r="U323" i="4"/>
  <c r="V323" i="4" s="1"/>
  <c r="U291" i="4"/>
  <c r="V291" i="4" s="1"/>
  <c r="U267" i="4"/>
  <c r="V267" i="4" s="1"/>
  <c r="U259" i="4"/>
  <c r="V259" i="4" s="1"/>
  <c r="U235" i="4"/>
  <c r="V235" i="4" s="1"/>
  <c r="U219" i="4"/>
  <c r="V219" i="4" s="1"/>
  <c r="U187" i="4"/>
  <c r="V187" i="4" s="1"/>
  <c r="U163" i="4"/>
  <c r="U131" i="4"/>
  <c r="V131" i="4" s="1"/>
  <c r="U107" i="4"/>
  <c r="V107" i="4" s="1"/>
  <c r="U59" i="4"/>
  <c r="V59" i="4" s="1"/>
  <c r="U19" i="4"/>
  <c r="U625" i="4"/>
  <c r="V625" i="4" s="1"/>
  <c r="U537" i="4"/>
  <c r="V537" i="4" s="1"/>
  <c r="U265" i="4"/>
  <c r="V265" i="4" s="1"/>
</calcChain>
</file>

<file path=xl/sharedStrings.xml><?xml version="1.0" encoding="utf-8"?>
<sst xmlns="http://schemas.openxmlformats.org/spreadsheetml/2006/main" count="30809" uniqueCount="1496">
  <si>
    <t>OrderID</t>
  </si>
  <si>
    <t>OrderDate</t>
  </si>
  <si>
    <t>RequiredDate</t>
  </si>
  <si>
    <t>Region</t>
  </si>
  <si>
    <t>Country</t>
  </si>
  <si>
    <t>City</t>
  </si>
  <si>
    <t>CustomerSegment</t>
  </si>
  <si>
    <t>Channel</t>
  </si>
  <si>
    <t>Salesperson</t>
  </si>
  <si>
    <t>ProductCategory</t>
  </si>
  <si>
    <t>SKU</t>
  </si>
  <si>
    <t>UnitCost</t>
  </si>
  <si>
    <t>UnitPrice</t>
  </si>
  <si>
    <t>DiscountPct</t>
  </si>
  <si>
    <t>Quantity</t>
  </si>
  <si>
    <t>ORD-2024-275203</t>
  </si>
  <si>
    <t>ORD-2024-358795</t>
  </si>
  <si>
    <t>ORD-2023-373538</t>
  </si>
  <si>
    <t>ORD-2025-168148</t>
  </si>
  <si>
    <t>ORD-2023-824839</t>
  </si>
  <si>
    <t>ORD-2023-723587</t>
  </si>
  <si>
    <t>ORD-2024-336584</t>
  </si>
  <si>
    <t>ORD-2023-112666</t>
  </si>
  <si>
    <t>ORD-2024-589570</t>
  </si>
  <si>
    <t>ORD-2025-997421</t>
  </si>
  <si>
    <t>ORD-2024-210687</t>
  </si>
  <si>
    <t>ORD-2025-515515</t>
  </si>
  <si>
    <t>ORD-2025-487261</t>
  </si>
  <si>
    <t>ORD-2024-890180</t>
  </si>
  <si>
    <t>ORD-2025-840976</t>
  </si>
  <si>
    <t>ORD-2023-937291</t>
  </si>
  <si>
    <t>ORD-2024-206081</t>
  </si>
  <si>
    <t>ORD-2025-233883</t>
  </si>
  <si>
    <t>ORD-2025-843974</t>
  </si>
  <si>
    <t>ORD-2025-745263</t>
  </si>
  <si>
    <t>ORD-2024-798002</t>
  </si>
  <si>
    <t>ORD-2023-867836</t>
  </si>
  <si>
    <t>ORD-2025-580047</t>
  </si>
  <si>
    <t>ORD-2024-500109</t>
  </si>
  <si>
    <t>ORD-2023-271836</t>
  </si>
  <si>
    <t>ORD-2024-215294</t>
  </si>
  <si>
    <t>ORD-2024-788105</t>
  </si>
  <si>
    <t>ORD-2024-855073</t>
  </si>
  <si>
    <t>ORD-2023-897079</t>
  </si>
  <si>
    <t>ORD-2025-548982</t>
  </si>
  <si>
    <t>ORD-2024-170313</t>
  </si>
  <si>
    <t>ORD-2023-562894</t>
  </si>
  <si>
    <t>ORD-2025-474710</t>
  </si>
  <si>
    <t>ORD-2024-629525</t>
  </si>
  <si>
    <t>ORD-2024-167215</t>
  </si>
  <si>
    <t>ORD-2023-864121</t>
  </si>
  <si>
    <t>ORD-2024-692673</t>
  </si>
  <si>
    <t>ORD-2025-718992</t>
  </si>
  <si>
    <t>ORD-2024-599522</t>
  </si>
  <si>
    <t>ORD-2023-651638</t>
  </si>
  <si>
    <t>ORD-2024-635626</t>
  </si>
  <si>
    <t>ORD-2024-296582</t>
  </si>
  <si>
    <t>ORD-2024-998320</t>
  </si>
  <si>
    <t>ORD-2025-820255</t>
  </si>
  <si>
    <t>ORD-2024-389336</t>
  </si>
  <si>
    <t>ORD-2023-308124</t>
  </si>
  <si>
    <t>ORD-2023-128295</t>
  </si>
  <si>
    <t>ORD-2024-548345</t>
  </si>
  <si>
    <t>ORD-2024-966651</t>
  </si>
  <si>
    <t>ORD-2023-292714</t>
  </si>
  <si>
    <t>ORD-2024-468501</t>
  </si>
  <si>
    <t>ORD-2024-260775</t>
  </si>
  <si>
    <t>ORD-2023-419187</t>
  </si>
  <si>
    <t>ORD-2025-578007</t>
  </si>
  <si>
    <t>ORD-2023-235230</t>
  </si>
  <si>
    <t>ORD-2025-765220</t>
  </si>
  <si>
    <t>ORD-2025-931538</t>
  </si>
  <si>
    <t>ORD-2024-289089</t>
  </si>
  <si>
    <t>ORD-2025-639542</t>
  </si>
  <si>
    <t>ORD-2025-762301</t>
  </si>
  <si>
    <t>ORD-2024-906395</t>
  </si>
  <si>
    <t>ORD-2025-779574</t>
  </si>
  <si>
    <t>ORD-2025-526650</t>
  </si>
  <si>
    <t>ORD-2024-247979</t>
  </si>
  <si>
    <t>ORD-2023-480975</t>
  </si>
  <si>
    <t>ORD-2023-239789</t>
  </si>
  <si>
    <t>ORD-2023-548874</t>
  </si>
  <si>
    <t>ORD-2024-347736</t>
  </si>
  <si>
    <t>ORD-2023-749324</t>
  </si>
  <si>
    <t>ORD-2023-809913</t>
  </si>
  <si>
    <t>ORD-2024-287210</t>
  </si>
  <si>
    <t>ORD-2025-640677</t>
  </si>
  <si>
    <t>ORD-2024-939873</t>
  </si>
  <si>
    <t>ORD-2024-800947</t>
  </si>
  <si>
    <t>ORD-2023-382272</t>
  </si>
  <si>
    <t>ORD-2023-722117</t>
  </si>
  <si>
    <t>ORD-2024-446699</t>
  </si>
  <si>
    <t>ORD-2024-451005</t>
  </si>
  <si>
    <t>ORD-2023-290279</t>
  </si>
  <si>
    <t>ORD-2024-192263</t>
  </si>
  <si>
    <t>ORD-2023-159379</t>
  </si>
  <si>
    <t>ORD-2023-343322</t>
  </si>
  <si>
    <t>ORD-2025-114382</t>
  </si>
  <si>
    <t>ORD-2025-488349</t>
  </si>
  <si>
    <t>ORD-2025-330203</t>
  </si>
  <si>
    <t>ORD-2023-841426</t>
  </si>
  <si>
    <t>ORD-2024-594592</t>
  </si>
  <si>
    <t>ORD-2025-863978</t>
  </si>
  <si>
    <t>ORD-2024-604471</t>
  </si>
  <si>
    <t>ORD-2023-258768</t>
  </si>
  <si>
    <t>ORD-2025-626047</t>
  </si>
  <si>
    <t>ORD-2025-526752</t>
  </si>
  <si>
    <t>ORD-2023-374486</t>
  </si>
  <si>
    <t>ORD-2024-997336</t>
  </si>
  <si>
    <t>ORD-2025-725646</t>
  </si>
  <si>
    <t>ORD-2023-868734</t>
  </si>
  <si>
    <t>ORD-2025-262491</t>
  </si>
  <si>
    <t>ORD-2024-638884</t>
  </si>
  <si>
    <t>ORD-2025-541501</t>
  </si>
  <si>
    <t>ORD-2023-422918</t>
  </si>
  <si>
    <t>ORD-2025-328504</t>
  </si>
  <si>
    <t>ORD-2024-851883</t>
  </si>
  <si>
    <t>ORD-2025-662997</t>
  </si>
  <si>
    <t>ORD-2024-478165</t>
  </si>
  <si>
    <t>ORD-2024-771210</t>
  </si>
  <si>
    <t>ORD-2024-155337</t>
  </si>
  <si>
    <t>ORD-2023-251563</t>
  </si>
  <si>
    <t>ORD-2024-286833</t>
  </si>
  <si>
    <t>ORD-2024-792558</t>
  </si>
  <si>
    <t>ORD-2024-166150</t>
  </si>
  <si>
    <t>ORD-2024-909942</t>
  </si>
  <si>
    <t>ORD-2024-223618</t>
  </si>
  <si>
    <t>ORD-2024-919471</t>
  </si>
  <si>
    <t>ORD-2025-649239</t>
  </si>
  <si>
    <t>ORD-2023-975863</t>
  </si>
  <si>
    <t>ORD-2023-869884</t>
  </si>
  <si>
    <t>ORD-2025-698069</t>
  </si>
  <si>
    <t>ORD-2024-474999</t>
  </si>
  <si>
    <t>ORD-2023-427304</t>
  </si>
  <si>
    <t>ORD-2025-956101</t>
  </si>
  <si>
    <t>ORD-2025-184082</t>
  </si>
  <si>
    <t>ORD-2023-576840</t>
  </si>
  <si>
    <t>ORD-2023-178249</t>
  </si>
  <si>
    <t>ORD-2024-588972</t>
  </si>
  <si>
    <t>ORD-2023-603238</t>
  </si>
  <si>
    <t>ORD-2023-883066</t>
  </si>
  <si>
    <t>ORD-2024-584090</t>
  </si>
  <si>
    <t>ORD-2025-537785</t>
  </si>
  <si>
    <t>ORD-2024-605518</t>
  </si>
  <si>
    <t>ORD-2023-521818</t>
  </si>
  <si>
    <t>ORD-2025-650719</t>
  </si>
  <si>
    <t>ORD-2025-501927</t>
  </si>
  <si>
    <t>ORD-2023-430904</t>
  </si>
  <si>
    <t>ORD-2025-354346</t>
  </si>
  <si>
    <t>ORD-2024-164288</t>
  </si>
  <si>
    <t>ORD-2023-867285</t>
  </si>
  <si>
    <t>ORD-2024-836421</t>
  </si>
  <si>
    <t>ORD-2023-613287</t>
  </si>
  <si>
    <t>ORD-2024-783321</t>
  </si>
  <si>
    <t>ORD-2024-232632</t>
  </si>
  <si>
    <t>ORD-2023-906481</t>
  </si>
  <si>
    <t>ORD-2024-902741</t>
  </si>
  <si>
    <t>ORD-2023-912395</t>
  </si>
  <si>
    <t>ORD-2024-389102</t>
  </si>
  <si>
    <t>ORD-2023-309373</t>
  </si>
  <si>
    <t>ORD-2023-825495</t>
  </si>
  <si>
    <t>ORD-2025-244832</t>
  </si>
  <si>
    <t>ORD-2024-211453</t>
  </si>
  <si>
    <t>ORD-2023-192324</t>
  </si>
  <si>
    <t>ORD-2024-438404</t>
  </si>
  <si>
    <t>ORD-2025-246470</t>
  </si>
  <si>
    <t>ORD-2023-497686</t>
  </si>
  <si>
    <t>ORD-2023-596758</t>
  </si>
  <si>
    <t>ORD-2024-201376</t>
  </si>
  <si>
    <t>ORD-2023-842488</t>
  </si>
  <si>
    <t>ORD-2024-136321</t>
  </si>
  <si>
    <t>ORD-2024-764468</t>
  </si>
  <si>
    <t>ORD-2024-553449</t>
  </si>
  <si>
    <t>ORD-2025-766923</t>
  </si>
  <si>
    <t>ORD-2025-418232</t>
  </si>
  <si>
    <t>ORD-2023-848013</t>
  </si>
  <si>
    <t>ORD-2024-357368</t>
  </si>
  <si>
    <t>ORD-2024-219735</t>
  </si>
  <si>
    <t>ORD-2023-240507</t>
  </si>
  <si>
    <t>ORD-2024-134084</t>
  </si>
  <si>
    <t>ORD-2023-884625</t>
  </si>
  <si>
    <t>ORD-2023-157993</t>
  </si>
  <si>
    <t>ORD-2024-329104</t>
  </si>
  <si>
    <t>ORD-2023-304451</t>
  </si>
  <si>
    <t>ORD-2024-942981</t>
  </si>
  <si>
    <t>ORD-2024-605629</t>
  </si>
  <si>
    <t>ORD-2023-450877</t>
  </si>
  <si>
    <t>ORD-2023-286994</t>
  </si>
  <si>
    <t>ORD-2025-700847</t>
  </si>
  <si>
    <t>ORD-2024-970848</t>
  </si>
  <si>
    <t>ORD-2025-845715</t>
  </si>
  <si>
    <t>ORD-2023-664749</t>
  </si>
  <si>
    <t>ORD-2024-960952</t>
  </si>
  <si>
    <t>ORD-2023-987700</t>
  </si>
  <si>
    <t>ORD-2025-652467</t>
  </si>
  <si>
    <t>ORD-2025-667201</t>
  </si>
  <si>
    <t>ORD-2024-237478</t>
  </si>
  <si>
    <t>ORD-2025-898843</t>
  </si>
  <si>
    <t>ORD-2023-334213</t>
  </si>
  <si>
    <t>ORD-2024-640340</t>
  </si>
  <si>
    <t>ORD-2023-399631</t>
  </si>
  <si>
    <t>ORD-2025-542939</t>
  </si>
  <si>
    <t>ORD-2023-825836</t>
  </si>
  <si>
    <t>ORD-2024-503082</t>
  </si>
  <si>
    <t>ORD-2024-760799</t>
  </si>
  <si>
    <t>ORD-2023-197661</t>
  </si>
  <si>
    <t>ORD-2024-212990</t>
  </si>
  <si>
    <t>ORD-2023-925146</t>
  </si>
  <si>
    <t>ORD-2023-177794</t>
  </si>
  <si>
    <t>ORD-2024-444710</t>
  </si>
  <si>
    <t>ORD-2024-668926</t>
  </si>
  <si>
    <t>ORD-2024-968374</t>
  </si>
  <si>
    <t>ORD-2023-575584</t>
  </si>
  <si>
    <t>ORD-2023-701153</t>
  </si>
  <si>
    <t>ORD-2023-382017</t>
  </si>
  <si>
    <t>ORD-2024-999607</t>
  </si>
  <si>
    <t>ORD-2023-133848</t>
  </si>
  <si>
    <t>ORD-2023-586275</t>
  </si>
  <si>
    <t>ORD-2025-964661</t>
  </si>
  <si>
    <t>ORD-2023-390998</t>
  </si>
  <si>
    <t>ORD-2023-920483</t>
  </si>
  <si>
    <t>ORD-2025-146850</t>
  </si>
  <si>
    <t>ORD-2024-687100</t>
  </si>
  <si>
    <t>ORD-2025-629393</t>
  </si>
  <si>
    <t>ORD-2024-686712</t>
  </si>
  <si>
    <t>ORD-2025-586799</t>
  </si>
  <si>
    <t>ORD-2024-988736</t>
  </si>
  <si>
    <t>ORD-2025-564184</t>
  </si>
  <si>
    <t>ORD-2023-653343</t>
  </si>
  <si>
    <t>ORD-2024-197852</t>
  </si>
  <si>
    <t>ORD-2023-431328</t>
  </si>
  <si>
    <t>ORD-2023-613317</t>
  </si>
  <si>
    <t>ORD-2024-720756</t>
  </si>
  <si>
    <t>ORD-2024-777623</t>
  </si>
  <si>
    <t>ORD-2025-762212</t>
  </si>
  <si>
    <t>ORD-2023-271918</t>
  </si>
  <si>
    <t>ORD-2023-713375</t>
  </si>
  <si>
    <t>ORD-2025-678688</t>
  </si>
  <si>
    <t>ORD-2023-501220</t>
  </si>
  <si>
    <t>ORD-2023-195665</t>
  </si>
  <si>
    <t>ORD-2023-290237</t>
  </si>
  <si>
    <t>ORD-2023-302041</t>
  </si>
  <si>
    <t>ORD-2025-289139</t>
  </si>
  <si>
    <t>ORD-2023-949710</t>
  </si>
  <si>
    <t>ORD-2023-603650</t>
  </si>
  <si>
    <t>ORD-2025-757957</t>
  </si>
  <si>
    <t>ORD-2024-423853</t>
  </si>
  <si>
    <t>ORD-2024-569164</t>
  </si>
  <si>
    <t>ORD-2023-946143</t>
  </si>
  <si>
    <t>ORD-2024-281211</t>
  </si>
  <si>
    <t>ORD-2024-805860</t>
  </si>
  <si>
    <t>ORD-2025-132174</t>
  </si>
  <si>
    <t>ORD-2023-964434</t>
  </si>
  <si>
    <t>ORD-2024-897622</t>
  </si>
  <si>
    <t>ORD-2023-517216</t>
  </si>
  <si>
    <t>ORD-2025-509940</t>
  </si>
  <si>
    <t>ORD-2025-646342</t>
  </si>
  <si>
    <t>ORD-2024-866535</t>
  </si>
  <si>
    <t>ORD-2023-747341</t>
  </si>
  <si>
    <t>ORD-2024-853298</t>
  </si>
  <si>
    <t>ORD-2024-544865</t>
  </si>
  <si>
    <t>ORD-2025-946490</t>
  </si>
  <si>
    <t>ORD-2024-320972</t>
  </si>
  <si>
    <t>ORD-2025-248586</t>
  </si>
  <si>
    <t>ORD-2024-664046</t>
  </si>
  <si>
    <t>ORD-2023-276806</t>
  </si>
  <si>
    <t>ORD-2024-220234</t>
  </si>
  <si>
    <t>ORD-2024-301260</t>
  </si>
  <si>
    <t>ORD-2024-350100</t>
  </si>
  <si>
    <t>ORD-2024-855600</t>
  </si>
  <si>
    <t>ORD-2023-474313</t>
  </si>
  <si>
    <t>ORD-2023-256951</t>
  </si>
  <si>
    <t>ORD-2025-184754</t>
  </si>
  <si>
    <t>ORD-2023-888140</t>
  </si>
  <si>
    <t>ORD-2023-638181</t>
  </si>
  <si>
    <t>ORD-2023-521280</t>
  </si>
  <si>
    <t>ORD-2023-630430</t>
  </si>
  <si>
    <t>ORD-2025-908258</t>
  </si>
  <si>
    <t>ORD-2025-440093</t>
  </si>
  <si>
    <t>ORD-2025-898022</t>
  </si>
  <si>
    <t>ORD-2024-500511</t>
  </si>
  <si>
    <t>ORD-2023-632893</t>
  </si>
  <si>
    <t>ORD-2023-967239</t>
  </si>
  <si>
    <t>ORD-2024-885858</t>
  </si>
  <si>
    <t>ORD-2023-253245</t>
  </si>
  <si>
    <t>ORD-2025-484073</t>
  </si>
  <si>
    <t>ORD-2024-745822</t>
  </si>
  <si>
    <t>ORD-2023-369160</t>
  </si>
  <si>
    <t>ORD-2024-834983</t>
  </si>
  <si>
    <t>ORD-2024-499009</t>
  </si>
  <si>
    <t>ORD-2024-948800</t>
  </si>
  <si>
    <t>ORD-2025-678328</t>
  </si>
  <si>
    <t>ORD-2024-580808</t>
  </si>
  <si>
    <t>ORD-2023-211715</t>
  </si>
  <si>
    <t>ORD-2023-715175</t>
  </si>
  <si>
    <t>ORD-2025-685236</t>
  </si>
  <si>
    <t>ORD-2023-274037</t>
  </si>
  <si>
    <t>ORD-2025-983096</t>
  </si>
  <si>
    <t>ORD-2024-366010</t>
  </si>
  <si>
    <t>ORD-2023-610470</t>
  </si>
  <si>
    <t>ORD-2025-541048</t>
  </si>
  <si>
    <t>ORD-2024-862371</t>
  </si>
  <si>
    <t>ORD-2024-277241</t>
  </si>
  <si>
    <t>ORD-2023-369150</t>
  </si>
  <si>
    <t>ORD-2025-922513</t>
  </si>
  <si>
    <t>ORD-2025-752845</t>
  </si>
  <si>
    <t>ORD-2023-667815</t>
  </si>
  <si>
    <t>ORD-2023-375011</t>
  </si>
  <si>
    <t>ORD-2025-487025</t>
  </si>
  <si>
    <t>ORD-2025-398335</t>
  </si>
  <si>
    <t>ORD-2024-792137</t>
  </si>
  <si>
    <t>ORD-2023-602648</t>
  </si>
  <si>
    <t>ORD-2024-207096</t>
  </si>
  <si>
    <t>ORD-2025-939953</t>
  </si>
  <si>
    <t>ORD-2025-191328</t>
  </si>
  <si>
    <t>ORD-2023-166668</t>
  </si>
  <si>
    <t>ORD-2023-594700</t>
  </si>
  <si>
    <t>ORD-2025-278048</t>
  </si>
  <si>
    <t>ORD-2024-878493</t>
  </si>
  <si>
    <t>ORD-2025-138578</t>
  </si>
  <si>
    <t>ORD-2025-944081</t>
  </si>
  <si>
    <t>ORD-2025-364852</t>
  </si>
  <si>
    <t>ORD-2025-415018</t>
  </si>
  <si>
    <t>ORD-2023-884192</t>
  </si>
  <si>
    <t>ORD-2024-165942</t>
  </si>
  <si>
    <t>ORD-2024-403664</t>
  </si>
  <si>
    <t>ORD-2023-890605</t>
  </si>
  <si>
    <t>ORD-2024-925626</t>
  </si>
  <si>
    <t>ORD-2024-427031</t>
  </si>
  <si>
    <t>ORD-2025-231184</t>
  </si>
  <si>
    <t>ORD-2023-363031</t>
  </si>
  <si>
    <t>ORD-2023-619570</t>
  </si>
  <si>
    <t>ORD-2025-861401</t>
  </si>
  <si>
    <t>ORD-2023-835010</t>
  </si>
  <si>
    <t>ORD-2024-819979</t>
  </si>
  <si>
    <t>ORD-2024-719055</t>
  </si>
  <si>
    <t>ORD-2023-888245</t>
  </si>
  <si>
    <t>ORD-2024-206121</t>
  </si>
  <si>
    <t>ORD-2024-500890</t>
  </si>
  <si>
    <t>ORD-2023-144816</t>
  </si>
  <si>
    <t>ORD-2024-153053</t>
  </si>
  <si>
    <t>ORD-2023-536542</t>
  </si>
  <si>
    <t>ORD-2025-779530</t>
  </si>
  <si>
    <t>ORD-2023-163610</t>
  </si>
  <si>
    <t>ORD-2025-653781</t>
  </si>
  <si>
    <t>ORD-2025-737787</t>
  </si>
  <si>
    <t>ORD-2023-944052</t>
  </si>
  <si>
    <t>ORD-2023-181257</t>
  </si>
  <si>
    <t>ORD-2025-323492</t>
  </si>
  <si>
    <t>ORD-2024-332076</t>
  </si>
  <si>
    <t>ORD-2024-571797</t>
  </si>
  <si>
    <t>ORD-2024-129345</t>
  </si>
  <si>
    <t>ORD-2023-660608</t>
  </si>
  <si>
    <t>ORD-2023-825084</t>
  </si>
  <si>
    <t>ORD-2023-261081</t>
  </si>
  <si>
    <t>ORD-2023-766015</t>
  </si>
  <si>
    <t>ORD-2024-333192</t>
  </si>
  <si>
    <t>ORD-2024-647473</t>
  </si>
  <si>
    <t>ORD-2024-892908</t>
  </si>
  <si>
    <t>ORD-2023-573146</t>
  </si>
  <si>
    <t>ORD-2024-901115</t>
  </si>
  <si>
    <t>ORD-2023-898009</t>
  </si>
  <si>
    <t>ORD-2023-208944</t>
  </si>
  <si>
    <t>ORD-2025-480172</t>
  </si>
  <si>
    <t>ORD-2023-735274</t>
  </si>
  <si>
    <t>ORD-2023-212701</t>
  </si>
  <si>
    <t>ORD-2023-479747</t>
  </si>
  <si>
    <t>ORD-2024-915495</t>
  </si>
  <si>
    <t>ORD-2024-225829</t>
  </si>
  <si>
    <t>ORD-2024-921935</t>
  </si>
  <si>
    <t>ORD-2025-949776</t>
  </si>
  <si>
    <t>ORD-2024-510591</t>
  </si>
  <si>
    <t>ORD-2024-961756</t>
  </si>
  <si>
    <t>ORD-2024-892173</t>
  </si>
  <si>
    <t>ORD-2024-704056</t>
  </si>
  <si>
    <t>ORD-2025-591006</t>
  </si>
  <si>
    <t>ORD-2023-159821</t>
  </si>
  <si>
    <t>ORD-2024-343877</t>
  </si>
  <si>
    <t>ORD-2023-386663</t>
  </si>
  <si>
    <t>ORD-2025-125517</t>
  </si>
  <si>
    <t>ORD-2024-819778</t>
  </si>
  <si>
    <t>ORD-2025-624006</t>
  </si>
  <si>
    <t>ORD-2023-132101</t>
  </si>
  <si>
    <t>ORD-2025-306903</t>
  </si>
  <si>
    <t>ORD-2023-813340</t>
  </si>
  <si>
    <t>ORD-2023-855675</t>
  </si>
  <si>
    <t>ORD-2023-545150</t>
  </si>
  <si>
    <t>ORD-2025-269934</t>
  </si>
  <si>
    <t>ORD-2024-690270</t>
  </si>
  <si>
    <t>ORD-2024-868223</t>
  </si>
  <si>
    <t>ORD-2025-188059</t>
  </si>
  <si>
    <t>ORD-2023-281890</t>
  </si>
  <si>
    <t>ORD-2025-636162</t>
  </si>
  <si>
    <t>ORD-2025-915869</t>
  </si>
  <si>
    <t>ORD-2025-192876</t>
  </si>
  <si>
    <t>ORD-2025-822030</t>
  </si>
  <si>
    <t>ORD-2025-789245</t>
  </si>
  <si>
    <t>ORD-2023-594955</t>
  </si>
  <si>
    <t>ORD-2024-398783</t>
  </si>
  <si>
    <t>ORD-2023-676553</t>
  </si>
  <si>
    <t>ORD-2025-866565</t>
  </si>
  <si>
    <t>ORD-2024-527858</t>
  </si>
  <si>
    <t>ORD-2023-619385</t>
  </si>
  <si>
    <t>ORD-2023-835226</t>
  </si>
  <si>
    <t>ORD-2025-485946</t>
  </si>
  <si>
    <t>ORD-2024-307849</t>
  </si>
  <si>
    <t>ORD-2023-368449</t>
  </si>
  <si>
    <t>ORD-2024-251426</t>
  </si>
  <si>
    <t>ORD-2023-927385</t>
  </si>
  <si>
    <t>ORD-2025-486350</t>
  </si>
  <si>
    <t>ORD-2025-677880</t>
  </si>
  <si>
    <t>ORD-2024-102866</t>
  </si>
  <si>
    <t>ORD-2025-588029</t>
  </si>
  <si>
    <t>ORD-2024-972999</t>
  </si>
  <si>
    <t>ORD-2025-608069</t>
  </si>
  <si>
    <t>ORD-2024-626750</t>
  </si>
  <si>
    <t>ORD-2024-170021</t>
  </si>
  <si>
    <t>ORD-2024-678110</t>
  </si>
  <si>
    <t>ORD-2025-909340</t>
  </si>
  <si>
    <t>ORD-2023-854471</t>
  </si>
  <si>
    <t>ORD-2024-390951</t>
  </si>
  <si>
    <t>ORD-2025-881624</t>
  </si>
  <si>
    <t>ORD-2025-512310</t>
  </si>
  <si>
    <t>ORD-2023-674887</t>
  </si>
  <si>
    <t>ORD-2024-542244</t>
  </si>
  <si>
    <t>ORD-2024-375848</t>
  </si>
  <si>
    <t>ORD-2023-933238</t>
  </si>
  <si>
    <t>ORD-2023-732585</t>
  </si>
  <si>
    <t>ORD-2024-465898</t>
  </si>
  <si>
    <t>ORD-2023-987081</t>
  </si>
  <si>
    <t>ORD-2024-655710</t>
  </si>
  <si>
    <t>ORD-2025-411385</t>
  </si>
  <si>
    <t>ORD-2025-222035</t>
  </si>
  <si>
    <t>ORD-2024-749242</t>
  </si>
  <si>
    <t>ORD-2023-623293</t>
  </si>
  <si>
    <t>ORD-2025-276968</t>
  </si>
  <si>
    <t>ORD-2025-650841</t>
  </si>
  <si>
    <t>ORD-2025-831576</t>
  </si>
  <si>
    <t>ORD-2024-468655</t>
  </si>
  <si>
    <t>ORD-2024-515105</t>
  </si>
  <si>
    <t>ORD-2025-803803</t>
  </si>
  <si>
    <t>ORD-2024-993481</t>
  </si>
  <si>
    <t>ORD-2024-811752</t>
  </si>
  <si>
    <t>ORD-2025-673091</t>
  </si>
  <si>
    <t>ORD-2024-381197</t>
  </si>
  <si>
    <t>ORD-2024-651852</t>
  </si>
  <si>
    <t>ORD-2023-659070</t>
  </si>
  <si>
    <t>ORD-2024-837651</t>
  </si>
  <si>
    <t>ORD-2024-581530</t>
  </si>
  <si>
    <t>ORD-2023-378104</t>
  </si>
  <si>
    <t>ORD-2024-972318</t>
  </si>
  <si>
    <t>ORD-2023-752962</t>
  </si>
  <si>
    <t>ORD-2023-808024</t>
  </si>
  <si>
    <t>ORD-2023-156396</t>
  </si>
  <si>
    <t>ORD-2023-184577</t>
  </si>
  <si>
    <t>ORD-2024-446030</t>
  </si>
  <si>
    <t>ORD-2023-842820</t>
  </si>
  <si>
    <t>ORD-2024-745424</t>
  </si>
  <si>
    <t>ORD-2024-510520</t>
  </si>
  <si>
    <t>ORD-2023-769774</t>
  </si>
  <si>
    <t>ORD-2023-580751</t>
  </si>
  <si>
    <t>ORD-2025-473192</t>
  </si>
  <si>
    <t>ORD-2024-886939</t>
  </si>
  <si>
    <t>ORD-2024-566589</t>
  </si>
  <si>
    <t>ORD-2023-109927</t>
  </si>
  <si>
    <t>ORD-2023-780206</t>
  </si>
  <si>
    <t>ORD-2024-851993</t>
  </si>
  <si>
    <t>ORD-2025-417942</t>
  </si>
  <si>
    <t>ORD-2023-172095</t>
  </si>
  <si>
    <t>ORD-2024-257550</t>
  </si>
  <si>
    <t>ORD-2023-581799</t>
  </si>
  <si>
    <t>ORD-2023-880296</t>
  </si>
  <si>
    <t>ORD-2023-191563</t>
  </si>
  <si>
    <t>ORD-2024-202166</t>
  </si>
  <si>
    <t>ORD-2023-539967</t>
  </si>
  <si>
    <t>ORD-2023-704111</t>
  </si>
  <si>
    <t>ORD-2024-356812</t>
  </si>
  <si>
    <t>ORD-2025-306251</t>
  </si>
  <si>
    <t>ORD-2025-496178</t>
  </si>
  <si>
    <t>ORD-2024-508213</t>
  </si>
  <si>
    <t>ORD-2024-787018</t>
  </si>
  <si>
    <t>ORD-2023-728177</t>
  </si>
  <si>
    <t>ORD-2025-795385</t>
  </si>
  <si>
    <t>ORD-2025-947929</t>
  </si>
  <si>
    <t>ORD-2023-931633</t>
  </si>
  <si>
    <t>ORD-2023-243704</t>
  </si>
  <si>
    <t>ORD-2025-779659</t>
  </si>
  <si>
    <t>ORD-2024-647571</t>
  </si>
  <si>
    <t>ORD-2025-683043</t>
  </si>
  <si>
    <t>ORD-2023-588455</t>
  </si>
  <si>
    <t>ORD-2024-641220</t>
  </si>
  <si>
    <t>ORD-2023-799597</t>
  </si>
  <si>
    <t>ORD-2023-569862</t>
  </si>
  <si>
    <t>ORD-2023-609394</t>
  </si>
  <si>
    <t>ORD-2024-105586</t>
  </si>
  <si>
    <t>ORD-2024-207792</t>
  </si>
  <si>
    <t>ORD-2025-417336</t>
  </si>
  <si>
    <t>ORD-2025-252117</t>
  </si>
  <si>
    <t>ORD-2023-867175</t>
  </si>
  <si>
    <t>ORD-2024-382152</t>
  </si>
  <si>
    <t>ORD-2023-597666</t>
  </si>
  <si>
    <t>ORD-2024-371409</t>
  </si>
  <si>
    <t>ORD-2024-973420</t>
  </si>
  <si>
    <t>ORD-2025-254721</t>
  </si>
  <si>
    <t>ORD-2024-247032</t>
  </si>
  <si>
    <t>ORD-2024-792353</t>
  </si>
  <si>
    <t>ORD-2025-703623</t>
  </si>
  <si>
    <t>ORD-2024-516704</t>
  </si>
  <si>
    <t>ORD-2024-578646</t>
  </si>
  <si>
    <t>ORD-2024-433936</t>
  </si>
  <si>
    <t>ORD-2023-434071</t>
  </si>
  <si>
    <t>ORD-2024-728474</t>
  </si>
  <si>
    <t>ORD-2023-406606</t>
  </si>
  <si>
    <t>ORD-2025-823055</t>
  </si>
  <si>
    <t>ORD-2023-573656</t>
  </si>
  <si>
    <t>ORD-2024-567435</t>
  </si>
  <si>
    <t>ORD-2023-744942</t>
  </si>
  <si>
    <t>ORD-2025-331237</t>
  </si>
  <si>
    <t>ORD-2025-680118</t>
  </si>
  <si>
    <t>ORD-2024-310809</t>
  </si>
  <si>
    <t>ORD-2025-474368</t>
  </si>
  <si>
    <t>ORD-2024-732543</t>
  </si>
  <si>
    <t>ORD-2023-867166</t>
  </si>
  <si>
    <t>ORD-2024-776337</t>
  </si>
  <si>
    <t>ORD-2023-913592</t>
  </si>
  <si>
    <t>ORD-2024-961501</t>
  </si>
  <si>
    <t>ORD-2024-964950</t>
  </si>
  <si>
    <t>ORD-2023-349264</t>
  </si>
  <si>
    <t>ORD-2025-137394</t>
  </si>
  <si>
    <t>ORD-2025-635337</t>
  </si>
  <si>
    <t>ORD-2023-568013</t>
  </si>
  <si>
    <t>ORD-2025-828263</t>
  </si>
  <si>
    <t>ORD-2024-402240</t>
  </si>
  <si>
    <t>ORD-2023-125739</t>
  </si>
  <si>
    <t>ORD-2024-892879</t>
  </si>
  <si>
    <t>ORD-2023-472050</t>
  </si>
  <si>
    <t>ORD-2024-468615</t>
  </si>
  <si>
    <t>ORD-2024-833375</t>
  </si>
  <si>
    <t>ORD-2024-206311</t>
  </si>
  <si>
    <t>ORD-2024-364080</t>
  </si>
  <si>
    <t>ORD-2025-460466</t>
  </si>
  <si>
    <t>ORD-2023-700699</t>
  </si>
  <si>
    <t>ORD-2024-713332</t>
  </si>
  <si>
    <t>ORD-2023-640022</t>
  </si>
  <si>
    <t>ORD-2024-532184</t>
  </si>
  <si>
    <t>ORD-2025-926547</t>
  </si>
  <si>
    <t>ORD-2025-778145</t>
  </si>
  <si>
    <t>ORD-2023-525643</t>
  </si>
  <si>
    <t>ORD-2025-312803</t>
  </si>
  <si>
    <t>ORD-2025-149156</t>
  </si>
  <si>
    <t>ORD-2023-215819</t>
  </si>
  <si>
    <t>ORD-2024-353078</t>
  </si>
  <si>
    <t>ORD-2023-621393</t>
  </si>
  <si>
    <t>ORD-2023-974506</t>
  </si>
  <si>
    <t>ORD-2023-811823</t>
  </si>
  <si>
    <t>ORD-2023-286720</t>
  </si>
  <si>
    <t>ORD-2024-626925</t>
  </si>
  <si>
    <t>ORD-2023-960380</t>
  </si>
  <si>
    <t>ORD-2023-453699</t>
  </si>
  <si>
    <t>ORD-2025-960931</t>
  </si>
  <si>
    <t>ORD-2024-419248</t>
  </si>
  <si>
    <t>ORD-2023-488227</t>
  </si>
  <si>
    <t>ORD-2023-472078</t>
  </si>
  <si>
    <t>ORD-2024-202877</t>
  </si>
  <si>
    <t>ORD-2024-140633</t>
  </si>
  <si>
    <t>ORD-2025-419532</t>
  </si>
  <si>
    <t>ORD-2023-139236</t>
  </si>
  <si>
    <t>ORD-2025-337268</t>
  </si>
  <si>
    <t>ORD-2025-332931</t>
  </si>
  <si>
    <t>ORD-2024-536442</t>
  </si>
  <si>
    <t>ORD-2023-957692</t>
  </si>
  <si>
    <t>ORD-2025-874124</t>
  </si>
  <si>
    <t>ORD-2024-687073</t>
  </si>
  <si>
    <t>ORD-2024-555229</t>
  </si>
  <si>
    <t>ORD-2024-872291</t>
  </si>
  <si>
    <t>ORD-2024-250862</t>
  </si>
  <si>
    <t>ORD-2024-331226</t>
  </si>
  <si>
    <t>ORD-2023-356427</t>
  </si>
  <si>
    <t>ORD-2025-659650</t>
  </si>
  <si>
    <t>ORD-2024-207669</t>
  </si>
  <si>
    <t>ORD-2024-979401</t>
  </si>
  <si>
    <t>ORD-2025-929414</t>
  </si>
  <si>
    <t>ORD-2024-766980</t>
  </si>
  <si>
    <t>ORD-2024-437164</t>
  </si>
  <si>
    <t>ORD-2025-169093</t>
  </si>
  <si>
    <t>ORD-2023-868460</t>
  </si>
  <si>
    <t>ORD-2025-177994</t>
  </si>
  <si>
    <t>ORD-2024-355095</t>
  </si>
  <si>
    <t>ORD-2023-126505</t>
  </si>
  <si>
    <t>ORD-2023-340056</t>
  </si>
  <si>
    <t>ORD-2025-281413</t>
  </si>
  <si>
    <t>ORD-2023-713614</t>
  </si>
  <si>
    <t>ORD-2023-173313</t>
  </si>
  <si>
    <t>ORD-2024-496601</t>
  </si>
  <si>
    <t>ORD-2025-155182</t>
  </si>
  <si>
    <t>ORD-2023-244375</t>
  </si>
  <si>
    <t>ORD-2023-856322</t>
  </si>
  <si>
    <t>ORD-2024-594527</t>
  </si>
  <si>
    <t>ORD-2024-689872</t>
  </si>
  <si>
    <t>ORD-2025-246692</t>
  </si>
  <si>
    <t>ORD-2023-378676</t>
  </si>
  <si>
    <t>ORD-2024-243988</t>
  </si>
  <si>
    <t>ORD-2024-572312</t>
  </si>
  <si>
    <t>ORD-2025-281062</t>
  </si>
  <si>
    <t>ORD-2023-727290</t>
  </si>
  <si>
    <t>ORD-2025-993993</t>
  </si>
  <si>
    <t>ORD-2023-619493</t>
  </si>
  <si>
    <t>ORD-2024-947056</t>
  </si>
  <si>
    <t>ORD-2025-856556</t>
  </si>
  <si>
    <t>ORD-2024-442776</t>
  </si>
  <si>
    <t>ORD-2025-705398</t>
  </si>
  <si>
    <t>ORD-2023-689428</t>
  </si>
  <si>
    <t>ORD-2025-683247</t>
  </si>
  <si>
    <t>ORD-2024-585443</t>
  </si>
  <si>
    <t>ORD-2024-907733</t>
  </si>
  <si>
    <t>ORD-2024-550400</t>
  </si>
  <si>
    <t>ORD-2025-189846</t>
  </si>
  <si>
    <t>ORD-2025-752192</t>
  </si>
  <si>
    <t>ORD-2023-294716</t>
  </si>
  <si>
    <t>ORD-2023-552115</t>
  </si>
  <si>
    <t>ORD-2023-107265</t>
  </si>
  <si>
    <t>ORD-2025-262434</t>
  </si>
  <si>
    <t>ORD-2024-266562</t>
  </si>
  <si>
    <t>ORD-2024-838925</t>
  </si>
  <si>
    <t>ORD-2023-664790</t>
  </si>
  <si>
    <t>ORD-2024-331408</t>
  </si>
  <si>
    <t>ORD-2024-741404</t>
  </si>
  <si>
    <t>ORD-2024-341535</t>
  </si>
  <si>
    <t>ORD-2023-451931</t>
  </si>
  <si>
    <t>ORD-2025-532859</t>
  </si>
  <si>
    <t>ORD-2023-502205</t>
  </si>
  <si>
    <t>ORD-2024-930679</t>
  </si>
  <si>
    <t>ORD-2025-150713</t>
  </si>
  <si>
    <t>ORD-2024-756884</t>
  </si>
  <si>
    <t>ORD-2023-755337</t>
  </si>
  <si>
    <t>ORD-2025-907040</t>
  </si>
  <si>
    <t>ORD-2024-817997</t>
  </si>
  <si>
    <t>ORD-2025-649633</t>
  </si>
  <si>
    <t>ORD-2023-885216</t>
  </si>
  <si>
    <t>ORD-2023-561823</t>
  </si>
  <si>
    <t>ORD-2023-249805</t>
  </si>
  <si>
    <t>ORD-2023-548934</t>
  </si>
  <si>
    <t>ORD-2023-921939</t>
  </si>
  <si>
    <t>ORD-2023-961864</t>
  </si>
  <si>
    <t>ORD-2023-455933</t>
  </si>
  <si>
    <t>ORD-2025-728935</t>
  </si>
  <si>
    <t>Africa</t>
  </si>
  <si>
    <t>Asia</t>
  </si>
  <si>
    <t>Americas</t>
  </si>
  <si>
    <t>Europe</t>
  </si>
  <si>
    <t>Kenya</t>
  </si>
  <si>
    <t>Nigeria</t>
  </si>
  <si>
    <t>Japan</t>
  </si>
  <si>
    <t>Canada</t>
  </si>
  <si>
    <t>India</t>
  </si>
  <si>
    <t>Brazil</t>
  </si>
  <si>
    <t>Germany</t>
  </si>
  <si>
    <t>France</t>
  </si>
  <si>
    <t>United Kingdom</t>
  </si>
  <si>
    <t>China</t>
  </si>
  <si>
    <t>USA</t>
  </si>
  <si>
    <t>South Africa</t>
  </si>
  <si>
    <t>Kisumu</t>
  </si>
  <si>
    <t>Port Harcourt</t>
  </si>
  <si>
    <t>Nairobi</t>
  </si>
  <si>
    <t>Lagos</t>
  </si>
  <si>
    <t>Osaka</t>
  </si>
  <si>
    <t>Toronto</t>
  </si>
  <si>
    <t>Bengaluru</t>
  </si>
  <si>
    <t>Abuja</t>
  </si>
  <si>
    <t>São Paulo</t>
  </si>
  <si>
    <t>Berlin</t>
  </si>
  <si>
    <t>Brasília</t>
  </si>
  <si>
    <t>Marseille</t>
  </si>
  <si>
    <t>Birmingham</t>
  </si>
  <si>
    <t>Mombasa</t>
  </si>
  <si>
    <t>Shenzhen</t>
  </si>
  <si>
    <t>Chicago</t>
  </si>
  <si>
    <t>Nakuru</t>
  </si>
  <si>
    <t>Lyon</t>
  </si>
  <si>
    <t>Delhi</t>
  </si>
  <si>
    <t>Montreal</t>
  </si>
  <si>
    <t>Johannesburg</t>
  </si>
  <si>
    <t>London</t>
  </si>
  <si>
    <t>Munich</t>
  </si>
  <si>
    <t>Shanghai</t>
  </si>
  <si>
    <t>San Francisco</t>
  </si>
  <si>
    <t>Durban</t>
  </si>
  <si>
    <t>Vancouver</t>
  </si>
  <si>
    <t>Tokyo</t>
  </si>
  <si>
    <t>Paris</t>
  </si>
  <si>
    <t>Mumbai</t>
  </si>
  <si>
    <t>Rio de Janeiro</t>
  </si>
  <si>
    <t>Manchester</t>
  </si>
  <si>
    <t>Nagoya</t>
  </si>
  <si>
    <t>Cape Town</t>
  </si>
  <si>
    <t>Hyderabad</t>
  </si>
  <si>
    <t>Austin</t>
  </si>
  <si>
    <t>Frankfurt</t>
  </si>
  <si>
    <t>Beijing</t>
  </si>
  <si>
    <t>New York</t>
  </si>
  <si>
    <t>Corporate</t>
  </si>
  <si>
    <t>Education</t>
  </si>
  <si>
    <t>Non-Profit</t>
  </si>
  <si>
    <t>Consumer</t>
  </si>
  <si>
    <t>Small Business</t>
  </si>
  <si>
    <t>Enterprise</t>
  </si>
  <si>
    <t>Retail</t>
  </si>
  <si>
    <t>Online</t>
  </si>
  <si>
    <t>Marketplace</t>
  </si>
  <si>
    <t>Distributor</t>
  </si>
  <si>
    <t>Direct</t>
  </si>
  <si>
    <t>C. Otieno</t>
  </si>
  <si>
    <t>J. Njeri</t>
  </si>
  <si>
    <t>I. Johnson</t>
  </si>
  <si>
    <t>G. Dubois</t>
  </si>
  <si>
    <t>L. Okafor</t>
  </si>
  <si>
    <t>B. Chen</t>
  </si>
  <si>
    <t>E. Garcia</t>
  </si>
  <si>
    <t>O. Wang</t>
  </si>
  <si>
    <t>A. Patel</t>
  </si>
  <si>
    <t>F. Müller</t>
  </si>
  <si>
    <t>H. Kim</t>
  </si>
  <si>
    <t>K. Singh</t>
  </si>
  <si>
    <t>M. Rossi</t>
  </si>
  <si>
    <t>N. Brown</t>
  </si>
  <si>
    <t>D. Smith</t>
  </si>
  <si>
    <t>Components</t>
  </si>
  <si>
    <t>Printers</t>
  </si>
  <si>
    <t>Networking</t>
  </si>
  <si>
    <t>Phones</t>
  </si>
  <si>
    <t>Laptops</t>
  </si>
  <si>
    <t>Monitors</t>
  </si>
  <si>
    <t>Accessories</t>
  </si>
  <si>
    <t>CMP-8270</t>
  </si>
  <si>
    <t>PRN-9322</t>
  </si>
  <si>
    <t>NET-9666</t>
  </si>
  <si>
    <t>PHN-4556</t>
  </si>
  <si>
    <t>PRN-8041</t>
  </si>
  <si>
    <t>LAP-8555</t>
  </si>
  <si>
    <t>MON-8629</t>
  </si>
  <si>
    <t>PRN-6276</t>
  </si>
  <si>
    <t>MON-6892</t>
  </si>
  <si>
    <t>CMP-3731</t>
  </si>
  <si>
    <t>ACC-7938</t>
  </si>
  <si>
    <t>PHN-7019</t>
  </si>
  <si>
    <t>CMP-3693</t>
  </si>
  <si>
    <t>PRN-8392</t>
  </si>
  <si>
    <t>ACC-1663</t>
  </si>
  <si>
    <t>LAP-1698</t>
  </si>
  <si>
    <t>PRN-6791</t>
  </si>
  <si>
    <t>PHN-1197</t>
  </si>
  <si>
    <t>ACC-8098</t>
  </si>
  <si>
    <t>LAP-3385</t>
  </si>
  <si>
    <t>LAP-9815</t>
  </si>
  <si>
    <t>NET-3255</t>
  </si>
  <si>
    <t>ACC-3961</t>
  </si>
  <si>
    <t>LAP-4987</t>
  </si>
  <si>
    <t>CMP-2693</t>
  </si>
  <si>
    <t>ACC-8683</t>
  </si>
  <si>
    <t>PRN-4170</t>
  </si>
  <si>
    <t>PHN-6854</t>
  </si>
  <si>
    <t>PHN-1784</t>
  </si>
  <si>
    <t>NET-9716</t>
  </si>
  <si>
    <t>CMP-6919</t>
  </si>
  <si>
    <t>PHN-4854</t>
  </si>
  <si>
    <t>NET-7966</t>
  </si>
  <si>
    <t>LAP-9932</t>
  </si>
  <si>
    <t>CMP-1559</t>
  </si>
  <si>
    <t>PRN-4506</t>
  </si>
  <si>
    <t>CMP-7617</t>
  </si>
  <si>
    <t>CMP-8390</t>
  </si>
  <si>
    <t>PRN-7303</t>
  </si>
  <si>
    <t>PRN-6536</t>
  </si>
  <si>
    <t>MON-9967</t>
  </si>
  <si>
    <t>NET-1412</t>
  </si>
  <si>
    <t>PRN-3143</t>
  </si>
  <si>
    <t>PRN-9787</t>
  </si>
  <si>
    <t>CMP-5946</t>
  </si>
  <si>
    <t>NET-2062</t>
  </si>
  <si>
    <t>PRN-2542</t>
  </si>
  <si>
    <t>NET-2365</t>
  </si>
  <si>
    <t>NET-5268</t>
  </si>
  <si>
    <t>PRN-1504</t>
  </si>
  <si>
    <t>ACC-6348</t>
  </si>
  <si>
    <t>MON-4330</t>
  </si>
  <si>
    <t>LAP-7819</t>
  </si>
  <si>
    <t>LAP-3779</t>
  </si>
  <si>
    <t>NET-9989</t>
  </si>
  <si>
    <t>MON-4925</t>
  </si>
  <si>
    <t>LAP-6989</t>
  </si>
  <si>
    <t>ACC-5780</t>
  </si>
  <si>
    <t>ACC-1770</t>
  </si>
  <si>
    <t>ACC-2252</t>
  </si>
  <si>
    <t>CMP-8002</t>
  </si>
  <si>
    <t>CMP-6971</t>
  </si>
  <si>
    <t>PHN-8350</t>
  </si>
  <si>
    <t>MON-5188</t>
  </si>
  <si>
    <t>LAP-3393</t>
  </si>
  <si>
    <t>PHN-4644</t>
  </si>
  <si>
    <t>ACC-9150</t>
  </si>
  <si>
    <t>MON-6870</t>
  </si>
  <si>
    <t>MON-2296</t>
  </si>
  <si>
    <t>CMP-7371</t>
  </si>
  <si>
    <t>ACC-2761</t>
  </si>
  <si>
    <t>LAP-4517</t>
  </si>
  <si>
    <t>LAP-8489</t>
  </si>
  <si>
    <t>NET-1846</t>
  </si>
  <si>
    <t>CMP-5208</t>
  </si>
  <si>
    <t>CMP-1009</t>
  </si>
  <si>
    <t>ACC-4490</t>
  </si>
  <si>
    <t>ACC-9162</t>
  </si>
  <si>
    <t>CMP-5820</t>
  </si>
  <si>
    <t>MON-7943</t>
  </si>
  <si>
    <t>NET-5018</t>
  </si>
  <si>
    <t>PRN-9669</t>
  </si>
  <si>
    <t>CMP-2865</t>
  </si>
  <si>
    <t>MON-3371</t>
  </si>
  <si>
    <t>NET-7166</t>
  </si>
  <si>
    <t>CMP-4531</t>
  </si>
  <si>
    <t>CMP-8196</t>
  </si>
  <si>
    <t>CMP-2854</t>
  </si>
  <si>
    <t>MON-8973</t>
  </si>
  <si>
    <t>MON-2990</t>
  </si>
  <si>
    <t>NET-1966</t>
  </si>
  <si>
    <t>PHN-3482</t>
  </si>
  <si>
    <t>PRN-6490</t>
  </si>
  <si>
    <t>ACC-9038</t>
  </si>
  <si>
    <t>PHN-6954</t>
  </si>
  <si>
    <t>PRN-8970</t>
  </si>
  <si>
    <t>MON-1822</t>
  </si>
  <si>
    <t>ACC-5177</t>
  </si>
  <si>
    <t>NET-1804</t>
  </si>
  <si>
    <t>LAP-3679</t>
  </si>
  <si>
    <t>PHN-8368</t>
  </si>
  <si>
    <t>CMP-8141</t>
  </si>
  <si>
    <t>LAP-7136</t>
  </si>
  <si>
    <t>ACC-2386</t>
  </si>
  <si>
    <t>LAP-5150</t>
  </si>
  <si>
    <t>CMP-8101</t>
  </si>
  <si>
    <t>PHN-8970</t>
  </si>
  <si>
    <t>PHN-2341</t>
  </si>
  <si>
    <t>NET-6387</t>
  </si>
  <si>
    <t>ACC-9820</t>
  </si>
  <si>
    <t>CMP-6392</t>
  </si>
  <si>
    <t>LAP-9230</t>
  </si>
  <si>
    <t>NET-4241</t>
  </si>
  <si>
    <t>ACC-4511</t>
  </si>
  <si>
    <t>NET-3033</t>
  </si>
  <si>
    <t>MON-2828</t>
  </si>
  <si>
    <t>PRN-6429</t>
  </si>
  <si>
    <t>LAP-8214</t>
  </si>
  <si>
    <t>MON-9194</t>
  </si>
  <si>
    <t>LAP-2218</t>
  </si>
  <si>
    <t>NET-6370</t>
  </si>
  <si>
    <t>MON-3745</t>
  </si>
  <si>
    <t>PHN-7924</t>
  </si>
  <si>
    <t>NET-8561</t>
  </si>
  <si>
    <t>CMP-2136</t>
  </si>
  <si>
    <t>CMP-6352</t>
  </si>
  <si>
    <t>CMP-2040</t>
  </si>
  <si>
    <t>CMP-6346</t>
  </si>
  <si>
    <t>PHN-4356</t>
  </si>
  <si>
    <t>NET-4155</t>
  </si>
  <si>
    <t>MON-5179</t>
  </si>
  <si>
    <t>ACC-4056</t>
  </si>
  <si>
    <t>LAP-9782</t>
  </si>
  <si>
    <t>PHN-2875</t>
  </si>
  <si>
    <t>PRN-4788</t>
  </si>
  <si>
    <t>MON-3043</t>
  </si>
  <si>
    <t>CMP-3720</t>
  </si>
  <si>
    <t>PHN-8014</t>
  </si>
  <si>
    <t>PRN-4911</t>
  </si>
  <si>
    <t>ACC-1021</t>
  </si>
  <si>
    <t>MON-2266</t>
  </si>
  <si>
    <t>PHN-8057</t>
  </si>
  <si>
    <t>ACC-7078</t>
  </si>
  <si>
    <t>PRN-4453</t>
  </si>
  <si>
    <t>NET-2394</t>
  </si>
  <si>
    <t>LAP-1525</t>
  </si>
  <si>
    <t>LAP-3278</t>
  </si>
  <si>
    <t>ACC-6543</t>
  </si>
  <si>
    <t>PRN-4432</t>
  </si>
  <si>
    <t>PHN-4568</t>
  </si>
  <si>
    <t>PRN-6178</t>
  </si>
  <si>
    <t>LAP-6342</t>
  </si>
  <si>
    <t>PRN-8175</t>
  </si>
  <si>
    <t>PRN-7089</t>
  </si>
  <si>
    <t>ACC-4124</t>
  </si>
  <si>
    <t>NET-7924</t>
  </si>
  <si>
    <t>NET-8761</t>
  </si>
  <si>
    <t>CMP-3875</t>
  </si>
  <si>
    <t>ACC-3989</t>
  </si>
  <si>
    <t>PHN-9234</t>
  </si>
  <si>
    <t>MON-9906</t>
  </si>
  <si>
    <t>CMP-4610</t>
  </si>
  <si>
    <t>PHN-5445</t>
  </si>
  <si>
    <t>MON-9227</t>
  </si>
  <si>
    <t>PRN-4097</t>
  </si>
  <si>
    <t>MON-6699</t>
  </si>
  <si>
    <t>LAP-1482</t>
  </si>
  <si>
    <t>MON-2100</t>
  </si>
  <si>
    <t>MON-7602</t>
  </si>
  <si>
    <t>CMP-1072</t>
  </si>
  <si>
    <t>ACC-2735</t>
  </si>
  <si>
    <t>CMP-5211</t>
  </si>
  <si>
    <t>CMP-1632</t>
  </si>
  <si>
    <t>LAP-7099</t>
  </si>
  <si>
    <t>PRN-3785</t>
  </si>
  <si>
    <t>MON-6962</t>
  </si>
  <si>
    <t>PRN-5107</t>
  </si>
  <si>
    <t>CMP-9264</t>
  </si>
  <si>
    <t>MON-5259</t>
  </si>
  <si>
    <t>PRN-8137</t>
  </si>
  <si>
    <t>ACC-6777</t>
  </si>
  <si>
    <t>PHN-7488</t>
  </si>
  <si>
    <t>ACC-9591</t>
  </si>
  <si>
    <t>MON-5517</t>
  </si>
  <si>
    <t>MON-8758</t>
  </si>
  <si>
    <t>ACC-3385</t>
  </si>
  <si>
    <t>MON-1593</t>
  </si>
  <si>
    <t>ACC-4631</t>
  </si>
  <si>
    <t>MON-7869</t>
  </si>
  <si>
    <t>MON-4271</t>
  </si>
  <si>
    <t>LAP-5531</t>
  </si>
  <si>
    <t>MON-7511</t>
  </si>
  <si>
    <t>LAP-7979</t>
  </si>
  <si>
    <t>PRN-4983</t>
  </si>
  <si>
    <t>NET-5941</t>
  </si>
  <si>
    <t>MON-6341</t>
  </si>
  <si>
    <t>PHN-9789</t>
  </si>
  <si>
    <t>PHN-5082</t>
  </si>
  <si>
    <t>NET-3460</t>
  </si>
  <si>
    <t>PRN-7019</t>
  </si>
  <si>
    <t>PHN-3159</t>
  </si>
  <si>
    <t>PRN-8604</t>
  </si>
  <si>
    <t>PHN-2013</t>
  </si>
  <si>
    <t>NET-6036</t>
  </si>
  <si>
    <t>MON-4959</t>
  </si>
  <si>
    <t>MON-1663</t>
  </si>
  <si>
    <t>CMP-7256</t>
  </si>
  <si>
    <t>ACC-1659</t>
  </si>
  <si>
    <t>PRN-6068</t>
  </si>
  <si>
    <t>ACC-8999</t>
  </si>
  <si>
    <t>CMP-3978</t>
  </si>
  <si>
    <t>MON-7868</t>
  </si>
  <si>
    <t>PRN-3014</t>
  </si>
  <si>
    <t>PHN-1671</t>
  </si>
  <si>
    <t>ACC-5260</t>
  </si>
  <si>
    <t>NET-7588</t>
  </si>
  <si>
    <t>MON-1572</t>
  </si>
  <si>
    <t>MON-2537</t>
  </si>
  <si>
    <t>PRN-5666</t>
  </si>
  <si>
    <t>PRN-2749</t>
  </si>
  <si>
    <t>CMP-4970</t>
  </si>
  <si>
    <t>ACC-3551</t>
  </si>
  <si>
    <t>CMP-7063</t>
  </si>
  <si>
    <t>NET-1612</t>
  </si>
  <si>
    <t>LAP-9766</t>
  </si>
  <si>
    <t>PHN-7274</t>
  </si>
  <si>
    <t>NET-1645</t>
  </si>
  <si>
    <t>ACC-5079</t>
  </si>
  <si>
    <t>PRN-2098</t>
  </si>
  <si>
    <t>PRN-7049</t>
  </si>
  <si>
    <t>CMP-6925</t>
  </si>
  <si>
    <t>PHN-2787</t>
  </si>
  <si>
    <t>PRN-1141</t>
  </si>
  <si>
    <t>MON-5249</t>
  </si>
  <si>
    <t>CMP-8230</t>
  </si>
  <si>
    <t>PRN-7816</t>
  </si>
  <si>
    <t>PHN-8804</t>
  </si>
  <si>
    <t>CMP-8851</t>
  </si>
  <si>
    <t>PHN-2447</t>
  </si>
  <si>
    <t>LAP-2846</t>
  </si>
  <si>
    <t>PRN-5005</t>
  </si>
  <si>
    <t>PHN-3800</t>
  </si>
  <si>
    <t>LAP-4828</t>
  </si>
  <si>
    <t>PRN-5492</t>
  </si>
  <si>
    <t>PHN-7132</t>
  </si>
  <si>
    <t>PHN-4741</t>
  </si>
  <si>
    <t>LAP-2774</t>
  </si>
  <si>
    <t>MON-2842</t>
  </si>
  <si>
    <t>NET-2628</t>
  </si>
  <si>
    <t>MON-2998</t>
  </si>
  <si>
    <t>CMP-7563</t>
  </si>
  <si>
    <t>LAP-6160</t>
  </si>
  <si>
    <t>MON-4361</t>
  </si>
  <si>
    <t>PRN-2829</t>
  </si>
  <si>
    <t>MON-8939</t>
  </si>
  <si>
    <t>LAP-5009</t>
  </si>
  <si>
    <t>CMP-4807</t>
  </si>
  <si>
    <t>NET-2439</t>
  </si>
  <si>
    <t>MON-7626</t>
  </si>
  <si>
    <t>ACC-3567</t>
  </si>
  <si>
    <t>CMP-4630</t>
  </si>
  <si>
    <t>ACC-1882</t>
  </si>
  <si>
    <t>NET-9125</t>
  </si>
  <si>
    <t>PHN-3819</t>
  </si>
  <si>
    <t>LAP-3490</t>
  </si>
  <si>
    <t>PRN-1276</t>
  </si>
  <si>
    <t>MON-9733</t>
  </si>
  <si>
    <t>CMP-9392</t>
  </si>
  <si>
    <t>PHN-3014</t>
  </si>
  <si>
    <t>PRN-6776</t>
  </si>
  <si>
    <t>ACC-3951</t>
  </si>
  <si>
    <t>MON-1436</t>
  </si>
  <si>
    <t>MON-8651</t>
  </si>
  <si>
    <t>MON-3307</t>
  </si>
  <si>
    <t>PRN-8758</t>
  </si>
  <si>
    <t>LAP-7056</t>
  </si>
  <si>
    <t>NET-5523</t>
  </si>
  <si>
    <t>ACC-8094</t>
  </si>
  <si>
    <t>PHN-6832</t>
  </si>
  <si>
    <t>LAP-2378</t>
  </si>
  <si>
    <t>MON-5424</t>
  </si>
  <si>
    <t>NET-8430</t>
  </si>
  <si>
    <t>PHN-1234</t>
  </si>
  <si>
    <t>LAP-9016</t>
  </si>
  <si>
    <t>LAP-9931</t>
  </si>
  <si>
    <t>PHN-6818</t>
  </si>
  <si>
    <t>PHN-3803</t>
  </si>
  <si>
    <t>NET-9835</t>
  </si>
  <si>
    <t>ACC-6223</t>
  </si>
  <si>
    <t>CMP-8659</t>
  </si>
  <si>
    <t>ACC-4483</t>
  </si>
  <si>
    <t>PRN-8763</t>
  </si>
  <si>
    <t>ACC-8557</t>
  </si>
  <si>
    <t>ACC-1492</t>
  </si>
  <si>
    <t>CMP-3743</t>
  </si>
  <si>
    <t>LAP-1619</t>
  </si>
  <si>
    <t>PRN-7976</t>
  </si>
  <si>
    <t>MON-4326</t>
  </si>
  <si>
    <t>MON-5444</t>
  </si>
  <si>
    <t>ACC-5422</t>
  </si>
  <si>
    <t>CMP-9307</t>
  </si>
  <si>
    <t>PRN-6520</t>
  </si>
  <si>
    <t>NET-1699</t>
  </si>
  <si>
    <t>PHN-5316</t>
  </si>
  <si>
    <t>LAP-4607</t>
  </si>
  <si>
    <t>MON-5276</t>
  </si>
  <si>
    <t>ACC-9533</t>
  </si>
  <si>
    <t>NET-3749</t>
  </si>
  <si>
    <t>PRN-2991</t>
  </si>
  <si>
    <t>LAP-4551</t>
  </si>
  <si>
    <t>MON-6310</t>
  </si>
  <si>
    <t>NET-1166</t>
  </si>
  <si>
    <t>ACC-2903</t>
  </si>
  <si>
    <t>PRN-2293</t>
  </si>
  <si>
    <t>MON-1389</t>
  </si>
  <si>
    <t>CMP-4093</t>
  </si>
  <si>
    <t>PHN-6131</t>
  </si>
  <si>
    <t>NET-4104</t>
  </si>
  <si>
    <t>MON-9319</t>
  </si>
  <si>
    <t>ACC-2988</t>
  </si>
  <si>
    <t>PHN-9399</t>
  </si>
  <si>
    <t>NET-4554</t>
  </si>
  <si>
    <t>NET-5195</t>
  </si>
  <si>
    <t>CMP-9801</t>
  </si>
  <si>
    <t>CMP-3093</t>
  </si>
  <si>
    <t>ACC-2364</t>
  </si>
  <si>
    <t>CMP-5138</t>
  </si>
  <si>
    <t>PHN-2337</t>
  </si>
  <si>
    <t>MON-2993</t>
  </si>
  <si>
    <t>LAP-9024</t>
  </si>
  <si>
    <t>PHN-6307</t>
  </si>
  <si>
    <t>NET-9003</t>
  </si>
  <si>
    <t>ACC-3068</t>
  </si>
  <si>
    <t>ACC-1060</t>
  </si>
  <si>
    <t>PHN-3854</t>
  </si>
  <si>
    <t>PRN-1086</t>
  </si>
  <si>
    <t>PHN-7815</t>
  </si>
  <si>
    <t>PRN-5384</t>
  </si>
  <si>
    <t>ACC-8178</t>
  </si>
  <si>
    <t>MON-1018</t>
  </si>
  <si>
    <t>ACC-1238</t>
  </si>
  <si>
    <t>NET-1816</t>
  </si>
  <si>
    <t>PRN-4893</t>
  </si>
  <si>
    <t>PHN-1717</t>
  </si>
  <si>
    <t>NET-9575</t>
  </si>
  <si>
    <t>LAP-3604</t>
  </si>
  <si>
    <t>ACC-6626</t>
  </si>
  <si>
    <t>PHN-1670</t>
  </si>
  <si>
    <t>CMP-4792</t>
  </si>
  <si>
    <t>LAP-1990</t>
  </si>
  <si>
    <t>PRN-7410</t>
  </si>
  <si>
    <t>MON-4278</t>
  </si>
  <si>
    <t>ACC-5334</t>
  </si>
  <si>
    <t>NET-8957</t>
  </si>
  <si>
    <t>PRN-9960</t>
  </si>
  <si>
    <t>ACC-3103</t>
  </si>
  <si>
    <t>PRN-9490</t>
  </si>
  <si>
    <t>NET-3850</t>
  </si>
  <si>
    <t>ACC-7047</t>
  </si>
  <si>
    <t>PRN-6660</t>
  </si>
  <si>
    <t>ACC-7838</t>
  </si>
  <si>
    <t>PHN-5383</t>
  </si>
  <si>
    <t>LAP-3904</t>
  </si>
  <si>
    <t>MON-5749</t>
  </si>
  <si>
    <t>PRN-3690</t>
  </si>
  <si>
    <t>CMP-7055</t>
  </si>
  <si>
    <t>PHN-6866</t>
  </si>
  <si>
    <t>CMP-3259</t>
  </si>
  <si>
    <t>LAP-6750</t>
  </si>
  <si>
    <t>PRN-3775</t>
  </si>
  <si>
    <t>LAP-2942</t>
  </si>
  <si>
    <t>PHN-2036</t>
  </si>
  <si>
    <t>MON-4373</t>
  </si>
  <si>
    <t>PRN-8657</t>
  </si>
  <si>
    <t>PHN-7974</t>
  </si>
  <si>
    <t>PHN-4915</t>
  </si>
  <si>
    <t>NET-3535</t>
  </si>
  <si>
    <t>CMP-2574</t>
  </si>
  <si>
    <t>NET-7901</t>
  </si>
  <si>
    <t>NET-5482</t>
  </si>
  <si>
    <t>NET-1336</t>
  </si>
  <si>
    <t>PRN-5876</t>
  </si>
  <si>
    <t>NET-3828</t>
  </si>
  <si>
    <t>MON-7622</t>
  </si>
  <si>
    <t>LAP-2806</t>
  </si>
  <si>
    <t>PRN-8850</t>
  </si>
  <si>
    <t>LAP-9100</t>
  </si>
  <si>
    <t>LAP-5763</t>
  </si>
  <si>
    <t>LAP-7320</t>
  </si>
  <si>
    <t>MON-5891</t>
  </si>
  <si>
    <t>PRN-1183</t>
  </si>
  <si>
    <t>CMP-2096</t>
  </si>
  <si>
    <t>PHN-3398</t>
  </si>
  <si>
    <t>CMP-8545</t>
  </si>
  <si>
    <t>ACC-1249</t>
  </si>
  <si>
    <t>MON-9662</t>
  </si>
  <si>
    <t>LAP-8347</t>
  </si>
  <si>
    <t>CMP-6898</t>
  </si>
  <si>
    <t>MON-3504</t>
  </si>
  <si>
    <t>NET-3432</t>
  </si>
  <si>
    <t>PRN-5591</t>
  </si>
  <si>
    <t>CMP-2015</t>
  </si>
  <si>
    <t>LAP-9901</t>
  </si>
  <si>
    <t>CMP-8658</t>
  </si>
  <si>
    <t>MON-2073</t>
  </si>
  <si>
    <t>PRN-9378</t>
  </si>
  <si>
    <t>PHN-5887</t>
  </si>
  <si>
    <t>LAP-8119</t>
  </si>
  <si>
    <t>ACC-9644</t>
  </si>
  <si>
    <t>LAP-7009</t>
  </si>
  <si>
    <t>PRN-1725</t>
  </si>
  <si>
    <t>PHN-8483</t>
  </si>
  <si>
    <t>PHN-3971</t>
  </si>
  <si>
    <t>NET-6578</t>
  </si>
  <si>
    <t>PRN-9975</t>
  </si>
  <si>
    <t>ACC-1075</t>
  </si>
  <si>
    <t>ACC-2902</t>
  </si>
  <si>
    <t>PRN-5815</t>
  </si>
  <si>
    <t>MON-4195</t>
  </si>
  <si>
    <t>PHN-8478</t>
  </si>
  <si>
    <t>PHN-1044</t>
  </si>
  <si>
    <t>LAP-8910</t>
  </si>
  <si>
    <t>PHN-2859</t>
  </si>
  <si>
    <t>PRN-6308</t>
  </si>
  <si>
    <t>LAP-8469</t>
  </si>
  <si>
    <t>LAP-7553</t>
  </si>
  <si>
    <t>PHN-3077</t>
  </si>
  <si>
    <t>MON-3350</t>
  </si>
  <si>
    <t>PHN-5683</t>
  </si>
  <si>
    <t>PRN-2409</t>
  </si>
  <si>
    <t>LAP-8825</t>
  </si>
  <si>
    <t>MON-8697</t>
  </si>
  <si>
    <t>MON-4789</t>
  </si>
  <si>
    <t>NET-7998</t>
  </si>
  <si>
    <t>PHN-8891</t>
  </si>
  <si>
    <t>NET-9832</t>
  </si>
  <si>
    <t>CMP-8604</t>
  </si>
  <si>
    <t>ACC-6594</t>
  </si>
  <si>
    <t>NET-2499</t>
  </si>
  <si>
    <t>PRN-1923</t>
  </si>
  <si>
    <t>PHN-4346</t>
  </si>
  <si>
    <t>ACC-1375</t>
  </si>
  <si>
    <t>PRN-4892</t>
  </si>
  <si>
    <t>PRN-9557</t>
  </si>
  <si>
    <t>PRN-8008</t>
  </si>
  <si>
    <t>LAP-1946</t>
  </si>
  <si>
    <t>MON-7106</t>
  </si>
  <si>
    <t>MON-5386</t>
  </si>
  <si>
    <t>PHN-2436</t>
  </si>
  <si>
    <t>PRN-2301</t>
  </si>
  <si>
    <t>ACC-3645</t>
  </si>
  <si>
    <t>CMP-6811</t>
  </si>
  <si>
    <t>PHN-5675</t>
  </si>
  <si>
    <t>MON-6882</t>
  </si>
  <si>
    <t>ACC-8620</t>
  </si>
  <si>
    <t>PHN-6506</t>
  </si>
  <si>
    <t>MON-5086</t>
  </si>
  <si>
    <t>LAP-4899</t>
  </si>
  <si>
    <t>CMP-3313</t>
  </si>
  <si>
    <t>CMP-6649</t>
  </si>
  <si>
    <t>ACC-5206</t>
  </si>
  <si>
    <t>PRN-6911</t>
  </si>
  <si>
    <t>NET-5270</t>
  </si>
  <si>
    <t>CMP-5658</t>
  </si>
  <si>
    <t>CMP-3938</t>
  </si>
  <si>
    <t>ACC-7671</t>
  </si>
  <si>
    <t>NET-6014</t>
  </si>
  <si>
    <t>CMP-4159</t>
  </si>
  <si>
    <t>PRN-3159</t>
  </si>
  <si>
    <t>PRN-9488</t>
  </si>
  <si>
    <t>PRN-7079</t>
  </si>
  <si>
    <t>CMP-1220</t>
  </si>
  <si>
    <t>MON-2462</t>
  </si>
  <si>
    <t>PHN-9465</t>
  </si>
  <si>
    <t>PRN-1271</t>
  </si>
  <si>
    <t>LAP-1066</t>
  </si>
  <si>
    <t>CMP-8675</t>
  </si>
  <si>
    <t>LAP-1178</t>
  </si>
  <si>
    <t>ACC-1731</t>
  </si>
  <si>
    <t>NET-1893</t>
  </si>
  <si>
    <t>PRN-3917</t>
  </si>
  <si>
    <t>LAP-3220</t>
  </si>
  <si>
    <t>PHN-2462</t>
  </si>
  <si>
    <t>NET-2894</t>
  </si>
  <si>
    <t>CMP-2335</t>
  </si>
  <si>
    <t>PHN-5938</t>
  </si>
  <si>
    <t>PRN-1371</t>
  </si>
  <si>
    <t>PRN-5813</t>
  </si>
  <si>
    <t>PHN-6480</t>
  </si>
  <si>
    <t>ACC-2990</t>
  </si>
  <si>
    <t>CMP-5435</t>
  </si>
  <si>
    <t>ACC-1596</t>
  </si>
  <si>
    <t>PHN-7852</t>
  </si>
  <si>
    <t>ACC-7240</t>
  </si>
  <si>
    <t>MON-8867</t>
  </si>
  <si>
    <t>NET-1228</t>
  </si>
  <si>
    <t>NET-1145</t>
  </si>
  <si>
    <t>ACC-2867</t>
  </si>
  <si>
    <t>MON-9274</t>
  </si>
  <si>
    <t>MON-4830</t>
  </si>
  <si>
    <t>PHN-9107</t>
  </si>
  <si>
    <t>PRN-1060</t>
  </si>
  <si>
    <t>NET-8329</t>
  </si>
  <si>
    <t>NET-6269</t>
  </si>
  <si>
    <t>CMP-6529</t>
  </si>
  <si>
    <t>PHN-8776</t>
  </si>
  <si>
    <t>NET-3728</t>
  </si>
  <si>
    <t>LAP-3565</t>
  </si>
  <si>
    <t>LAP-5078</t>
  </si>
  <si>
    <t>MON-2465</t>
  </si>
  <si>
    <t>CMP-3223</t>
  </si>
  <si>
    <t>CMP-8127</t>
  </si>
  <si>
    <t>PHN-1924</t>
  </si>
  <si>
    <t>CMP-1156</t>
  </si>
  <si>
    <t>LAP-3905</t>
  </si>
  <si>
    <t>PRN-1786</t>
  </si>
  <si>
    <t>ACC-3349</t>
  </si>
  <si>
    <t>NET-4228</t>
  </si>
  <si>
    <t>CMP-5633</t>
  </si>
  <si>
    <t>CMP-5825</t>
  </si>
  <si>
    <t>LAP-6499</t>
  </si>
  <si>
    <t>ACC-3721</t>
  </si>
  <si>
    <t>MON-6190</t>
  </si>
  <si>
    <t>CMP-2410</t>
  </si>
  <si>
    <t>PRN-2641</t>
  </si>
  <si>
    <t>PRN-1882</t>
  </si>
  <si>
    <t>PRN-1641</t>
  </si>
  <si>
    <t>LAP-1739</t>
  </si>
  <si>
    <t>PRN-4732</t>
  </si>
  <si>
    <t>NET-9569</t>
  </si>
  <si>
    <t>PHN-3007</t>
  </si>
  <si>
    <t>MON-9216</t>
  </si>
  <si>
    <t>PHN-8072</t>
  </si>
  <si>
    <t>LAP-1308</t>
  </si>
  <si>
    <t>LAP-7353</t>
  </si>
  <si>
    <t>NET-6533</t>
  </si>
  <si>
    <t>ACC-9445</t>
  </si>
  <si>
    <t>PRN-1654</t>
  </si>
  <si>
    <t>NET-8787</t>
  </si>
  <si>
    <t>LAP-1989</t>
  </si>
  <si>
    <t>MON-8688</t>
  </si>
  <si>
    <t>ACC-8242</t>
  </si>
  <si>
    <t>LAP-4666</t>
  </si>
  <si>
    <t>NET-5196</t>
  </si>
  <si>
    <t>MON-8422</t>
  </si>
  <si>
    <t>ACC-3415</t>
  </si>
  <si>
    <t>PRN-9624</t>
  </si>
  <si>
    <t>MON-6287</t>
  </si>
  <si>
    <t>NET-4491</t>
  </si>
  <si>
    <t>MON-4317</t>
  </si>
  <si>
    <t>NET-7349</t>
  </si>
  <si>
    <t>ACC-5150</t>
  </si>
  <si>
    <t>ACC-5144</t>
  </si>
  <si>
    <t>PHN-6111</t>
  </si>
  <si>
    <t>ACC-9283</t>
  </si>
  <si>
    <t>PRN-2407</t>
  </si>
  <si>
    <t>MON-7099</t>
  </si>
  <si>
    <t>ACC-7354</t>
  </si>
  <si>
    <t>PRN-6585</t>
  </si>
  <si>
    <t>CMP-9498</t>
  </si>
  <si>
    <t>PHN-1919</t>
  </si>
  <si>
    <t>MON-6053</t>
  </si>
  <si>
    <t>NET-2502</t>
  </si>
  <si>
    <t>LAP-5689</t>
  </si>
  <si>
    <t>CMP-5911</t>
  </si>
  <si>
    <t>LAP-7523</t>
  </si>
  <si>
    <t>MON-1118</t>
  </si>
  <si>
    <t>NET-9177</t>
  </si>
  <si>
    <t>CMP-6495</t>
  </si>
  <si>
    <t>ACC-4587</t>
  </si>
  <si>
    <t>PHN-4395</t>
  </si>
  <si>
    <t>LAP-3581</t>
  </si>
  <si>
    <t>MON-6065</t>
  </si>
  <si>
    <t>CMP-4945</t>
  </si>
  <si>
    <t>NET-3785</t>
  </si>
  <si>
    <t>NET-3689</t>
  </si>
  <si>
    <t>ACC-3833</t>
  </si>
  <si>
    <t>NET-2932</t>
  </si>
  <si>
    <t>PHN-7636</t>
  </si>
  <si>
    <t>CMP-1223</t>
  </si>
  <si>
    <t>MON-7207</t>
  </si>
  <si>
    <t>LAP-4483</t>
  </si>
  <si>
    <t>LAP-1969</t>
  </si>
  <si>
    <t>PHN-4566</t>
  </si>
  <si>
    <t>PHN-5366</t>
  </si>
  <si>
    <t>CMP-9001</t>
  </si>
  <si>
    <t>PHN-9677</t>
  </si>
  <si>
    <t>ACC-1604</t>
  </si>
  <si>
    <t>ACC-4815</t>
  </si>
  <si>
    <t>CMP-5311</t>
  </si>
  <si>
    <t>NET-1282</t>
  </si>
  <si>
    <t>MON-1564</t>
  </si>
  <si>
    <t>ACC-7906</t>
  </si>
  <si>
    <t>LAP-6577</t>
  </si>
  <si>
    <t>CMP-5065</t>
  </si>
  <si>
    <t>PRN-4787</t>
  </si>
  <si>
    <t>PRN-9867</t>
  </si>
  <si>
    <t>MON-2849</t>
  </si>
  <si>
    <t>LAP-8633</t>
  </si>
  <si>
    <t>PRN-9793</t>
  </si>
  <si>
    <t>NET-6218</t>
  </si>
  <si>
    <t>PRN-6131</t>
  </si>
  <si>
    <t>PRN-5067</t>
  </si>
  <si>
    <t>LAP-4932</t>
  </si>
  <si>
    <t>ACC-7713</t>
  </si>
  <si>
    <t>PHN-7379</t>
  </si>
  <si>
    <t>PRN-5569</t>
  </si>
  <si>
    <t>CMP-1470</t>
  </si>
  <si>
    <t>PRN-9249</t>
  </si>
  <si>
    <t>PRN-4906</t>
  </si>
  <si>
    <t>MON-8129</t>
  </si>
  <si>
    <t>NET-5987</t>
  </si>
  <si>
    <t>NET-5423</t>
  </si>
  <si>
    <t>PRN-5264</t>
  </si>
  <si>
    <t>NET-8856</t>
  </si>
  <si>
    <t>MON-4215</t>
  </si>
  <si>
    <t>PRN-5753</t>
  </si>
  <si>
    <t>CMP-5006</t>
  </si>
  <si>
    <t>ACC-4766</t>
  </si>
  <si>
    <t>NET-8610</t>
  </si>
  <si>
    <t>NET-4675</t>
  </si>
  <si>
    <t>ACC-1028</t>
  </si>
  <si>
    <t>NET-4735</t>
  </si>
  <si>
    <t>NET-2460</t>
  </si>
  <si>
    <t>CMP-1555</t>
  </si>
  <si>
    <t>MON-3773</t>
  </si>
  <si>
    <t>PHN-4677</t>
  </si>
  <si>
    <t>CMP-1940</t>
  </si>
  <si>
    <t>PHN-9184</t>
  </si>
  <si>
    <t>LAP-3017</t>
  </si>
  <si>
    <t>Assignment</t>
  </si>
  <si>
    <t>Excel Mastery Assignment: Sales Operations &amp; Analytics</t>
  </si>
  <si>
    <t>Overview:</t>
  </si>
  <si>
    <t>You are an analyst for a multi-regional electronics distributor. The 'Data' sheet contains 632 rows and 15 columns of transactional data with intentional data-quality issues.</t>
  </si>
  <si>
    <t>Your job is to clean, enrich, analyze, and present insights via a dynamic dashboard.</t>
  </si>
  <si>
    <t>Part A — Data Cleaning &amp; Preparation:</t>
  </si>
  <si>
    <t>1) Create a staging table where you:</t>
  </si>
  <si>
    <t xml:space="preserve">   • Remove exact duplicate rows (define and document your duplicate criteria).</t>
  </si>
  <si>
    <t xml:space="preserve">   • Fix data types (dates as Dates, numeric fields as numbers).</t>
  </si>
  <si>
    <t xml:space="preserve">   • Handle missing values for City, Salesperson, and Channel using reasonable business logic (document your approach).</t>
  </si>
  <si>
    <t xml:space="preserve">   • Flag and correct suspicious UnitPrice values (e.g., negative prices) and discounts (e.g., &gt; 30%).</t>
  </si>
  <si>
    <t xml:space="preserve">   • Ensure RequiredDate is not earlier than OrderDate; where it is, impute a corrected RequiredDate (explain your rule).</t>
  </si>
  <si>
    <t xml:space="preserve">   • Add a derived 'LeadTimeDays' = RequiredDate − OrderDate (in days).</t>
  </si>
  <si>
    <t>2) Create calculated columns (do these in Excel, not by formula in the data source):</t>
  </si>
  <si>
    <t xml:space="preserve">   • GrossRevenue = UnitPrice × Quantity × (1 − DiscountPct).</t>
  </si>
  <si>
    <t xml:space="preserve">   • CostOfGoods = UnitCost × Quantity.</t>
  </si>
  <si>
    <t xml:space="preserve">   • GrossProfit = GrossRevenue − CostOfGoods.</t>
  </si>
  <si>
    <t xml:space="preserve">   • MarginPct = IF(GrossRevenue=0, 0, GrossProfit / GrossRevenue).</t>
  </si>
  <si>
    <t>3) Create standardized dimensions:</t>
  </si>
  <si>
    <t xml:space="preserve">   • Month (MMM-YYYY) from OrderDate.</t>
  </si>
  <si>
    <t xml:space="preserve">   • Quarter (e.g., Q1-2024).</t>
  </si>
  <si>
    <t xml:space="preserve">   • Region hierarchy: Region → Country → City.</t>
  </si>
  <si>
    <t xml:space="preserve">   • ProductCategory and a derived 'PriceBand' (e.g., Low/Medium/High using quantiles).</t>
  </si>
  <si>
    <t>Part B — Analysis Tasks (show workings with PivotTables / formulas):</t>
  </si>
  <si>
    <t>4) Build a cohort of first-time sales by Country and Month:</t>
  </si>
  <si>
    <t xml:space="preserve">   • Identify the first month each Country appears and calculate monthly revenue tracked from that start (cohort analysis).</t>
  </si>
  <si>
    <t>5) ABC analysis by SKU within each ProductCategory using GrossRevenue:</t>
  </si>
  <si>
    <t xml:space="preserve">   • Classify SKUs into A (top 80%), B (next 15%), C (last 5%) of revenue per category.</t>
  </si>
  <si>
    <t>6) Salesperson productivity:</t>
  </si>
  <si>
    <t xml:space="preserve">   • Compute Revenue/Order, Orders/Month, and GrossProfit/Order by Salesperson; highlight the top and bottom 3.</t>
  </si>
  <si>
    <t>7) Channel mix &amp; cannibalization:</t>
  </si>
  <si>
    <t xml:space="preserve">   • Compare revenue shares by Channel across Regions; identify where online cannibalizes retail (justify with data).</t>
  </si>
  <si>
    <t>8) Service level proxy:</t>
  </si>
  <si>
    <t xml:space="preserve">   • Using LeadTimeDays, determine % of orders meeting a 7-day target by Country and Category.</t>
  </si>
  <si>
    <t>9) Price compliance:</t>
  </si>
  <si>
    <t xml:space="preserve">   • Share of orders with DiscountPct &gt; 20% by Region and Salesperson; list outliers.</t>
  </si>
  <si>
    <t>Part C — Scenario Modeling (What-If):</t>
  </si>
  <si>
    <t>10) Build a What-If control panel (slider/cell inputs):</t>
  </si>
  <si>
    <t xml:space="preserve">   • Global Discount Cap (e.g., 0%–25%).</t>
  </si>
  <si>
    <t xml:space="preserve">   • UnitCost inflation factor (e.g., 0%–15%).</t>
  </si>
  <si>
    <t xml:space="preserve">   • Quantity uplift (e.g., 0%–20%).</t>
  </si>
  <si>
    <t xml:space="preserve">   Recalculate Revenue and Profit metrics under these scenarios and compare to the baseline.</t>
  </si>
  <si>
    <t>Part D — Interactive Dashboard:</t>
  </si>
  <si>
    <t>11) Create a single-page dashboard with:</t>
  </si>
  <si>
    <t xml:space="preserve">   • Slicers for Region, Country, Channel, ProductCategory, Month, and Salesperson.</t>
  </si>
  <si>
    <t xml:space="preserve">   • KPIs: Total Revenue, Gross Profit, Margin %, Avg Order Value, On-Time % (LeadTimeDays ≤ 7).</t>
  </si>
  <si>
    <t xml:space="preserve">   • Visuals:</t>
  </si>
  <si>
    <t xml:space="preserve">       – Revenue by Month (line chart).</t>
  </si>
  <si>
    <t xml:space="preserve">       – Profit by Region and Channel (stacked column).</t>
  </si>
  <si>
    <t xml:space="preserve">       – Top 10 SKUs by Revenue (bar).</t>
  </si>
  <si>
    <t xml:space="preserve">   • Dynamic titles reflecting applied filters.</t>
  </si>
  <si>
    <t>12) Tell a story:</t>
  </si>
  <si>
    <t xml:space="preserve">   • Write 5–8 bullet insights derived from the dashboard; include at least one insight per Region.</t>
  </si>
  <si>
    <t>Part E — Submission Checklist:</t>
  </si>
  <si>
    <t>13) Include a 'ReadMe' sheet summarizing: data issues found, cleaning rules, and assumptions.</t>
  </si>
  <si>
    <t>14) Ensure all measures are built with Excel formulas or Power Pivot (no hard-coded totals).</t>
  </si>
  <si>
    <t>15) Ensure your dashboard responds to slicers without broken references.</t>
  </si>
  <si>
    <r>
      <t>Article:</t>
    </r>
    <r>
      <rPr>
        <sz val="11"/>
        <color theme="1"/>
        <rFont val="Calibri"/>
        <family val="2"/>
        <scheme val="minor"/>
      </rPr>
      <t xml:space="preserve"> Is Excel Still Relevant in the Era of Power BI and Python( publish on your preferred blog site) and submit link to your article.</t>
    </r>
  </si>
  <si>
    <t>Submission</t>
  </si>
  <si>
    <t>Fill this form with links to your github repositories and blogsites containing your articles: https://forms.gle/roW5Khh4E2siZtPT7</t>
  </si>
  <si>
    <t>16) Upload your assignment on your github</t>
  </si>
  <si>
    <t>Submission Deadline: Saturday 04/10/2025 by 4PM</t>
  </si>
  <si>
    <t>Unknown</t>
  </si>
  <si>
    <t>Unassigned</t>
  </si>
  <si>
    <t>CorrectedRequired Date</t>
  </si>
  <si>
    <t>LeadTimeDays</t>
  </si>
  <si>
    <t>Unitprice</t>
  </si>
  <si>
    <t>GrossRevenue</t>
  </si>
  <si>
    <t>CoftOfGoods</t>
  </si>
  <si>
    <t>GrossProfit</t>
  </si>
  <si>
    <t>MarginPct</t>
  </si>
  <si>
    <t>Month</t>
  </si>
  <si>
    <t>Quarter</t>
  </si>
  <si>
    <t>Row Labels</t>
  </si>
  <si>
    <t>Grand Total</t>
  </si>
  <si>
    <t>Sum of Unitprice</t>
  </si>
  <si>
    <t>PriceBand</t>
  </si>
  <si>
    <t>Medium</t>
  </si>
  <si>
    <t>Regional Hierarchy</t>
  </si>
  <si>
    <t>Jan</t>
  </si>
  <si>
    <t>Feb</t>
  </si>
  <si>
    <t>Mar</t>
  </si>
  <si>
    <t>Apr</t>
  </si>
  <si>
    <t>May</t>
  </si>
  <si>
    <t>Jun</t>
  </si>
  <si>
    <t>Jul</t>
  </si>
  <si>
    <t>Aug</t>
  </si>
  <si>
    <t>Sep</t>
  </si>
  <si>
    <t>Oct</t>
  </si>
  <si>
    <t>Nov</t>
  </si>
  <si>
    <t>Dec</t>
  </si>
  <si>
    <t>Column Labels</t>
  </si>
  <si>
    <t>Sum of GrossRevenue</t>
  </si>
  <si>
    <t>Sum of GrossProfit</t>
  </si>
  <si>
    <t>Category total</t>
  </si>
  <si>
    <t>CategoryTotal</t>
  </si>
  <si>
    <t>Cumulative Revenue</t>
  </si>
  <si>
    <t>Cumulative%</t>
  </si>
  <si>
    <t>ABC classification</t>
  </si>
  <si>
    <t>Apr-2023</t>
  </si>
  <si>
    <t>Apr-2024</t>
  </si>
  <si>
    <t>Aug-2023</t>
  </si>
  <si>
    <t>Aug-2025</t>
  </si>
  <si>
    <t>Dec-2023</t>
  </si>
  <si>
    <t>Feb-2024</t>
  </si>
  <si>
    <t>Jan-2023</t>
  </si>
  <si>
    <t>Jan-2024</t>
  </si>
  <si>
    <t>Jul-2023</t>
  </si>
  <si>
    <t>Jul-2024</t>
  </si>
  <si>
    <t>Jun-2023</t>
  </si>
  <si>
    <t>Jun-2024</t>
  </si>
  <si>
    <t>Jun-2025</t>
  </si>
  <si>
    <t>Mar-2023</t>
  </si>
  <si>
    <t>May-2023</t>
  </si>
  <si>
    <t>May-2024</t>
  </si>
  <si>
    <t>May-2025</t>
  </si>
  <si>
    <t>Nov-2024</t>
  </si>
  <si>
    <t>Oct-2023</t>
  </si>
  <si>
    <t>Oct-2024</t>
  </si>
  <si>
    <t>Sep-2023</t>
  </si>
  <si>
    <t>Sep-2024</t>
  </si>
  <si>
    <t>Sep-2025</t>
  </si>
  <si>
    <t>Count of OrderID</t>
  </si>
  <si>
    <t>Sum of LeadTimeDays</t>
  </si>
  <si>
    <t>ontime &lt;7</t>
  </si>
  <si>
    <t>| Insight                                                                                | Evidence                                                            |</t>
  </si>
  <si>
    <t>| -------------------------------------------------------------------------------------- | ------------------------------------------------------------------- |</t>
  </si>
  <si>
    <t>| **Africa is discount-heaviest**                                                        | Avg DiscountPct 14 % vs 9 % global; 25 % of orders &gt; 20 % discount  |</t>
  </si>
  <si>
    <t>| **Networking gear enjoys highest margin**                                              | Category median MarginPct 46 %; Accessories lowest 18 %             |</t>
  </si>
  <si>
    <t>| **Online channel cannibalizes Retail in Americas**                                     | Online share ↑ from 28 % (2024) to 41 % (2025); Retail share ↓ 9 pp |</t>
  </si>
  <si>
    <t>| **Lead-time ≤ 7 days achieved 68 % globally**; Japan best (87 %), Nigeria worst (39 %) |                                                                     |</t>
  </si>
  <si>
    <t>| **Top-revenue SKU (MON-8629) contributes 1.8 % of total** – no single SKU dominates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</si>
</sst>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409]#,##0.00"/>
  </numFmts>
  <fonts count="4" x14ac:knownFonts="1">
    <font>
      <sz val="11"/>
      <color theme="1"/>
      <name val="Calibri"/>
      <family val="2"/>
      <scheme val="minor"/>
    </font>
    <font>
      <b/>
      <sz val="11"/>
      <color theme="1"/>
      <name val="Calibri"/>
      <family val="2"/>
      <scheme val="minor"/>
    </font>
    <font>
      <b/>
      <sz val="12"/>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0" tint="-0.249977111117893"/>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style="thin">
        <color auto="1"/>
      </left>
      <right/>
      <top/>
      <bottom/>
      <diagonal/>
    </border>
    <border>
      <left style="thin">
        <color theme="0"/>
      </left>
      <right/>
      <top/>
      <bottom/>
      <diagonal/>
    </border>
    <border>
      <left/>
      <right/>
      <top style="thin">
        <color auto="1"/>
      </top>
      <bottom/>
      <diagonal/>
    </border>
    <border>
      <left style="thin">
        <color theme="0"/>
      </left>
      <right/>
      <top style="thin">
        <color auto="1"/>
      </top>
      <bottom/>
      <diagonal/>
    </border>
    <border>
      <left style="thin">
        <color theme="0"/>
      </left>
      <right/>
      <top style="thick">
        <color theme="0"/>
      </top>
      <bottom/>
      <diagonal/>
    </border>
    <border>
      <left/>
      <right/>
      <top style="thin">
        <color theme="0"/>
      </top>
      <bottom/>
      <diagonal/>
    </border>
    <border>
      <left style="thin">
        <color theme="0"/>
      </left>
      <right/>
      <top style="thin">
        <color theme="0"/>
      </top>
      <bottom/>
      <diagonal/>
    </border>
  </borders>
  <cellStyleXfs count="1">
    <xf numFmtId="0" fontId="0" fillId="0" borderId="0"/>
  </cellStyleXfs>
  <cellXfs count="51">
    <xf numFmtId="0" fontId="0" fillId="0" borderId="0" xfId="0"/>
    <xf numFmtId="0" fontId="1" fillId="0" borderId="1" xfId="0" applyFont="1" applyBorder="1" applyAlignment="1">
      <alignment horizontal="center" vertical="top"/>
    </xf>
    <xf numFmtId="164" fontId="0" fillId="0" borderId="0" xfId="0" applyNumberFormat="1"/>
    <xf numFmtId="0" fontId="1" fillId="0" borderId="0" xfId="0" applyFont="1"/>
    <xf numFmtId="0" fontId="2" fillId="0" borderId="0" xfId="0" applyFont="1"/>
    <xf numFmtId="14" fontId="1" fillId="0" borderId="1" xfId="0" applyNumberFormat="1" applyFont="1" applyBorder="1" applyAlignment="1">
      <alignment horizontal="center" vertical="top"/>
    </xf>
    <xf numFmtId="14" fontId="0" fillId="0" borderId="0" xfId="0" applyNumberFormat="1"/>
    <xf numFmtId="165" fontId="1" fillId="0" borderId="1" xfId="0" applyNumberFormat="1" applyFont="1" applyBorder="1" applyAlignment="1">
      <alignment horizontal="center" vertical="top"/>
    </xf>
    <xf numFmtId="165" fontId="0" fillId="0" borderId="0" xfId="0" applyNumberFormat="1"/>
    <xf numFmtId="10" fontId="1" fillId="0" borderId="1" xfId="0" applyNumberFormat="1" applyFont="1" applyBorder="1" applyAlignment="1">
      <alignment horizontal="center" vertical="top"/>
    </xf>
    <xf numFmtId="10" fontId="0" fillId="0" borderId="0" xfId="0" applyNumberFormat="1"/>
    <xf numFmtId="1" fontId="1" fillId="0" borderId="1" xfId="0" applyNumberFormat="1" applyFont="1" applyBorder="1" applyAlignment="1">
      <alignment horizontal="center" vertical="top"/>
    </xf>
    <xf numFmtId="1" fontId="0" fillId="0" borderId="0" xfId="0" applyNumberFormat="1"/>
    <xf numFmtId="165" fontId="1" fillId="0" borderId="0" xfId="0" applyNumberFormat="1" applyFont="1" applyAlignment="1">
      <alignment horizontal="center" vertical="top"/>
    </xf>
    <xf numFmtId="10" fontId="1" fillId="0" borderId="0" xfId="0" applyNumberFormat="1" applyFont="1" applyAlignment="1">
      <alignment horizontal="center" vertical="top"/>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3" fillId="2" borderId="2" xfId="0" applyFont="1" applyFill="1" applyBorder="1" applyAlignment="1">
      <alignment horizontal="center" vertical="top"/>
    </xf>
    <xf numFmtId="14" fontId="3" fillId="2" borderId="2" xfId="0" applyNumberFormat="1" applyFont="1" applyFill="1" applyBorder="1" applyAlignment="1">
      <alignment horizontal="center" vertical="top"/>
    </xf>
    <xf numFmtId="1" fontId="3" fillId="2" borderId="2" xfId="0" applyNumberFormat="1" applyFont="1" applyFill="1" applyBorder="1" applyAlignment="1">
      <alignment horizontal="center" vertical="top"/>
    </xf>
    <xf numFmtId="165" fontId="3" fillId="2" borderId="2" xfId="0" applyNumberFormat="1" applyFont="1" applyFill="1" applyBorder="1" applyAlignment="1">
      <alignment horizontal="center" vertical="top"/>
    </xf>
    <xf numFmtId="10" fontId="3" fillId="2" borderId="2" xfId="0" applyNumberFormat="1" applyFont="1" applyFill="1" applyBorder="1" applyAlignment="1">
      <alignment horizontal="center" vertical="top"/>
    </xf>
    <xf numFmtId="165" fontId="3" fillId="2" borderId="3" xfId="0" applyNumberFormat="1" applyFont="1" applyFill="1" applyBorder="1" applyAlignment="1">
      <alignment horizontal="center" vertical="top"/>
    </xf>
    <xf numFmtId="165" fontId="3" fillId="2" borderId="4" xfId="0" applyNumberFormat="1" applyFont="1" applyFill="1" applyBorder="1" applyAlignment="1">
      <alignment horizontal="center" vertical="top"/>
    </xf>
    <xf numFmtId="10" fontId="3" fillId="2" borderId="4" xfId="0" applyNumberFormat="1" applyFont="1" applyFill="1" applyBorder="1" applyAlignment="1">
      <alignment horizontal="center" vertical="top"/>
    </xf>
    <xf numFmtId="0" fontId="0" fillId="3" borderId="5" xfId="0" applyFont="1" applyFill="1" applyBorder="1"/>
    <xf numFmtId="14" fontId="0" fillId="3" borderId="6" xfId="0" applyNumberFormat="1" applyFont="1" applyFill="1" applyBorder="1"/>
    <xf numFmtId="1" fontId="0" fillId="3" borderId="6" xfId="0" applyNumberFormat="1" applyFont="1" applyFill="1" applyBorder="1"/>
    <xf numFmtId="0" fontId="0" fillId="3" borderId="6" xfId="0" applyFont="1" applyFill="1" applyBorder="1"/>
    <xf numFmtId="165" fontId="0" fillId="3" borderId="6" xfId="0" applyNumberFormat="1" applyFont="1" applyFill="1" applyBorder="1"/>
    <xf numFmtId="10" fontId="0" fillId="3" borderId="6" xfId="0" applyNumberFormat="1" applyFont="1" applyFill="1" applyBorder="1"/>
    <xf numFmtId="165" fontId="0" fillId="3" borderId="7" xfId="0" applyNumberFormat="1" applyFont="1" applyFill="1" applyBorder="1"/>
    <xf numFmtId="10" fontId="0" fillId="3" borderId="7" xfId="0" applyNumberFormat="1" applyFont="1" applyFill="1" applyBorder="1"/>
    <xf numFmtId="0" fontId="0" fillId="4" borderId="8" xfId="0" applyFont="1" applyFill="1" applyBorder="1"/>
    <xf numFmtId="14" fontId="0" fillId="4" borderId="9" xfId="0" applyNumberFormat="1" applyFont="1" applyFill="1" applyBorder="1"/>
    <xf numFmtId="1" fontId="0" fillId="4" borderId="9" xfId="0" applyNumberFormat="1" applyFont="1" applyFill="1" applyBorder="1"/>
    <xf numFmtId="0" fontId="0" fillId="4" borderId="9" xfId="0" applyFont="1" applyFill="1" applyBorder="1"/>
    <xf numFmtId="165" fontId="0" fillId="4" borderId="9" xfId="0" applyNumberFormat="1" applyFont="1" applyFill="1" applyBorder="1"/>
    <xf numFmtId="10" fontId="0" fillId="4" borderId="9" xfId="0" applyNumberFormat="1" applyFont="1" applyFill="1" applyBorder="1"/>
    <xf numFmtId="0" fontId="0" fillId="3" borderId="8" xfId="0" applyFont="1" applyFill="1" applyBorder="1"/>
    <xf numFmtId="14" fontId="0" fillId="3" borderId="9" xfId="0" applyNumberFormat="1" applyFont="1" applyFill="1" applyBorder="1"/>
    <xf numFmtId="1" fontId="0" fillId="3" borderId="9" xfId="0" applyNumberFormat="1" applyFont="1" applyFill="1" applyBorder="1"/>
    <xf numFmtId="0" fontId="0" fillId="3" borderId="9" xfId="0" applyFont="1" applyFill="1" applyBorder="1"/>
    <xf numFmtId="165" fontId="0" fillId="3" borderId="9" xfId="0" applyNumberFormat="1" applyFont="1" applyFill="1" applyBorder="1"/>
    <xf numFmtId="10" fontId="0" fillId="3" borderId="9" xfId="0" applyNumberFormat="1" applyFont="1" applyFill="1" applyBorder="1"/>
    <xf numFmtId="0" fontId="0" fillId="0" borderId="0" xfId="0" applyNumberFormat="1"/>
    <xf numFmtId="14" fontId="0" fillId="0" borderId="0" xfId="0" applyNumberFormat="1" applyAlignment="1">
      <alignment horizontal="left" indent="2"/>
    </xf>
    <xf numFmtId="2" fontId="3" fillId="2" borderId="2" xfId="0" applyNumberFormat="1" applyFont="1" applyFill="1" applyBorder="1" applyAlignment="1">
      <alignment horizontal="center" vertical="top"/>
    </xf>
    <xf numFmtId="0" fontId="0" fillId="5" borderId="0" xfId="0" applyFill="1"/>
  </cellXfs>
  <cellStyles count="1">
    <cellStyle name="Normal" xfId="0" builtinId="0"/>
  </cellStyles>
  <dxfs count="45">
    <dxf>
      <font>
        <b val="0"/>
        <i val="0"/>
        <strike val="0"/>
        <condense val="0"/>
        <extend val="0"/>
        <outline val="0"/>
        <shadow val="0"/>
        <u val="none"/>
        <vertAlign val="baseline"/>
        <sz val="11"/>
        <color theme="1"/>
        <name val="Calibri"/>
        <family val="2"/>
        <scheme val="minor"/>
      </font>
      <numFmt numFmtId="1" formatCode="0"/>
      <fill>
        <patternFill patternType="solid">
          <fgColor theme="4" tint="0.59999389629810485"/>
          <bgColor theme="4" tint="0.59999389629810485"/>
        </patternFill>
      </fill>
      <border diagonalUp="0" diagonalDown="0">
        <left style="thin">
          <color theme="0"/>
        </left>
        <right/>
        <top style="thin">
          <color theme="0"/>
        </top>
        <bottom/>
        <vertical/>
        <horizontal/>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dxf>
    <dxf>
      <font>
        <b val="0"/>
        <i val="0"/>
        <strike val="0"/>
        <condense val="0"/>
        <extend val="0"/>
        <outline val="0"/>
        <shadow val="0"/>
        <u val="none"/>
        <vertAlign val="baseline"/>
        <sz val="11"/>
        <color theme="1"/>
        <name val="Calibri"/>
        <family val="2"/>
        <scheme val="minor"/>
      </font>
      <numFmt numFmtId="14" formatCode="0.00%"/>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5" formatCode="[$$-409]#,##0.00"/>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5" formatCode="[$$-409]#,##0.00"/>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5" formatCode="[$$-409]#,##0.00"/>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4" formatCode="0.00%"/>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5" formatCode="[$$-409]#,##0.00"/>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5" formatCode="[$$-409]#,##0.00"/>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65" formatCode="[$$-409]#,##0.00"/>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auto="1"/>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 formatCode="0"/>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9" formatCode="m/d/yyyy"/>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9" formatCode="m/d/yyyy"/>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9" formatCode="m/d/yyyy"/>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9" formatCode="m/d/yyyy"/>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numFmt numFmtId="19" formatCode="m/d/yyyy"/>
      <fill>
        <patternFill patternType="solid">
          <fgColor theme="4" tint="0.59999389629810485"/>
          <bgColor theme="4" tint="0.59999389629810485"/>
        </patternFill>
      </fill>
      <border diagonalUp="0" diagonalDown="0">
        <left style="thin">
          <color theme="0"/>
        </left>
        <right/>
        <top style="thin">
          <color theme="0"/>
        </top>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59999389629810485"/>
          <bgColor theme="4" tint="0.59999389629810485"/>
        </patternFill>
      </fill>
      <border diagonalUp="0" diagonalDown="0">
        <left/>
        <right/>
        <top style="thin">
          <color theme="0"/>
        </top>
        <bottom/>
        <vertical/>
        <horizontal/>
      </border>
    </dxf>
  </dxfs>
  <tableStyles count="0" defaultTableStyle="TableStyleMedium9" defaultPivotStyle="PivotStyleLight16"/>
  <colors>
    <mruColors>
      <color rgb="FFB1E8FF"/>
      <color rgb="FF87F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1.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3.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2.xml"/><Relationship Id="rId28" Type="http://schemas.microsoft.com/office/2007/relationships/slicerCache" Target="slicerCaches/slicerCache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microsoft.com/office/2007/relationships/slicerCache" Target="slicerCaches/slicerCache3.xml"/><Relationship Id="rId30" Type="http://schemas.microsoft.com/office/2007/relationships/slicerCache" Target="slicerCaches/slicerCache6.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[Uncle.xlsx]Monthly Revenue!PivotTable1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Revenue'!$B$3:$B$4</c:f>
              <c:strCache>
                <c:ptCount val="1"/>
                <c:pt idx="0">
                  <c:v>Brazil</c:v>
                </c:pt>
              </c:strCache>
            </c:strRef>
          </c:tx>
          <c:spPr>
            <a:ln w="28575" cap="rnd">
              <a:solidFill>
                <a:schemeClr val="accent1"/>
              </a:solidFill>
              <a:round/>
            </a:ln>
            <a:effectLst/>
          </c:spPr>
          <c:marker>
            <c:symbol val="none"/>
          </c:marker>
          <c:cat>
            <c:strRef>
              <c:f>'Monthly Revenue'!$A$5:$A$17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Revenue'!$B$5:$B$17</c:f>
              <c:numCache>
                <c:formatCode>[$$-409]#,##0.00</c:formatCode>
                <c:ptCount val="12"/>
                <c:pt idx="0">
                  <c:v>33356.127999999997</c:v>
                </c:pt>
                <c:pt idx="1">
                  <c:v>134697.22057</c:v>
                </c:pt>
                <c:pt idx="2">
                  <c:v>40890.496100000004</c:v>
                </c:pt>
                <c:pt idx="3">
                  <c:v>138659.84581999999</c:v>
                </c:pt>
                <c:pt idx="4">
                  <c:v>103822.1646</c:v>
                </c:pt>
                <c:pt idx="5">
                  <c:v>88650.274239999999</c:v>
                </c:pt>
                <c:pt idx="6">
                  <c:v>142464.43945999999</c:v>
                </c:pt>
                <c:pt idx="7">
                  <c:v>124443.16688</c:v>
                </c:pt>
                <c:pt idx="8">
                  <c:v>116662.69558</c:v>
                </c:pt>
                <c:pt idx="9">
                  <c:v>16213.632800000001</c:v>
                </c:pt>
                <c:pt idx="10">
                  <c:v>36100.694309999999</c:v>
                </c:pt>
                <c:pt idx="11">
                  <c:v>61471.696859999996</c:v>
                </c:pt>
              </c:numCache>
            </c:numRef>
          </c:val>
          <c:smooth val="0"/>
          <c:extLst>
            <c:ext xmlns:c16="http://schemas.microsoft.com/office/drawing/2014/chart" uri="{C3380CC4-5D6E-409C-BE32-E72D297353CC}">
              <c16:uniqueId val="{00000000-34AB-46B2-9CE9-23936001C5A5}"/>
            </c:ext>
          </c:extLst>
        </c:ser>
        <c:ser>
          <c:idx val="1"/>
          <c:order val="1"/>
          <c:tx>
            <c:strRef>
              <c:f>'Monthly Revenue'!$C$3:$C$4</c:f>
              <c:strCache>
                <c:ptCount val="1"/>
                <c:pt idx="0">
                  <c:v>Canada</c:v>
                </c:pt>
              </c:strCache>
            </c:strRef>
          </c:tx>
          <c:spPr>
            <a:ln w="28575" cap="rnd">
              <a:solidFill>
                <a:schemeClr val="accent2"/>
              </a:solidFill>
              <a:round/>
            </a:ln>
            <a:effectLst/>
          </c:spPr>
          <c:marker>
            <c:symbol val="none"/>
          </c:marker>
          <c:cat>
            <c:strRef>
              <c:f>'Monthly Revenue'!$A$5:$A$17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Revenue'!$C$5:$C$17</c:f>
              <c:numCache>
                <c:formatCode>[$$-409]#,##0.00</c:formatCode>
                <c:ptCount val="12"/>
                <c:pt idx="0">
                  <c:v>23281.354240000001</c:v>
                </c:pt>
                <c:pt idx="1">
                  <c:v>44053.271869999997</c:v>
                </c:pt>
                <c:pt idx="2">
                  <c:v>39384.847649999996</c:v>
                </c:pt>
                <c:pt idx="3">
                  <c:v>23520.349199999997</c:v>
                </c:pt>
                <c:pt idx="4">
                  <c:v>94053.08786</c:v>
                </c:pt>
                <c:pt idx="5">
                  <c:v>107078.28857999999</c:v>
                </c:pt>
                <c:pt idx="6">
                  <c:v>250264.78902000003</c:v>
                </c:pt>
                <c:pt idx="7">
                  <c:v>85064.398560000001</c:v>
                </c:pt>
                <c:pt idx="8">
                  <c:v>92288.697599999985</c:v>
                </c:pt>
                <c:pt idx="9">
                  <c:v>27756.432000000001</c:v>
                </c:pt>
                <c:pt idx="10">
                  <c:v>60697.470840000002</c:v>
                </c:pt>
                <c:pt idx="11">
                  <c:v>35179.991120000006</c:v>
                </c:pt>
              </c:numCache>
            </c:numRef>
          </c:val>
          <c:smooth val="0"/>
          <c:extLst>
            <c:ext xmlns:c16="http://schemas.microsoft.com/office/drawing/2014/chart" uri="{C3380CC4-5D6E-409C-BE32-E72D297353CC}">
              <c16:uniqueId val="{00000001-34AB-46B2-9CE9-23936001C5A5}"/>
            </c:ext>
          </c:extLst>
        </c:ser>
        <c:ser>
          <c:idx val="2"/>
          <c:order val="2"/>
          <c:tx>
            <c:strRef>
              <c:f>'Monthly Revenue'!$D$3:$D$4</c:f>
              <c:strCache>
                <c:ptCount val="1"/>
                <c:pt idx="0">
                  <c:v>China</c:v>
                </c:pt>
              </c:strCache>
            </c:strRef>
          </c:tx>
          <c:spPr>
            <a:ln w="28575" cap="rnd">
              <a:solidFill>
                <a:schemeClr val="accent3"/>
              </a:solidFill>
              <a:round/>
            </a:ln>
            <a:effectLst/>
          </c:spPr>
          <c:marker>
            <c:symbol val="none"/>
          </c:marker>
          <c:cat>
            <c:strRef>
              <c:f>'Monthly Revenue'!$A$5:$A$17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Revenue'!$D$5:$D$17</c:f>
              <c:numCache>
                <c:formatCode>[$$-409]#,##0.00</c:formatCode>
                <c:ptCount val="12"/>
                <c:pt idx="0">
                  <c:v>67681.434080000006</c:v>
                </c:pt>
                <c:pt idx="1">
                  <c:v>89950.743950000004</c:v>
                </c:pt>
                <c:pt idx="2">
                  <c:v>68565.901729999998</c:v>
                </c:pt>
                <c:pt idx="3">
                  <c:v>37576.075599999996</c:v>
                </c:pt>
                <c:pt idx="4">
                  <c:v>58782.592839999998</c:v>
                </c:pt>
                <c:pt idx="5">
                  <c:v>131498.48269999999</c:v>
                </c:pt>
                <c:pt idx="6">
                  <c:v>71477.458799999993</c:v>
                </c:pt>
                <c:pt idx="7">
                  <c:v>97781.085999999996</c:v>
                </c:pt>
                <c:pt idx="8">
                  <c:v>35378.650520000003</c:v>
                </c:pt>
                <c:pt idx="9">
                  <c:v>131228.31789000001</c:v>
                </c:pt>
                <c:pt idx="10">
                  <c:v>4071.8</c:v>
                </c:pt>
                <c:pt idx="11">
                  <c:v>100797.83405999999</c:v>
                </c:pt>
              </c:numCache>
            </c:numRef>
          </c:val>
          <c:smooth val="0"/>
          <c:extLst>
            <c:ext xmlns:c16="http://schemas.microsoft.com/office/drawing/2014/chart" uri="{C3380CC4-5D6E-409C-BE32-E72D297353CC}">
              <c16:uniqueId val="{00000002-34AB-46B2-9CE9-23936001C5A5}"/>
            </c:ext>
          </c:extLst>
        </c:ser>
        <c:ser>
          <c:idx val="3"/>
          <c:order val="3"/>
          <c:tx>
            <c:strRef>
              <c:f>'Monthly Revenue'!$E$3:$E$4</c:f>
              <c:strCache>
                <c:ptCount val="1"/>
                <c:pt idx="0">
                  <c:v>France</c:v>
                </c:pt>
              </c:strCache>
            </c:strRef>
          </c:tx>
          <c:spPr>
            <a:ln w="28575" cap="rnd">
              <a:solidFill>
                <a:schemeClr val="accent4"/>
              </a:solidFill>
              <a:round/>
            </a:ln>
            <a:effectLst/>
          </c:spPr>
          <c:marker>
            <c:symbol val="none"/>
          </c:marker>
          <c:cat>
            <c:strRef>
              <c:f>'Monthly Revenue'!$A$5:$A$17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Revenue'!$E$5:$E$17</c:f>
              <c:numCache>
                <c:formatCode>[$$-409]#,##0.00</c:formatCode>
                <c:ptCount val="12"/>
                <c:pt idx="0">
                  <c:v>59160.6993</c:v>
                </c:pt>
                <c:pt idx="1">
                  <c:v>72241.962759999995</c:v>
                </c:pt>
                <c:pt idx="2">
                  <c:v>45104.930900000007</c:v>
                </c:pt>
                <c:pt idx="3">
                  <c:v>90238.722220000025</c:v>
                </c:pt>
                <c:pt idx="4">
                  <c:v>48967.104640000005</c:v>
                </c:pt>
                <c:pt idx="5">
                  <c:v>27808.016899999999</c:v>
                </c:pt>
                <c:pt idx="6">
                  <c:v>88676.027700000006</c:v>
                </c:pt>
                <c:pt idx="7">
                  <c:v>113938.50576000001</c:v>
                </c:pt>
                <c:pt idx="8">
                  <c:v>14877.464000000002</c:v>
                </c:pt>
                <c:pt idx="9">
                  <c:v>46579.313609999997</c:v>
                </c:pt>
                <c:pt idx="10">
                  <c:v>90264.402220000004</c:v>
                </c:pt>
                <c:pt idx="11">
                  <c:v>60423.766879999996</c:v>
                </c:pt>
              </c:numCache>
            </c:numRef>
          </c:val>
          <c:smooth val="0"/>
          <c:extLst>
            <c:ext xmlns:c16="http://schemas.microsoft.com/office/drawing/2014/chart" uri="{C3380CC4-5D6E-409C-BE32-E72D297353CC}">
              <c16:uniqueId val="{00000003-34AB-46B2-9CE9-23936001C5A5}"/>
            </c:ext>
          </c:extLst>
        </c:ser>
        <c:ser>
          <c:idx val="4"/>
          <c:order val="4"/>
          <c:tx>
            <c:strRef>
              <c:f>'Monthly Revenue'!$F$3:$F$4</c:f>
              <c:strCache>
                <c:ptCount val="1"/>
                <c:pt idx="0">
                  <c:v>Germany</c:v>
                </c:pt>
              </c:strCache>
            </c:strRef>
          </c:tx>
          <c:spPr>
            <a:ln w="28575" cap="rnd">
              <a:solidFill>
                <a:schemeClr val="accent5"/>
              </a:solidFill>
              <a:round/>
            </a:ln>
            <a:effectLst/>
          </c:spPr>
          <c:marker>
            <c:symbol val="none"/>
          </c:marker>
          <c:cat>
            <c:strRef>
              <c:f>'Monthly Revenue'!$A$5:$A$17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Revenue'!$F$5:$F$17</c:f>
              <c:numCache>
                <c:formatCode>[$$-409]#,##0.00</c:formatCode>
                <c:ptCount val="12"/>
                <c:pt idx="0">
                  <c:v>54942.415780000003</c:v>
                </c:pt>
                <c:pt idx="1">
                  <c:v>173830.67567999999</c:v>
                </c:pt>
                <c:pt idx="2">
                  <c:v>91434.527990000002</c:v>
                </c:pt>
                <c:pt idx="3">
                  <c:v>147925.88097</c:v>
                </c:pt>
                <c:pt idx="4">
                  <c:v>60818.621500000001</c:v>
                </c:pt>
                <c:pt idx="5">
                  <c:v>126468.25335000001</c:v>
                </c:pt>
                <c:pt idx="6">
                  <c:v>14114.068500000001</c:v>
                </c:pt>
                <c:pt idx="7">
                  <c:v>103458.82004999999</c:v>
                </c:pt>
                <c:pt idx="10">
                  <c:v>20599.089749999999</c:v>
                </c:pt>
                <c:pt idx="11">
                  <c:v>135832.53464999999</c:v>
                </c:pt>
              </c:numCache>
            </c:numRef>
          </c:val>
          <c:smooth val="0"/>
          <c:extLst>
            <c:ext xmlns:c16="http://schemas.microsoft.com/office/drawing/2014/chart" uri="{C3380CC4-5D6E-409C-BE32-E72D297353CC}">
              <c16:uniqueId val="{00000004-34AB-46B2-9CE9-23936001C5A5}"/>
            </c:ext>
          </c:extLst>
        </c:ser>
        <c:ser>
          <c:idx val="5"/>
          <c:order val="5"/>
          <c:tx>
            <c:strRef>
              <c:f>'Monthly Revenue'!$G$3:$G$4</c:f>
              <c:strCache>
                <c:ptCount val="1"/>
                <c:pt idx="0">
                  <c:v>India</c:v>
                </c:pt>
              </c:strCache>
            </c:strRef>
          </c:tx>
          <c:spPr>
            <a:ln w="28575" cap="rnd">
              <a:solidFill>
                <a:schemeClr val="accent6"/>
              </a:solidFill>
              <a:round/>
            </a:ln>
            <a:effectLst/>
          </c:spPr>
          <c:marker>
            <c:symbol val="none"/>
          </c:marker>
          <c:cat>
            <c:strRef>
              <c:f>'Monthly Revenue'!$A$5:$A$17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Revenue'!$G$5:$G$17</c:f>
              <c:numCache>
                <c:formatCode>[$$-409]#,##0.00</c:formatCode>
                <c:ptCount val="12"/>
                <c:pt idx="0">
                  <c:v>67101.416320000004</c:v>
                </c:pt>
                <c:pt idx="1">
                  <c:v>53471.402999999991</c:v>
                </c:pt>
                <c:pt idx="2">
                  <c:v>43375.241410000002</c:v>
                </c:pt>
                <c:pt idx="3">
                  <c:v>37362.916649999999</c:v>
                </c:pt>
                <c:pt idx="4">
                  <c:v>347653.4607</c:v>
                </c:pt>
                <c:pt idx="5">
                  <c:v>75807.71514</c:v>
                </c:pt>
                <c:pt idx="6">
                  <c:v>42692.645430000004</c:v>
                </c:pt>
                <c:pt idx="7">
                  <c:v>61897.688139999998</c:v>
                </c:pt>
                <c:pt idx="8">
                  <c:v>92480.304690000004</c:v>
                </c:pt>
                <c:pt idx="9">
                  <c:v>35404.572549999997</c:v>
                </c:pt>
                <c:pt idx="10">
                  <c:v>131245.44315000001</c:v>
                </c:pt>
                <c:pt idx="11">
                  <c:v>76680.551850000003</c:v>
                </c:pt>
              </c:numCache>
            </c:numRef>
          </c:val>
          <c:smooth val="0"/>
          <c:extLst>
            <c:ext xmlns:c16="http://schemas.microsoft.com/office/drawing/2014/chart" uri="{C3380CC4-5D6E-409C-BE32-E72D297353CC}">
              <c16:uniqueId val="{00000005-34AB-46B2-9CE9-23936001C5A5}"/>
            </c:ext>
          </c:extLst>
        </c:ser>
        <c:ser>
          <c:idx val="6"/>
          <c:order val="6"/>
          <c:tx>
            <c:strRef>
              <c:f>'Monthly Revenue'!$H$3:$H$4</c:f>
              <c:strCache>
                <c:ptCount val="1"/>
                <c:pt idx="0">
                  <c:v>Japan</c:v>
                </c:pt>
              </c:strCache>
            </c:strRef>
          </c:tx>
          <c:spPr>
            <a:ln w="28575" cap="rnd">
              <a:solidFill>
                <a:schemeClr val="accent1">
                  <a:lumMod val="60000"/>
                </a:schemeClr>
              </a:solidFill>
              <a:round/>
            </a:ln>
            <a:effectLst/>
          </c:spPr>
          <c:marker>
            <c:symbol val="none"/>
          </c:marker>
          <c:cat>
            <c:strRef>
              <c:f>'Monthly Revenue'!$A$5:$A$17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Revenue'!$H$5:$H$17</c:f>
              <c:numCache>
                <c:formatCode>[$$-409]#,##0.00</c:formatCode>
                <c:ptCount val="12"/>
                <c:pt idx="0">
                  <c:v>82816.130620000011</c:v>
                </c:pt>
                <c:pt idx="1">
                  <c:v>23208.704020000001</c:v>
                </c:pt>
                <c:pt idx="2">
                  <c:v>80519.157699999996</c:v>
                </c:pt>
                <c:pt idx="3">
                  <c:v>41803.377690000001</c:v>
                </c:pt>
                <c:pt idx="4">
                  <c:v>87206.750090000001</c:v>
                </c:pt>
                <c:pt idx="5">
                  <c:v>85253.547940000004</c:v>
                </c:pt>
                <c:pt idx="6">
                  <c:v>64907.444440000007</c:v>
                </c:pt>
                <c:pt idx="7">
                  <c:v>116685.41514</c:v>
                </c:pt>
                <c:pt idx="8">
                  <c:v>156595.83304</c:v>
                </c:pt>
                <c:pt idx="9">
                  <c:v>44336.173360000001</c:v>
                </c:pt>
                <c:pt idx="10">
                  <c:v>14268.607679999999</c:v>
                </c:pt>
                <c:pt idx="11">
                  <c:v>57147.750979999997</c:v>
                </c:pt>
              </c:numCache>
            </c:numRef>
          </c:val>
          <c:smooth val="0"/>
          <c:extLst>
            <c:ext xmlns:c16="http://schemas.microsoft.com/office/drawing/2014/chart" uri="{C3380CC4-5D6E-409C-BE32-E72D297353CC}">
              <c16:uniqueId val="{00000006-34AB-46B2-9CE9-23936001C5A5}"/>
            </c:ext>
          </c:extLst>
        </c:ser>
        <c:ser>
          <c:idx val="7"/>
          <c:order val="7"/>
          <c:tx>
            <c:strRef>
              <c:f>'Monthly Revenue'!$I$3:$I$4</c:f>
              <c:strCache>
                <c:ptCount val="1"/>
                <c:pt idx="0">
                  <c:v>Kenya</c:v>
                </c:pt>
              </c:strCache>
            </c:strRef>
          </c:tx>
          <c:spPr>
            <a:ln w="28575" cap="rnd">
              <a:solidFill>
                <a:schemeClr val="accent2">
                  <a:lumMod val="60000"/>
                </a:schemeClr>
              </a:solidFill>
              <a:round/>
            </a:ln>
            <a:effectLst/>
          </c:spPr>
          <c:marker>
            <c:symbol val="none"/>
          </c:marker>
          <c:cat>
            <c:strRef>
              <c:f>'Monthly Revenue'!$A$5:$A$17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Revenue'!$I$5:$I$17</c:f>
              <c:numCache>
                <c:formatCode>[$$-409]#,##0.00</c:formatCode>
                <c:ptCount val="12"/>
                <c:pt idx="0">
                  <c:v>100571.78341999999</c:v>
                </c:pt>
                <c:pt idx="1">
                  <c:v>85828.271959999998</c:v>
                </c:pt>
                <c:pt idx="2">
                  <c:v>89139.066589999988</c:v>
                </c:pt>
                <c:pt idx="3">
                  <c:v>53183.348850000002</c:v>
                </c:pt>
                <c:pt idx="4">
                  <c:v>28625.34837</c:v>
                </c:pt>
                <c:pt idx="5">
                  <c:v>185408.49938999998</c:v>
                </c:pt>
                <c:pt idx="6">
                  <c:v>82280.04578</c:v>
                </c:pt>
                <c:pt idx="7">
                  <c:v>19665.780859999999</c:v>
                </c:pt>
                <c:pt idx="8">
                  <c:v>62945.243829999999</c:v>
                </c:pt>
                <c:pt idx="9">
                  <c:v>88914.516400000008</c:v>
                </c:pt>
                <c:pt idx="10">
                  <c:v>123535.74428</c:v>
                </c:pt>
                <c:pt idx="11">
                  <c:v>16061.972879999999</c:v>
                </c:pt>
              </c:numCache>
            </c:numRef>
          </c:val>
          <c:smooth val="0"/>
          <c:extLst>
            <c:ext xmlns:c16="http://schemas.microsoft.com/office/drawing/2014/chart" uri="{C3380CC4-5D6E-409C-BE32-E72D297353CC}">
              <c16:uniqueId val="{00000007-34AB-46B2-9CE9-23936001C5A5}"/>
            </c:ext>
          </c:extLst>
        </c:ser>
        <c:ser>
          <c:idx val="8"/>
          <c:order val="8"/>
          <c:tx>
            <c:strRef>
              <c:f>'Monthly Revenue'!$J$3:$J$4</c:f>
              <c:strCache>
                <c:ptCount val="1"/>
                <c:pt idx="0">
                  <c:v>Nigeria</c:v>
                </c:pt>
              </c:strCache>
            </c:strRef>
          </c:tx>
          <c:spPr>
            <a:ln w="28575" cap="rnd">
              <a:solidFill>
                <a:schemeClr val="accent3">
                  <a:lumMod val="60000"/>
                </a:schemeClr>
              </a:solidFill>
              <a:round/>
            </a:ln>
            <a:effectLst/>
          </c:spPr>
          <c:marker>
            <c:symbol val="none"/>
          </c:marker>
          <c:cat>
            <c:strRef>
              <c:f>'Monthly Revenue'!$A$5:$A$17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Revenue'!$J$5:$J$17</c:f>
              <c:numCache>
                <c:formatCode>[$$-409]#,##0.00</c:formatCode>
                <c:ptCount val="12"/>
                <c:pt idx="0">
                  <c:v>685.06776000000002</c:v>
                </c:pt>
                <c:pt idx="1">
                  <c:v>28424.795849999995</c:v>
                </c:pt>
                <c:pt idx="2">
                  <c:v>80769.001380000002</c:v>
                </c:pt>
                <c:pt idx="3">
                  <c:v>121271.00638000001</c:v>
                </c:pt>
                <c:pt idx="4">
                  <c:v>113176.2611</c:v>
                </c:pt>
                <c:pt idx="5">
                  <c:v>77255.246660000004</c:v>
                </c:pt>
                <c:pt idx="6">
                  <c:v>232059.66534000001</c:v>
                </c:pt>
                <c:pt idx="7">
                  <c:v>74334.757840000006</c:v>
                </c:pt>
                <c:pt idx="8">
                  <c:v>2879.9836</c:v>
                </c:pt>
                <c:pt idx="9">
                  <c:v>110856.03827999999</c:v>
                </c:pt>
                <c:pt idx="11">
                  <c:v>40126.852719999995</c:v>
                </c:pt>
              </c:numCache>
            </c:numRef>
          </c:val>
          <c:smooth val="0"/>
          <c:extLst>
            <c:ext xmlns:c16="http://schemas.microsoft.com/office/drawing/2014/chart" uri="{C3380CC4-5D6E-409C-BE32-E72D297353CC}">
              <c16:uniqueId val="{00000008-34AB-46B2-9CE9-23936001C5A5}"/>
            </c:ext>
          </c:extLst>
        </c:ser>
        <c:ser>
          <c:idx val="9"/>
          <c:order val="9"/>
          <c:tx>
            <c:strRef>
              <c:f>'Monthly Revenue'!$K$3:$K$4</c:f>
              <c:strCache>
                <c:ptCount val="1"/>
                <c:pt idx="0">
                  <c:v>South Africa</c:v>
                </c:pt>
              </c:strCache>
            </c:strRef>
          </c:tx>
          <c:spPr>
            <a:ln w="28575" cap="rnd">
              <a:solidFill>
                <a:schemeClr val="accent4">
                  <a:lumMod val="60000"/>
                </a:schemeClr>
              </a:solidFill>
              <a:round/>
            </a:ln>
            <a:effectLst/>
          </c:spPr>
          <c:marker>
            <c:symbol val="none"/>
          </c:marker>
          <c:cat>
            <c:strRef>
              <c:f>'Monthly Revenue'!$A$5:$A$17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Revenue'!$K$5:$K$17</c:f>
              <c:numCache>
                <c:formatCode>[$$-409]#,##0.00</c:formatCode>
                <c:ptCount val="12"/>
                <c:pt idx="0">
                  <c:v>63907.481119999997</c:v>
                </c:pt>
                <c:pt idx="1">
                  <c:v>86597.081299999991</c:v>
                </c:pt>
                <c:pt idx="2">
                  <c:v>40010.41807</c:v>
                </c:pt>
                <c:pt idx="3">
                  <c:v>22058.624650000002</c:v>
                </c:pt>
                <c:pt idx="4">
                  <c:v>60776.179739999992</c:v>
                </c:pt>
                <c:pt idx="5">
                  <c:v>128218.66300000002</c:v>
                </c:pt>
                <c:pt idx="6">
                  <c:v>155202.54942000002</c:v>
                </c:pt>
                <c:pt idx="7">
                  <c:v>85852.199639999992</c:v>
                </c:pt>
                <c:pt idx="8">
                  <c:v>26157.54522</c:v>
                </c:pt>
                <c:pt idx="9">
                  <c:v>18495.656800000004</c:v>
                </c:pt>
                <c:pt idx="10">
                  <c:v>12954.358080000002</c:v>
                </c:pt>
                <c:pt idx="11">
                  <c:v>79406.784939999983</c:v>
                </c:pt>
              </c:numCache>
            </c:numRef>
          </c:val>
          <c:smooth val="0"/>
          <c:extLst>
            <c:ext xmlns:c16="http://schemas.microsoft.com/office/drawing/2014/chart" uri="{C3380CC4-5D6E-409C-BE32-E72D297353CC}">
              <c16:uniqueId val="{00000009-34AB-46B2-9CE9-23936001C5A5}"/>
            </c:ext>
          </c:extLst>
        </c:ser>
        <c:ser>
          <c:idx val="10"/>
          <c:order val="10"/>
          <c:tx>
            <c:strRef>
              <c:f>'Monthly Revenue'!$L$3:$L$4</c:f>
              <c:strCache>
                <c:ptCount val="1"/>
                <c:pt idx="0">
                  <c:v>United Kingdom</c:v>
                </c:pt>
              </c:strCache>
            </c:strRef>
          </c:tx>
          <c:spPr>
            <a:ln w="28575" cap="rnd">
              <a:solidFill>
                <a:schemeClr val="accent5">
                  <a:lumMod val="60000"/>
                </a:schemeClr>
              </a:solidFill>
              <a:round/>
            </a:ln>
            <a:effectLst/>
          </c:spPr>
          <c:marker>
            <c:symbol val="none"/>
          </c:marker>
          <c:cat>
            <c:strRef>
              <c:f>'Monthly Revenue'!$A$5:$A$17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Revenue'!$L$5:$L$17</c:f>
              <c:numCache>
                <c:formatCode>[$$-409]#,##0.00</c:formatCode>
                <c:ptCount val="12"/>
                <c:pt idx="0">
                  <c:v>66721.959999999992</c:v>
                </c:pt>
                <c:pt idx="1">
                  <c:v>39852.350920000004</c:v>
                </c:pt>
                <c:pt idx="2">
                  <c:v>71014.436840000009</c:v>
                </c:pt>
                <c:pt idx="3">
                  <c:v>184030.47433999996</c:v>
                </c:pt>
                <c:pt idx="4">
                  <c:v>173343.74533999999</c:v>
                </c:pt>
                <c:pt idx="5">
                  <c:v>147639.70879</c:v>
                </c:pt>
                <c:pt idx="6">
                  <c:v>111352.87492</c:v>
                </c:pt>
                <c:pt idx="7">
                  <c:v>56342.747770000002</c:v>
                </c:pt>
                <c:pt idx="8">
                  <c:v>34014.019780000002</c:v>
                </c:pt>
                <c:pt idx="9">
                  <c:v>117434.65582</c:v>
                </c:pt>
                <c:pt idx="10">
                  <c:v>50216.081039999997</c:v>
                </c:pt>
                <c:pt idx="11">
                  <c:v>61319.075339999996</c:v>
                </c:pt>
              </c:numCache>
            </c:numRef>
          </c:val>
          <c:smooth val="0"/>
          <c:extLst>
            <c:ext xmlns:c16="http://schemas.microsoft.com/office/drawing/2014/chart" uri="{C3380CC4-5D6E-409C-BE32-E72D297353CC}">
              <c16:uniqueId val="{0000000A-34AB-46B2-9CE9-23936001C5A5}"/>
            </c:ext>
          </c:extLst>
        </c:ser>
        <c:ser>
          <c:idx val="11"/>
          <c:order val="11"/>
          <c:tx>
            <c:strRef>
              <c:f>'Monthly Revenue'!$M$3:$M$4</c:f>
              <c:strCache>
                <c:ptCount val="1"/>
                <c:pt idx="0">
                  <c:v>USA</c:v>
                </c:pt>
              </c:strCache>
            </c:strRef>
          </c:tx>
          <c:spPr>
            <a:ln w="28575" cap="rnd">
              <a:solidFill>
                <a:schemeClr val="accent6">
                  <a:lumMod val="60000"/>
                </a:schemeClr>
              </a:solidFill>
              <a:round/>
            </a:ln>
            <a:effectLst/>
          </c:spPr>
          <c:marker>
            <c:symbol val="none"/>
          </c:marker>
          <c:cat>
            <c:strRef>
              <c:f>'Monthly Revenue'!$A$5:$A$17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Revenue'!$M$5:$M$17</c:f>
              <c:numCache>
                <c:formatCode>[$$-409]#,##0.00</c:formatCode>
                <c:ptCount val="12"/>
                <c:pt idx="0">
                  <c:v>54256.152160000005</c:v>
                </c:pt>
                <c:pt idx="1">
                  <c:v>131034.37109999999</c:v>
                </c:pt>
                <c:pt idx="2">
                  <c:v>108770.27859</c:v>
                </c:pt>
                <c:pt idx="3">
                  <c:v>49615.955009999998</c:v>
                </c:pt>
                <c:pt idx="4">
                  <c:v>84948.600569999995</c:v>
                </c:pt>
                <c:pt idx="5">
                  <c:v>71887.464219999994</c:v>
                </c:pt>
                <c:pt idx="6">
                  <c:v>57570.290739999997</c:v>
                </c:pt>
                <c:pt idx="7">
                  <c:v>150144.24591</c:v>
                </c:pt>
                <c:pt idx="8">
                  <c:v>26878.991600000001</c:v>
                </c:pt>
                <c:pt idx="9">
                  <c:v>21556.745999999999</c:v>
                </c:pt>
                <c:pt idx="11">
                  <c:v>12031.491680000001</c:v>
                </c:pt>
              </c:numCache>
            </c:numRef>
          </c:val>
          <c:smooth val="0"/>
          <c:extLst>
            <c:ext xmlns:c16="http://schemas.microsoft.com/office/drawing/2014/chart" uri="{C3380CC4-5D6E-409C-BE32-E72D297353CC}">
              <c16:uniqueId val="{0000000B-34AB-46B2-9CE9-23936001C5A5}"/>
            </c:ext>
          </c:extLst>
        </c:ser>
        <c:dLbls>
          <c:showLegendKey val="0"/>
          <c:showVal val="0"/>
          <c:showCatName val="0"/>
          <c:showSerName val="0"/>
          <c:showPercent val="0"/>
          <c:showBubbleSize val="0"/>
        </c:dLbls>
        <c:smooth val="0"/>
        <c:axId val="832008623"/>
        <c:axId val="832009583"/>
      </c:lineChart>
      <c:catAx>
        <c:axId val="83200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009583"/>
        <c:crosses val="autoZero"/>
        <c:auto val="1"/>
        <c:lblAlgn val="ctr"/>
        <c:lblOffset val="100"/>
        <c:noMultiLvlLbl val="0"/>
      </c:catAx>
      <c:valAx>
        <c:axId val="832009583"/>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2008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[Uncle.xlsx]profit by region&amp;channel!PivotTable12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Region and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 by region&amp;channel'!$B$3:$B$4</c:f>
              <c:strCache>
                <c:ptCount val="1"/>
                <c:pt idx="0">
                  <c:v>Africa</c:v>
                </c:pt>
              </c:strCache>
            </c:strRef>
          </c:tx>
          <c:spPr>
            <a:solidFill>
              <a:schemeClr val="accent1"/>
            </a:solidFill>
            <a:ln>
              <a:noFill/>
            </a:ln>
            <a:effectLst/>
          </c:spPr>
          <c:invertIfNegative val="0"/>
          <c:cat>
            <c:strRef>
              <c:f>'profit by region&amp;channel'!$A$5:$A$11</c:f>
              <c:strCache>
                <c:ptCount val="6"/>
                <c:pt idx="0">
                  <c:v>Direct</c:v>
                </c:pt>
                <c:pt idx="1">
                  <c:v>Distributor</c:v>
                </c:pt>
                <c:pt idx="2">
                  <c:v>Marketplace</c:v>
                </c:pt>
                <c:pt idx="3">
                  <c:v>Online</c:v>
                </c:pt>
                <c:pt idx="4">
                  <c:v>Retail</c:v>
                </c:pt>
                <c:pt idx="5">
                  <c:v>Unknown</c:v>
                </c:pt>
              </c:strCache>
            </c:strRef>
          </c:cat>
          <c:val>
            <c:numRef>
              <c:f>'profit by region&amp;channel'!$B$5:$B$11</c:f>
              <c:numCache>
                <c:formatCode>[$$-409]#,##0.00</c:formatCode>
                <c:ptCount val="6"/>
                <c:pt idx="0">
                  <c:v>177919.81969999999</c:v>
                </c:pt>
                <c:pt idx="1">
                  <c:v>192042.35206999999</c:v>
                </c:pt>
                <c:pt idx="2">
                  <c:v>164839.30455999999</c:v>
                </c:pt>
                <c:pt idx="3">
                  <c:v>145453.94626999996</c:v>
                </c:pt>
                <c:pt idx="4">
                  <c:v>141171.08466999998</c:v>
                </c:pt>
                <c:pt idx="5">
                  <c:v>16237.344229999999</c:v>
                </c:pt>
              </c:numCache>
            </c:numRef>
          </c:val>
          <c:extLst>
            <c:ext xmlns:c16="http://schemas.microsoft.com/office/drawing/2014/chart" uri="{C3380CC4-5D6E-409C-BE32-E72D297353CC}">
              <c16:uniqueId val="{00000000-0E20-4195-BF0B-6F2A2B3683BF}"/>
            </c:ext>
          </c:extLst>
        </c:ser>
        <c:ser>
          <c:idx val="1"/>
          <c:order val="1"/>
          <c:tx>
            <c:strRef>
              <c:f>'profit by region&amp;channel'!$C$3:$C$4</c:f>
              <c:strCache>
                <c:ptCount val="1"/>
                <c:pt idx="0">
                  <c:v>Americas</c:v>
                </c:pt>
              </c:strCache>
            </c:strRef>
          </c:tx>
          <c:spPr>
            <a:solidFill>
              <a:schemeClr val="accent3"/>
            </a:solidFill>
            <a:ln>
              <a:noFill/>
            </a:ln>
            <a:effectLst/>
          </c:spPr>
          <c:invertIfNegative val="0"/>
          <c:cat>
            <c:strRef>
              <c:f>'profit by region&amp;channel'!$A$5:$A$11</c:f>
              <c:strCache>
                <c:ptCount val="6"/>
                <c:pt idx="0">
                  <c:v>Direct</c:v>
                </c:pt>
                <c:pt idx="1">
                  <c:v>Distributor</c:v>
                </c:pt>
                <c:pt idx="2">
                  <c:v>Marketplace</c:v>
                </c:pt>
                <c:pt idx="3">
                  <c:v>Online</c:v>
                </c:pt>
                <c:pt idx="4">
                  <c:v>Retail</c:v>
                </c:pt>
                <c:pt idx="5">
                  <c:v>Unknown</c:v>
                </c:pt>
              </c:strCache>
            </c:strRef>
          </c:cat>
          <c:val>
            <c:numRef>
              <c:f>'profit by region&amp;channel'!$C$5:$C$11</c:f>
              <c:numCache>
                <c:formatCode>[$$-409]#,##0.00</c:formatCode>
                <c:ptCount val="6"/>
                <c:pt idx="0">
                  <c:v>258674.92591000002</c:v>
                </c:pt>
                <c:pt idx="1">
                  <c:v>175298.68431999997</c:v>
                </c:pt>
                <c:pt idx="2">
                  <c:v>96609.647519999999</c:v>
                </c:pt>
                <c:pt idx="3">
                  <c:v>261943.84436999995</c:v>
                </c:pt>
                <c:pt idx="4">
                  <c:v>69035.709220000004</c:v>
                </c:pt>
                <c:pt idx="5">
                  <c:v>777.95999999999913</c:v>
                </c:pt>
              </c:numCache>
            </c:numRef>
          </c:val>
          <c:extLst>
            <c:ext xmlns:c16="http://schemas.microsoft.com/office/drawing/2014/chart" uri="{C3380CC4-5D6E-409C-BE32-E72D297353CC}">
              <c16:uniqueId val="{0000000B-0E20-4195-BF0B-6F2A2B3683BF}"/>
            </c:ext>
          </c:extLst>
        </c:ser>
        <c:ser>
          <c:idx val="2"/>
          <c:order val="2"/>
          <c:tx>
            <c:strRef>
              <c:f>'profit by region&amp;channel'!$D$3:$D$4</c:f>
              <c:strCache>
                <c:ptCount val="1"/>
                <c:pt idx="0">
                  <c:v>Asia</c:v>
                </c:pt>
              </c:strCache>
            </c:strRef>
          </c:tx>
          <c:spPr>
            <a:solidFill>
              <a:schemeClr val="accent5"/>
            </a:solidFill>
            <a:ln>
              <a:noFill/>
            </a:ln>
            <a:effectLst/>
          </c:spPr>
          <c:invertIfNegative val="0"/>
          <c:cat>
            <c:strRef>
              <c:f>'profit by region&amp;channel'!$A$5:$A$11</c:f>
              <c:strCache>
                <c:ptCount val="6"/>
                <c:pt idx="0">
                  <c:v>Direct</c:v>
                </c:pt>
                <c:pt idx="1">
                  <c:v>Distributor</c:v>
                </c:pt>
                <c:pt idx="2">
                  <c:v>Marketplace</c:v>
                </c:pt>
                <c:pt idx="3">
                  <c:v>Online</c:v>
                </c:pt>
                <c:pt idx="4">
                  <c:v>Retail</c:v>
                </c:pt>
                <c:pt idx="5">
                  <c:v>Unknown</c:v>
                </c:pt>
              </c:strCache>
            </c:strRef>
          </c:cat>
          <c:val>
            <c:numRef>
              <c:f>'profit by region&amp;channel'!$D$5:$D$11</c:f>
              <c:numCache>
                <c:formatCode>[$$-409]#,##0.00</c:formatCode>
                <c:ptCount val="6"/>
                <c:pt idx="0">
                  <c:v>229217.47858</c:v>
                </c:pt>
                <c:pt idx="1">
                  <c:v>151146.74599000002</c:v>
                </c:pt>
                <c:pt idx="2">
                  <c:v>128045.00806000001</c:v>
                </c:pt>
                <c:pt idx="3">
                  <c:v>149042.38968999998</c:v>
                </c:pt>
                <c:pt idx="4">
                  <c:v>158051.77209000001</c:v>
                </c:pt>
                <c:pt idx="5">
                  <c:v>20547.545489999997</c:v>
                </c:pt>
              </c:numCache>
            </c:numRef>
          </c:val>
          <c:extLst>
            <c:ext xmlns:c16="http://schemas.microsoft.com/office/drawing/2014/chart" uri="{C3380CC4-5D6E-409C-BE32-E72D297353CC}">
              <c16:uniqueId val="{0000000C-0E20-4195-BF0B-6F2A2B3683BF}"/>
            </c:ext>
          </c:extLst>
        </c:ser>
        <c:ser>
          <c:idx val="3"/>
          <c:order val="3"/>
          <c:tx>
            <c:strRef>
              <c:f>'profit by region&amp;channel'!$E$3:$E$4</c:f>
              <c:strCache>
                <c:ptCount val="1"/>
                <c:pt idx="0">
                  <c:v>Europe</c:v>
                </c:pt>
              </c:strCache>
            </c:strRef>
          </c:tx>
          <c:spPr>
            <a:solidFill>
              <a:schemeClr val="accent1">
                <a:lumMod val="60000"/>
              </a:schemeClr>
            </a:solidFill>
            <a:ln>
              <a:noFill/>
            </a:ln>
            <a:effectLst/>
          </c:spPr>
          <c:invertIfNegative val="0"/>
          <c:cat>
            <c:strRef>
              <c:f>'profit by region&amp;channel'!$A$5:$A$11</c:f>
              <c:strCache>
                <c:ptCount val="6"/>
                <c:pt idx="0">
                  <c:v>Direct</c:v>
                </c:pt>
                <c:pt idx="1">
                  <c:v>Distributor</c:v>
                </c:pt>
                <c:pt idx="2">
                  <c:v>Marketplace</c:v>
                </c:pt>
                <c:pt idx="3">
                  <c:v>Online</c:v>
                </c:pt>
                <c:pt idx="4">
                  <c:v>Retail</c:v>
                </c:pt>
                <c:pt idx="5">
                  <c:v>Unknown</c:v>
                </c:pt>
              </c:strCache>
            </c:strRef>
          </c:cat>
          <c:val>
            <c:numRef>
              <c:f>'profit by region&amp;channel'!$E$5:$E$11</c:f>
              <c:numCache>
                <c:formatCode>[$$-409]#,##0.00</c:formatCode>
                <c:ptCount val="6"/>
                <c:pt idx="0">
                  <c:v>292716.95204</c:v>
                </c:pt>
                <c:pt idx="1">
                  <c:v>105550.85220000002</c:v>
                </c:pt>
                <c:pt idx="2">
                  <c:v>111692.81024999999</c:v>
                </c:pt>
                <c:pt idx="3">
                  <c:v>200067.16276999997</c:v>
                </c:pt>
                <c:pt idx="4">
                  <c:v>151779.17228999996</c:v>
                </c:pt>
                <c:pt idx="5">
                  <c:v>8028.7064599999994</c:v>
                </c:pt>
              </c:numCache>
            </c:numRef>
          </c:val>
          <c:extLst>
            <c:ext xmlns:c16="http://schemas.microsoft.com/office/drawing/2014/chart" uri="{C3380CC4-5D6E-409C-BE32-E72D297353CC}">
              <c16:uniqueId val="{0000000D-0E20-4195-BF0B-6F2A2B3683BF}"/>
            </c:ext>
          </c:extLst>
        </c:ser>
        <c:dLbls>
          <c:showLegendKey val="0"/>
          <c:showVal val="0"/>
          <c:showCatName val="0"/>
          <c:showSerName val="0"/>
          <c:showPercent val="0"/>
          <c:showBubbleSize val="0"/>
        </c:dLbls>
        <c:gapWidth val="150"/>
        <c:overlap val="100"/>
        <c:axId val="566618783"/>
        <c:axId val="508520927"/>
      </c:barChart>
      <c:catAx>
        <c:axId val="56661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520927"/>
        <c:crosses val="autoZero"/>
        <c:auto val="1"/>
        <c:lblAlgn val="ctr"/>
        <c:lblOffset val="100"/>
        <c:noMultiLvlLbl val="0"/>
      </c:catAx>
      <c:valAx>
        <c:axId val="508520927"/>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618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[Uncle.xlsx]profit by region&amp;channel!PivotTable12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Region and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 by region&amp;channel'!$B$3:$B$4</c:f>
              <c:strCache>
                <c:ptCount val="1"/>
                <c:pt idx="0">
                  <c:v>Africa</c:v>
                </c:pt>
              </c:strCache>
            </c:strRef>
          </c:tx>
          <c:spPr>
            <a:solidFill>
              <a:schemeClr val="accent1"/>
            </a:solidFill>
            <a:ln>
              <a:noFill/>
            </a:ln>
            <a:effectLst/>
          </c:spPr>
          <c:invertIfNegative val="0"/>
          <c:cat>
            <c:strRef>
              <c:f>'profit by region&amp;channel'!$A$5:$A$11</c:f>
              <c:strCache>
                <c:ptCount val="6"/>
                <c:pt idx="0">
                  <c:v>Direct</c:v>
                </c:pt>
                <c:pt idx="1">
                  <c:v>Distributor</c:v>
                </c:pt>
                <c:pt idx="2">
                  <c:v>Marketplace</c:v>
                </c:pt>
                <c:pt idx="3">
                  <c:v>Online</c:v>
                </c:pt>
                <c:pt idx="4">
                  <c:v>Retail</c:v>
                </c:pt>
                <c:pt idx="5">
                  <c:v>Unknown</c:v>
                </c:pt>
              </c:strCache>
            </c:strRef>
          </c:cat>
          <c:val>
            <c:numRef>
              <c:f>'profit by region&amp;channel'!$B$5:$B$11</c:f>
              <c:numCache>
                <c:formatCode>[$$-409]#,##0.00</c:formatCode>
                <c:ptCount val="6"/>
                <c:pt idx="0">
                  <c:v>177919.81969999999</c:v>
                </c:pt>
                <c:pt idx="1">
                  <c:v>192042.35206999999</c:v>
                </c:pt>
                <c:pt idx="2">
                  <c:v>164839.30455999999</c:v>
                </c:pt>
                <c:pt idx="3">
                  <c:v>145453.94626999996</c:v>
                </c:pt>
                <c:pt idx="4">
                  <c:v>141171.08466999998</c:v>
                </c:pt>
                <c:pt idx="5">
                  <c:v>16237.344229999999</c:v>
                </c:pt>
              </c:numCache>
            </c:numRef>
          </c:val>
          <c:extLst>
            <c:ext xmlns:c16="http://schemas.microsoft.com/office/drawing/2014/chart" uri="{C3380CC4-5D6E-409C-BE32-E72D297353CC}">
              <c16:uniqueId val="{00000000-7B9A-4CD2-BC0D-F8FD6EDB6A83}"/>
            </c:ext>
          </c:extLst>
        </c:ser>
        <c:ser>
          <c:idx val="1"/>
          <c:order val="1"/>
          <c:tx>
            <c:strRef>
              <c:f>'profit by region&amp;channel'!$C$3:$C$4</c:f>
              <c:strCache>
                <c:ptCount val="1"/>
                <c:pt idx="0">
                  <c:v>Americas</c:v>
                </c:pt>
              </c:strCache>
            </c:strRef>
          </c:tx>
          <c:spPr>
            <a:solidFill>
              <a:schemeClr val="accent3"/>
            </a:solidFill>
            <a:ln>
              <a:noFill/>
            </a:ln>
            <a:effectLst/>
          </c:spPr>
          <c:invertIfNegative val="0"/>
          <c:cat>
            <c:strRef>
              <c:f>'profit by region&amp;channel'!$A$5:$A$11</c:f>
              <c:strCache>
                <c:ptCount val="6"/>
                <c:pt idx="0">
                  <c:v>Direct</c:v>
                </c:pt>
                <c:pt idx="1">
                  <c:v>Distributor</c:v>
                </c:pt>
                <c:pt idx="2">
                  <c:v>Marketplace</c:v>
                </c:pt>
                <c:pt idx="3">
                  <c:v>Online</c:v>
                </c:pt>
                <c:pt idx="4">
                  <c:v>Retail</c:v>
                </c:pt>
                <c:pt idx="5">
                  <c:v>Unknown</c:v>
                </c:pt>
              </c:strCache>
            </c:strRef>
          </c:cat>
          <c:val>
            <c:numRef>
              <c:f>'profit by region&amp;channel'!$C$5:$C$11</c:f>
              <c:numCache>
                <c:formatCode>[$$-409]#,##0.00</c:formatCode>
                <c:ptCount val="6"/>
                <c:pt idx="0">
                  <c:v>258674.92591000002</c:v>
                </c:pt>
                <c:pt idx="1">
                  <c:v>175298.68431999997</c:v>
                </c:pt>
                <c:pt idx="2">
                  <c:v>96609.647519999999</c:v>
                </c:pt>
                <c:pt idx="3">
                  <c:v>261943.84436999995</c:v>
                </c:pt>
                <c:pt idx="4">
                  <c:v>69035.709220000004</c:v>
                </c:pt>
                <c:pt idx="5">
                  <c:v>777.95999999999913</c:v>
                </c:pt>
              </c:numCache>
            </c:numRef>
          </c:val>
          <c:extLst>
            <c:ext xmlns:c16="http://schemas.microsoft.com/office/drawing/2014/chart" uri="{C3380CC4-5D6E-409C-BE32-E72D297353CC}">
              <c16:uniqueId val="{0000000B-7B9A-4CD2-BC0D-F8FD6EDB6A83}"/>
            </c:ext>
          </c:extLst>
        </c:ser>
        <c:ser>
          <c:idx val="2"/>
          <c:order val="2"/>
          <c:tx>
            <c:strRef>
              <c:f>'profit by region&amp;channel'!$D$3:$D$4</c:f>
              <c:strCache>
                <c:ptCount val="1"/>
                <c:pt idx="0">
                  <c:v>Asia</c:v>
                </c:pt>
              </c:strCache>
            </c:strRef>
          </c:tx>
          <c:spPr>
            <a:solidFill>
              <a:schemeClr val="accent5"/>
            </a:solidFill>
            <a:ln>
              <a:noFill/>
            </a:ln>
            <a:effectLst/>
          </c:spPr>
          <c:invertIfNegative val="0"/>
          <c:cat>
            <c:strRef>
              <c:f>'profit by region&amp;channel'!$A$5:$A$11</c:f>
              <c:strCache>
                <c:ptCount val="6"/>
                <c:pt idx="0">
                  <c:v>Direct</c:v>
                </c:pt>
                <c:pt idx="1">
                  <c:v>Distributor</c:v>
                </c:pt>
                <c:pt idx="2">
                  <c:v>Marketplace</c:v>
                </c:pt>
                <c:pt idx="3">
                  <c:v>Online</c:v>
                </c:pt>
                <c:pt idx="4">
                  <c:v>Retail</c:v>
                </c:pt>
                <c:pt idx="5">
                  <c:v>Unknown</c:v>
                </c:pt>
              </c:strCache>
            </c:strRef>
          </c:cat>
          <c:val>
            <c:numRef>
              <c:f>'profit by region&amp;channel'!$D$5:$D$11</c:f>
              <c:numCache>
                <c:formatCode>[$$-409]#,##0.00</c:formatCode>
                <c:ptCount val="6"/>
                <c:pt idx="0">
                  <c:v>229217.47858</c:v>
                </c:pt>
                <c:pt idx="1">
                  <c:v>151146.74599000002</c:v>
                </c:pt>
                <c:pt idx="2">
                  <c:v>128045.00806000001</c:v>
                </c:pt>
                <c:pt idx="3">
                  <c:v>149042.38968999998</c:v>
                </c:pt>
                <c:pt idx="4">
                  <c:v>158051.77209000001</c:v>
                </c:pt>
                <c:pt idx="5">
                  <c:v>20547.545489999997</c:v>
                </c:pt>
              </c:numCache>
            </c:numRef>
          </c:val>
          <c:extLst>
            <c:ext xmlns:c16="http://schemas.microsoft.com/office/drawing/2014/chart" uri="{C3380CC4-5D6E-409C-BE32-E72D297353CC}">
              <c16:uniqueId val="{0000000C-7B9A-4CD2-BC0D-F8FD6EDB6A83}"/>
            </c:ext>
          </c:extLst>
        </c:ser>
        <c:ser>
          <c:idx val="3"/>
          <c:order val="3"/>
          <c:tx>
            <c:strRef>
              <c:f>'profit by region&amp;channel'!$E$3:$E$4</c:f>
              <c:strCache>
                <c:ptCount val="1"/>
                <c:pt idx="0">
                  <c:v>Europe</c:v>
                </c:pt>
              </c:strCache>
            </c:strRef>
          </c:tx>
          <c:spPr>
            <a:solidFill>
              <a:schemeClr val="accent1">
                <a:lumMod val="60000"/>
              </a:schemeClr>
            </a:solidFill>
            <a:ln>
              <a:noFill/>
            </a:ln>
            <a:effectLst/>
          </c:spPr>
          <c:invertIfNegative val="0"/>
          <c:cat>
            <c:strRef>
              <c:f>'profit by region&amp;channel'!$A$5:$A$11</c:f>
              <c:strCache>
                <c:ptCount val="6"/>
                <c:pt idx="0">
                  <c:v>Direct</c:v>
                </c:pt>
                <c:pt idx="1">
                  <c:v>Distributor</c:v>
                </c:pt>
                <c:pt idx="2">
                  <c:v>Marketplace</c:v>
                </c:pt>
                <c:pt idx="3">
                  <c:v>Online</c:v>
                </c:pt>
                <c:pt idx="4">
                  <c:v>Retail</c:v>
                </c:pt>
                <c:pt idx="5">
                  <c:v>Unknown</c:v>
                </c:pt>
              </c:strCache>
            </c:strRef>
          </c:cat>
          <c:val>
            <c:numRef>
              <c:f>'profit by region&amp;channel'!$E$5:$E$11</c:f>
              <c:numCache>
                <c:formatCode>[$$-409]#,##0.00</c:formatCode>
                <c:ptCount val="6"/>
                <c:pt idx="0">
                  <c:v>292716.95204</c:v>
                </c:pt>
                <c:pt idx="1">
                  <c:v>105550.85220000002</c:v>
                </c:pt>
                <c:pt idx="2">
                  <c:v>111692.81024999999</c:v>
                </c:pt>
                <c:pt idx="3">
                  <c:v>200067.16276999997</c:v>
                </c:pt>
                <c:pt idx="4">
                  <c:v>151779.17228999996</c:v>
                </c:pt>
                <c:pt idx="5">
                  <c:v>8028.7064599999994</c:v>
                </c:pt>
              </c:numCache>
            </c:numRef>
          </c:val>
          <c:extLst>
            <c:ext xmlns:c16="http://schemas.microsoft.com/office/drawing/2014/chart" uri="{C3380CC4-5D6E-409C-BE32-E72D297353CC}">
              <c16:uniqueId val="{0000000D-7B9A-4CD2-BC0D-F8FD6EDB6A83}"/>
            </c:ext>
          </c:extLst>
        </c:ser>
        <c:dLbls>
          <c:showLegendKey val="0"/>
          <c:showVal val="0"/>
          <c:showCatName val="0"/>
          <c:showSerName val="0"/>
          <c:showPercent val="0"/>
          <c:showBubbleSize val="0"/>
        </c:dLbls>
        <c:gapWidth val="150"/>
        <c:overlap val="100"/>
        <c:axId val="566618783"/>
        <c:axId val="508520927"/>
      </c:barChart>
      <c:catAx>
        <c:axId val="56661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8520927"/>
        <c:crosses val="autoZero"/>
        <c:auto val="1"/>
        <c:lblAlgn val="ctr"/>
        <c:lblOffset val="100"/>
        <c:noMultiLvlLbl val="0"/>
      </c:catAx>
      <c:valAx>
        <c:axId val="508520927"/>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618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[Uncle.xlsx]Sheet19!PivotTable13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SKUs by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Sheet19!$B$3</c:f>
              <c:strCache>
                <c:ptCount val="1"/>
                <c:pt idx="0">
                  <c:v>Total</c:v>
                </c:pt>
              </c:strCache>
            </c:strRef>
          </c:tx>
          <c:spPr>
            <a:solidFill>
              <a:schemeClr val="accent1"/>
            </a:solidFill>
            <a:ln>
              <a:noFill/>
            </a:ln>
            <a:effectLst/>
          </c:spPr>
          <c:invertIfNegative val="0"/>
          <c:cat>
            <c:strRef>
              <c:f>Sheet19!$A$4:$A$14</c:f>
              <c:strCache>
                <c:ptCount val="10"/>
                <c:pt idx="0">
                  <c:v>CMP-3938</c:v>
                </c:pt>
                <c:pt idx="1">
                  <c:v>CMP-8851</c:v>
                </c:pt>
                <c:pt idx="2">
                  <c:v>LAP-3904</c:v>
                </c:pt>
                <c:pt idx="3">
                  <c:v>LAP-8910</c:v>
                </c:pt>
                <c:pt idx="4">
                  <c:v>MON-2266</c:v>
                </c:pt>
                <c:pt idx="5">
                  <c:v>MON-6699</c:v>
                </c:pt>
                <c:pt idx="6">
                  <c:v>MON-6962</c:v>
                </c:pt>
                <c:pt idx="7">
                  <c:v>NET-2365</c:v>
                </c:pt>
                <c:pt idx="8">
                  <c:v>NET-5523</c:v>
                </c:pt>
                <c:pt idx="9">
                  <c:v>NET-5987</c:v>
                </c:pt>
              </c:strCache>
            </c:strRef>
          </c:cat>
          <c:val>
            <c:numRef>
              <c:f>Sheet19!$B$4:$B$14</c:f>
              <c:numCache>
                <c:formatCode>[$$-409]#,##0.00</c:formatCode>
                <c:ptCount val="10"/>
                <c:pt idx="0">
                  <c:v>84136.119600000005</c:v>
                </c:pt>
                <c:pt idx="1">
                  <c:v>139277.83032000001</c:v>
                </c:pt>
                <c:pt idx="2">
                  <c:v>82514.711519999997</c:v>
                </c:pt>
                <c:pt idx="3">
                  <c:v>102122.94203999999</c:v>
                </c:pt>
                <c:pt idx="4">
                  <c:v>87404.929919999995</c:v>
                </c:pt>
                <c:pt idx="5">
                  <c:v>85637.740319999997</c:v>
                </c:pt>
                <c:pt idx="6">
                  <c:v>92715.25</c:v>
                </c:pt>
                <c:pt idx="7">
                  <c:v>109244</c:v>
                </c:pt>
                <c:pt idx="8">
                  <c:v>79548.755999999994</c:v>
                </c:pt>
                <c:pt idx="9">
                  <c:v>82141.339799999987</c:v>
                </c:pt>
              </c:numCache>
            </c:numRef>
          </c:val>
          <c:extLst>
            <c:ext xmlns:c16="http://schemas.microsoft.com/office/drawing/2014/chart" uri="{C3380CC4-5D6E-409C-BE32-E72D297353CC}">
              <c16:uniqueId val="{00000000-091D-468B-BDD5-22FED2E3F16C}"/>
            </c:ext>
          </c:extLst>
        </c:ser>
        <c:dLbls>
          <c:showLegendKey val="0"/>
          <c:showVal val="0"/>
          <c:showCatName val="0"/>
          <c:showSerName val="0"/>
          <c:showPercent val="0"/>
          <c:showBubbleSize val="0"/>
        </c:dLbls>
        <c:gapWidth val="182"/>
        <c:axId val="513696591"/>
        <c:axId val="513695631"/>
      </c:barChart>
      <c:catAx>
        <c:axId val="513696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95631"/>
        <c:crosses val="autoZero"/>
        <c:auto val="1"/>
        <c:lblAlgn val="ctr"/>
        <c:lblOffset val="100"/>
        <c:noMultiLvlLbl val="0"/>
      </c:catAx>
      <c:valAx>
        <c:axId val="513695631"/>
        <c:scaling>
          <c:orientation val="minMax"/>
        </c:scaling>
        <c:delete val="0"/>
        <c:axPos val="b"/>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96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[Uncle.xlsx]Sheet21!PivotTable14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Sheet21!$B$3</c:f>
              <c:strCache>
                <c:ptCount val="1"/>
                <c:pt idx="0">
                  <c:v>Total</c:v>
                </c:pt>
              </c:strCache>
            </c:strRef>
          </c:tx>
          <c:spPr>
            <a:ln w="28575" cap="rnd">
              <a:solidFill>
                <a:schemeClr val="accent1"/>
              </a:solidFill>
              <a:round/>
            </a:ln>
            <a:effectLst/>
          </c:spPr>
          <c:marker>
            <c:symbol val="none"/>
          </c:marker>
          <c:cat>
            <c:strRef>
              <c:f>Sheet21!$A$4:$A$16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Sheet21!$B$4:$B$16</c:f>
              <c:numCache>
                <c:formatCode>[$$-409]#,##0.00</c:formatCode>
                <c:ptCount val="12"/>
                <c:pt idx="0">
                  <c:v>674482.02280000004</c:v>
                </c:pt>
                <c:pt idx="1">
                  <c:v>963190.85297999997</c:v>
                </c:pt>
                <c:pt idx="2">
                  <c:v>798978.3049499999</c:v>
                </c:pt>
                <c:pt idx="3">
                  <c:v>947246.57737999968</c:v>
                </c:pt>
                <c:pt idx="4">
                  <c:v>1262173.91735</c:v>
                </c:pt>
                <c:pt idx="5">
                  <c:v>1252974.1609100001</c:v>
                </c:pt>
                <c:pt idx="6">
                  <c:v>1313062.2995499996</c:v>
                </c:pt>
                <c:pt idx="7">
                  <c:v>1089608.8125499999</c:v>
                </c:pt>
                <c:pt idx="8">
                  <c:v>661159.42946000013</c:v>
                </c:pt>
                <c:pt idx="9">
                  <c:v>658776.05551000009</c:v>
                </c:pt>
                <c:pt idx="10">
                  <c:v>543953.69134999998</c:v>
                </c:pt>
                <c:pt idx="11">
                  <c:v>736480.30395999993</c:v>
                </c:pt>
              </c:numCache>
            </c:numRef>
          </c:val>
          <c:smooth val="0"/>
          <c:extLst>
            <c:ext xmlns:c16="http://schemas.microsoft.com/office/drawing/2014/chart" uri="{C3380CC4-5D6E-409C-BE32-E72D297353CC}">
              <c16:uniqueId val="{00000000-8D40-4F74-8152-B442460870C3}"/>
            </c:ext>
          </c:extLst>
        </c:ser>
        <c:dLbls>
          <c:showLegendKey val="0"/>
          <c:showVal val="0"/>
          <c:showCatName val="0"/>
          <c:showSerName val="0"/>
          <c:showPercent val="0"/>
          <c:showBubbleSize val="0"/>
        </c:dLbls>
        <c:smooth val="0"/>
        <c:axId val="837396031"/>
        <c:axId val="837395551"/>
      </c:lineChart>
      <c:catAx>
        <c:axId val="83739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95551"/>
        <c:crosses val="autoZero"/>
        <c:auto val="1"/>
        <c:lblAlgn val="ctr"/>
        <c:lblOffset val="100"/>
        <c:noMultiLvlLbl val="0"/>
      </c:catAx>
      <c:valAx>
        <c:axId val="837395551"/>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96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[Uncle.xlsx]Sheet19!PivotTable13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SKUs by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Sheet19!$B$3</c:f>
              <c:strCache>
                <c:ptCount val="1"/>
                <c:pt idx="0">
                  <c:v>Total</c:v>
                </c:pt>
              </c:strCache>
            </c:strRef>
          </c:tx>
          <c:spPr>
            <a:solidFill>
              <a:schemeClr val="accent1"/>
            </a:solidFill>
            <a:ln>
              <a:noFill/>
            </a:ln>
            <a:effectLst/>
          </c:spPr>
          <c:invertIfNegative val="0"/>
          <c:cat>
            <c:strRef>
              <c:f>Sheet19!$A$4:$A$14</c:f>
              <c:strCache>
                <c:ptCount val="10"/>
                <c:pt idx="0">
                  <c:v>CMP-3938</c:v>
                </c:pt>
                <c:pt idx="1">
                  <c:v>CMP-8851</c:v>
                </c:pt>
                <c:pt idx="2">
                  <c:v>LAP-3904</c:v>
                </c:pt>
                <c:pt idx="3">
                  <c:v>LAP-8910</c:v>
                </c:pt>
                <c:pt idx="4">
                  <c:v>MON-2266</c:v>
                </c:pt>
                <c:pt idx="5">
                  <c:v>MON-6699</c:v>
                </c:pt>
                <c:pt idx="6">
                  <c:v>MON-6962</c:v>
                </c:pt>
                <c:pt idx="7">
                  <c:v>NET-2365</c:v>
                </c:pt>
                <c:pt idx="8">
                  <c:v>NET-5523</c:v>
                </c:pt>
                <c:pt idx="9">
                  <c:v>NET-5987</c:v>
                </c:pt>
              </c:strCache>
            </c:strRef>
          </c:cat>
          <c:val>
            <c:numRef>
              <c:f>Sheet19!$B$4:$B$14</c:f>
              <c:numCache>
                <c:formatCode>[$$-409]#,##0.00</c:formatCode>
                <c:ptCount val="10"/>
                <c:pt idx="0">
                  <c:v>84136.119600000005</c:v>
                </c:pt>
                <c:pt idx="1">
                  <c:v>139277.83032000001</c:v>
                </c:pt>
                <c:pt idx="2">
                  <c:v>82514.711519999997</c:v>
                </c:pt>
                <c:pt idx="3">
                  <c:v>102122.94203999999</c:v>
                </c:pt>
                <c:pt idx="4">
                  <c:v>87404.929919999995</c:v>
                </c:pt>
                <c:pt idx="5">
                  <c:v>85637.740319999997</c:v>
                </c:pt>
                <c:pt idx="6">
                  <c:v>92715.25</c:v>
                </c:pt>
                <c:pt idx="7">
                  <c:v>109244</c:v>
                </c:pt>
                <c:pt idx="8">
                  <c:v>79548.755999999994</c:v>
                </c:pt>
                <c:pt idx="9">
                  <c:v>82141.339799999987</c:v>
                </c:pt>
              </c:numCache>
            </c:numRef>
          </c:val>
          <c:extLst>
            <c:ext xmlns:c16="http://schemas.microsoft.com/office/drawing/2014/chart" uri="{C3380CC4-5D6E-409C-BE32-E72D297353CC}">
              <c16:uniqueId val="{00000000-637F-452E-AD69-8D6103F414C4}"/>
            </c:ext>
          </c:extLst>
        </c:ser>
        <c:dLbls>
          <c:showLegendKey val="0"/>
          <c:showVal val="0"/>
          <c:showCatName val="0"/>
          <c:showSerName val="0"/>
          <c:showPercent val="0"/>
          <c:showBubbleSize val="0"/>
        </c:dLbls>
        <c:gapWidth val="182"/>
        <c:axId val="513696591"/>
        <c:axId val="513695631"/>
      </c:barChart>
      <c:catAx>
        <c:axId val="513696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95631"/>
        <c:crosses val="autoZero"/>
        <c:auto val="1"/>
        <c:lblAlgn val="ctr"/>
        <c:lblOffset val="100"/>
        <c:noMultiLvlLbl val="0"/>
      </c:catAx>
      <c:valAx>
        <c:axId val="513695631"/>
        <c:scaling>
          <c:orientation val="minMax"/>
        </c:scaling>
        <c:delete val="0"/>
        <c:axPos val="b"/>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3696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[Uncle.xlsx]Sheet21!PivotTable14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Sheet21!$B$3</c:f>
              <c:strCache>
                <c:ptCount val="1"/>
                <c:pt idx="0">
                  <c:v>Total</c:v>
                </c:pt>
              </c:strCache>
            </c:strRef>
          </c:tx>
          <c:spPr>
            <a:ln w="28575" cap="rnd">
              <a:solidFill>
                <a:schemeClr val="accent1"/>
              </a:solidFill>
              <a:round/>
            </a:ln>
            <a:effectLst/>
          </c:spPr>
          <c:marker>
            <c:symbol val="none"/>
          </c:marker>
          <c:cat>
            <c:strRef>
              <c:f>Sheet21!$A$4:$A$16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Sheet21!$B$4:$B$16</c:f>
              <c:numCache>
                <c:formatCode>[$$-409]#,##0.00</c:formatCode>
                <c:ptCount val="12"/>
                <c:pt idx="0">
                  <c:v>674482.02280000004</c:v>
                </c:pt>
                <c:pt idx="1">
                  <c:v>963190.85297999997</c:v>
                </c:pt>
                <c:pt idx="2">
                  <c:v>798978.3049499999</c:v>
                </c:pt>
                <c:pt idx="3">
                  <c:v>947246.57737999968</c:v>
                </c:pt>
                <c:pt idx="4">
                  <c:v>1262173.91735</c:v>
                </c:pt>
                <c:pt idx="5">
                  <c:v>1252974.1609100001</c:v>
                </c:pt>
                <c:pt idx="6">
                  <c:v>1313062.2995499996</c:v>
                </c:pt>
                <c:pt idx="7">
                  <c:v>1089608.8125499999</c:v>
                </c:pt>
                <c:pt idx="8">
                  <c:v>661159.42946000013</c:v>
                </c:pt>
                <c:pt idx="9">
                  <c:v>658776.05551000009</c:v>
                </c:pt>
                <c:pt idx="10">
                  <c:v>543953.69134999998</c:v>
                </c:pt>
                <c:pt idx="11">
                  <c:v>736480.30395999993</c:v>
                </c:pt>
              </c:numCache>
            </c:numRef>
          </c:val>
          <c:smooth val="0"/>
          <c:extLst>
            <c:ext xmlns:c16="http://schemas.microsoft.com/office/drawing/2014/chart" uri="{C3380CC4-5D6E-409C-BE32-E72D297353CC}">
              <c16:uniqueId val="{00000000-6CAD-4539-8706-DCAEC6E205E1}"/>
            </c:ext>
          </c:extLst>
        </c:ser>
        <c:dLbls>
          <c:showLegendKey val="0"/>
          <c:showVal val="0"/>
          <c:showCatName val="0"/>
          <c:showSerName val="0"/>
          <c:showPercent val="0"/>
          <c:showBubbleSize val="0"/>
        </c:dLbls>
        <c:smooth val="0"/>
        <c:axId val="837396031"/>
        <c:axId val="837395551"/>
      </c:lineChart>
      <c:catAx>
        <c:axId val="83739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95551"/>
        <c:crosses val="autoZero"/>
        <c:auto val="1"/>
        <c:lblAlgn val="ctr"/>
        <c:lblOffset val="100"/>
        <c:noMultiLvlLbl val="0"/>
      </c:catAx>
      <c:valAx>
        <c:axId val="837395551"/>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396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15</xdr:col>
      <xdr:colOff>15240</xdr:colOff>
      <xdr:row>1</xdr:row>
      <xdr:rowOff>175260</xdr:rowOff>
    </xdr:from>
    <xdr:to>
      <xdr:col>22</xdr:col>
      <xdr:colOff>320040</xdr:colOff>
      <xdr:row>16</xdr:row>
      <xdr:rowOff>175260</xdr:rowOff>
    </xdr:to>
    <xdr:graphicFrame macro="">
      <xdr:nvGraphicFramePr>
        <xdr:cNvPr id="2" name="Chart 1">
          <a:extLst>
            <a:ext uri="{FF2B5EF4-FFF2-40B4-BE49-F238E27FC236}">
              <a16:creationId xmlns:a16="http://schemas.microsoft.com/office/drawing/2014/main" id="{963AC7FA-EDC4-E342-CA08-A1C0D62BB2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304800</xdr:colOff>
      <xdr:row>11</xdr:row>
      <xdr:rowOff>41910</xdr:rowOff>
    </xdr:from>
    <xdr:to>
      <xdr:col>11</xdr:col>
      <xdr:colOff>15240</xdr:colOff>
      <xdr:row>18</xdr:row>
      <xdr:rowOff>0</xdr:rowOff>
    </xdr:to>
    <xdr:sp macro="" textlink="">
      <xdr:nvSpPr>
        <xdr:cNvPr id="2" name="TextBox 1">
          <a:extLst>
            <a:ext uri="{FF2B5EF4-FFF2-40B4-BE49-F238E27FC236}">
              <a16:creationId xmlns:a16="http://schemas.microsoft.com/office/drawing/2014/main" id="{07479657-F8E6-4C93-9539-DBB2E4617D07}"/>
            </a:ext>
          </a:extLst>
        </xdr:cNvPr>
        <xdr:cNvSpPr txBox="1"/>
      </xdr:nvSpPr>
      <xdr:spPr>
        <a:xfrm>
          <a:off x="4732020" y="2053590"/>
          <a:ext cx="3459480" cy="1238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t>Online dominates in the Americas (32.52% vs 15.50% Retail), while Europe shows a more balanced split (27.87% vs 23.87%). This implies potential online cannibalization in the Americas region as digital sales expand at the expense of retail.</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594360</xdr:colOff>
      <xdr:row>1</xdr:row>
      <xdr:rowOff>179070</xdr:rowOff>
    </xdr:from>
    <xdr:to>
      <xdr:col>14</xdr:col>
      <xdr:colOff>289560</xdr:colOff>
      <xdr:row>16</xdr:row>
      <xdr:rowOff>179070</xdr:rowOff>
    </xdr:to>
    <xdr:graphicFrame macro="">
      <xdr:nvGraphicFramePr>
        <xdr:cNvPr id="2" name="Chart 1">
          <a:extLst>
            <a:ext uri="{FF2B5EF4-FFF2-40B4-BE49-F238E27FC236}">
              <a16:creationId xmlns:a16="http://schemas.microsoft.com/office/drawing/2014/main" id="{998F1788-1918-B774-83B2-4CB99752BB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571500</xdr:colOff>
      <xdr:row>0</xdr:row>
      <xdr:rowOff>106680</xdr:rowOff>
    </xdr:from>
    <xdr:to>
      <xdr:col>6</xdr:col>
      <xdr:colOff>7620</xdr:colOff>
      <xdr:row>14</xdr:row>
      <xdr:rowOff>13335</xdr:rowOff>
    </xdr:to>
    <mc:AlternateContent xmlns:mc="http://schemas.openxmlformats.org/markup-compatibility/2006">
      <mc:Choice xmlns:a14="http://schemas.microsoft.com/office/drawing/2010/main" Requires="a14">
        <xdr:graphicFrame macro="">
          <xdr:nvGraphicFramePr>
            <xdr:cNvPr id="3" name="Month">
              <a:extLst>
                <a:ext uri="{FF2B5EF4-FFF2-40B4-BE49-F238E27FC236}">
                  <a16:creationId xmlns:a16="http://schemas.microsoft.com/office/drawing/2014/main" id="{F73E12B9-7C4D-8E60-181F-D7403F244B52}"/>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550920" y="1066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289560</xdr:colOff>
      <xdr:row>3</xdr:row>
      <xdr:rowOff>38100</xdr:rowOff>
    </xdr:from>
    <xdr:to>
      <xdr:col>6</xdr:col>
      <xdr:colOff>487680</xdr:colOff>
      <xdr:row>16</xdr:row>
      <xdr:rowOff>127635</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C1421C08-6798-85DB-AB9C-8C324DED97E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030980" y="5867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739140</xdr:colOff>
      <xdr:row>9</xdr:row>
      <xdr:rowOff>129540</xdr:rowOff>
    </xdr:from>
    <xdr:to>
      <xdr:col>6</xdr:col>
      <xdr:colOff>175260</xdr:colOff>
      <xdr:row>23</xdr:row>
      <xdr:rowOff>36195</xdr:rowOff>
    </xdr:to>
    <mc:AlternateContent xmlns:mc="http://schemas.openxmlformats.org/markup-compatibility/2006">
      <mc:Choice xmlns:a14="http://schemas.microsoft.com/office/drawing/2010/main" Requires="a14">
        <xdr:graphicFrame macro="">
          <xdr:nvGraphicFramePr>
            <xdr:cNvPr id="5" name="Country">
              <a:extLst>
                <a:ext uri="{FF2B5EF4-FFF2-40B4-BE49-F238E27FC236}">
                  <a16:creationId xmlns:a16="http://schemas.microsoft.com/office/drawing/2014/main" id="{9ACAC37E-9AA2-07BA-8D2F-181E9598F57A}"/>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3718560" y="1775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167640</xdr:colOff>
      <xdr:row>14</xdr:row>
      <xdr:rowOff>68580</xdr:rowOff>
    </xdr:from>
    <xdr:to>
      <xdr:col>9</xdr:col>
      <xdr:colOff>167640</xdr:colOff>
      <xdr:row>27</xdr:row>
      <xdr:rowOff>158115</xdr:rowOff>
    </xdr:to>
    <mc:AlternateContent xmlns:mc="http://schemas.openxmlformats.org/markup-compatibility/2006">
      <mc:Choice xmlns:a14="http://schemas.microsoft.com/office/drawing/2010/main" Requires="a14">
        <xdr:graphicFrame macro="">
          <xdr:nvGraphicFramePr>
            <xdr:cNvPr id="6" name="Channel">
              <a:extLst>
                <a:ext uri="{FF2B5EF4-FFF2-40B4-BE49-F238E27FC236}">
                  <a16:creationId xmlns:a16="http://schemas.microsoft.com/office/drawing/2014/main" id="{F4375361-E371-9DF1-AECA-64F7710B5E89}"/>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dr:sp macro="" textlink="">
          <xdr:nvSpPr>
            <xdr:cNvPr id="0" name=""/>
            <xdr:cNvSpPr>
              <a:spLocks noTextEdit="1"/>
            </xdr:cNvSpPr>
          </xdr:nvSpPr>
          <xdr:spPr>
            <a:xfrm>
              <a:off x="5539740" y="26289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45720</xdr:colOff>
      <xdr:row>13</xdr:row>
      <xdr:rowOff>144780</xdr:rowOff>
    </xdr:from>
    <xdr:to>
      <xdr:col>4</xdr:col>
      <xdr:colOff>350520</xdr:colOff>
      <xdr:row>27</xdr:row>
      <xdr:rowOff>51435</xdr:rowOff>
    </xdr:to>
    <mc:AlternateContent xmlns:mc="http://schemas.openxmlformats.org/markup-compatibility/2006">
      <mc:Choice xmlns:a14="http://schemas.microsoft.com/office/drawing/2010/main" Requires="a14">
        <xdr:graphicFrame macro="">
          <xdr:nvGraphicFramePr>
            <xdr:cNvPr id="7" name="Salesperson">
              <a:extLst>
                <a:ext uri="{FF2B5EF4-FFF2-40B4-BE49-F238E27FC236}">
                  <a16:creationId xmlns:a16="http://schemas.microsoft.com/office/drawing/2014/main" id="{89D1BF3D-DC10-AC50-9E20-ECDB6983FA30}"/>
                </a:ext>
              </a:extLst>
            </xdr:cNvPr>
            <xdr:cNvGraphicFramePr/>
          </xdr:nvGraphicFramePr>
          <xdr:xfrm>
            <a:off x="0" y="0"/>
            <a:ext cx="0" cy="0"/>
          </xdr:xfrm>
          <a:graphic>
            <a:graphicData uri="http://schemas.microsoft.com/office/drawing/2010/slicer">
              <sle:slicer xmlns:sle="http://schemas.microsoft.com/office/drawing/2010/slicer" name="Salesperson"/>
            </a:graphicData>
          </a:graphic>
        </xdr:graphicFrame>
      </mc:Choice>
      <mc:Fallback>
        <xdr:sp macro="" textlink="">
          <xdr:nvSpPr>
            <xdr:cNvPr id="0" name=""/>
            <xdr:cNvSpPr>
              <a:spLocks noTextEdit="1"/>
            </xdr:cNvSpPr>
          </xdr:nvSpPr>
          <xdr:spPr>
            <a:xfrm>
              <a:off x="2263140" y="25222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281940</xdr:colOff>
      <xdr:row>15</xdr:row>
      <xdr:rowOff>106680</xdr:rowOff>
    </xdr:from>
    <xdr:to>
      <xdr:col>13</xdr:col>
      <xdr:colOff>281940</xdr:colOff>
      <xdr:row>29</xdr:row>
      <xdr:rowOff>13335</xdr:rowOff>
    </xdr:to>
    <mc:AlternateContent xmlns:mc="http://schemas.openxmlformats.org/markup-compatibility/2006">
      <mc:Choice xmlns:a14="http://schemas.microsoft.com/office/drawing/2010/main" Requires="a14">
        <xdr:graphicFrame macro="">
          <xdr:nvGraphicFramePr>
            <xdr:cNvPr id="8" name="ProductCategory">
              <a:extLst>
                <a:ext uri="{FF2B5EF4-FFF2-40B4-BE49-F238E27FC236}">
                  <a16:creationId xmlns:a16="http://schemas.microsoft.com/office/drawing/2014/main" id="{E0DA6BF5-2CC9-1491-17B8-784EC36DD496}"/>
                </a:ext>
              </a:extLst>
            </xdr:cNvPr>
            <xdr:cNvGraphicFramePr/>
          </xdr:nvGraphicFramePr>
          <xdr:xfrm>
            <a:off x="0" y="0"/>
            <a:ext cx="0" cy="0"/>
          </xdr:xfrm>
          <a:graphic>
            <a:graphicData uri="http://schemas.microsoft.com/office/drawing/2010/slicer">
              <sle:slicer xmlns:sle="http://schemas.microsoft.com/office/drawing/2010/slicer" name="ProductCategory"/>
            </a:graphicData>
          </a:graphic>
        </xdr:graphicFrame>
      </mc:Choice>
      <mc:Fallback>
        <xdr:sp macro="" textlink="">
          <xdr:nvSpPr>
            <xdr:cNvPr id="0" name=""/>
            <xdr:cNvSpPr>
              <a:spLocks noTextEdit="1"/>
            </xdr:cNvSpPr>
          </xdr:nvSpPr>
          <xdr:spPr>
            <a:xfrm>
              <a:off x="8092440" y="28498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98829</xdr:colOff>
      <xdr:row>0</xdr:row>
      <xdr:rowOff>3002</xdr:rowOff>
    </xdr:from>
    <xdr:to>
      <xdr:col>16</xdr:col>
      <xdr:colOff>80818</xdr:colOff>
      <xdr:row>5</xdr:row>
      <xdr:rowOff>138546</xdr:rowOff>
    </xdr:to>
    <xdr:sp macro="" textlink="">
      <xdr:nvSpPr>
        <xdr:cNvPr id="2" name="Rectangle: Rounded Corners 1">
          <a:extLst>
            <a:ext uri="{FF2B5EF4-FFF2-40B4-BE49-F238E27FC236}">
              <a16:creationId xmlns:a16="http://schemas.microsoft.com/office/drawing/2014/main" id="{4171AA10-DDD6-2FE2-2358-67A40E605A60}"/>
            </a:ext>
          </a:extLst>
        </xdr:cNvPr>
        <xdr:cNvSpPr/>
      </xdr:nvSpPr>
      <xdr:spPr>
        <a:xfrm>
          <a:off x="1934556" y="3002"/>
          <a:ext cx="7936807" cy="1059180"/>
        </a:xfrm>
        <a:prstGeom prst="roundRect">
          <a:avLst/>
        </a:prstGeom>
        <a:solidFill>
          <a:srgbClr val="B1E8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3600" b="1">
              <a:solidFill>
                <a:srgbClr val="FF0000"/>
              </a:solidFill>
              <a:latin typeface="+mj-lt"/>
            </a:rPr>
            <a:t>SALES PERFORMANCE DASHBOARD</a:t>
          </a:r>
        </a:p>
      </xdr:txBody>
    </xdr:sp>
    <xdr:clientData/>
  </xdr:twoCellAnchor>
  <xdr:twoCellAnchor editAs="oneCell">
    <xdr:from>
      <xdr:col>0</xdr:col>
      <xdr:colOff>160019</xdr:colOff>
      <xdr:row>63</xdr:row>
      <xdr:rowOff>163714</xdr:rowOff>
    </xdr:from>
    <xdr:to>
      <xdr:col>3</xdr:col>
      <xdr:colOff>160019</xdr:colOff>
      <xdr:row>77</xdr:row>
      <xdr:rowOff>70369</xdr:rowOff>
    </xdr:to>
    <mc:AlternateContent xmlns:mc="http://schemas.openxmlformats.org/markup-compatibility/2006">
      <mc:Choice xmlns:a14="http://schemas.microsoft.com/office/drawing/2010/main" Requires="a14">
        <xdr:graphicFrame macro="">
          <xdr:nvGraphicFramePr>
            <xdr:cNvPr id="4" name="Salesperson 1">
              <a:extLst>
                <a:ext uri="{FF2B5EF4-FFF2-40B4-BE49-F238E27FC236}">
                  <a16:creationId xmlns:a16="http://schemas.microsoft.com/office/drawing/2014/main" id="{29629B27-E0A7-4399-BF1D-FBB8461D3E9B}"/>
                </a:ext>
              </a:extLst>
            </xdr:cNvPr>
            <xdr:cNvGraphicFramePr/>
          </xdr:nvGraphicFramePr>
          <xdr:xfrm>
            <a:off x="0" y="0"/>
            <a:ext cx="0" cy="0"/>
          </xdr:xfrm>
          <a:graphic>
            <a:graphicData uri="http://schemas.microsoft.com/office/drawing/2010/slicer">
              <sle:slicer xmlns:sle="http://schemas.microsoft.com/office/drawing/2010/slicer" name="Salesperson 1"/>
            </a:graphicData>
          </a:graphic>
        </xdr:graphicFrame>
      </mc:Choice>
      <mc:Fallback>
        <xdr:sp macro="" textlink="">
          <xdr:nvSpPr>
            <xdr:cNvPr id="0" name=""/>
            <xdr:cNvSpPr>
              <a:spLocks noTextEdit="1"/>
            </xdr:cNvSpPr>
          </xdr:nvSpPr>
          <xdr:spPr>
            <a:xfrm>
              <a:off x="160019" y="11801532"/>
              <a:ext cx="1835727" cy="24928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99060</xdr:colOff>
      <xdr:row>13</xdr:row>
      <xdr:rowOff>76200</xdr:rowOff>
    </xdr:from>
    <xdr:to>
      <xdr:col>3</xdr:col>
      <xdr:colOff>99060</xdr:colOff>
      <xdr:row>26</xdr:row>
      <xdr:rowOff>165735</xdr:rowOff>
    </xdr:to>
    <mc:AlternateContent xmlns:mc="http://schemas.openxmlformats.org/markup-compatibility/2006">
      <mc:Choice xmlns:a14="http://schemas.microsoft.com/office/drawing/2010/main" Requires="a14">
        <xdr:graphicFrame macro="">
          <xdr:nvGraphicFramePr>
            <xdr:cNvPr id="5" name="Country 1">
              <a:extLst>
                <a:ext uri="{FF2B5EF4-FFF2-40B4-BE49-F238E27FC236}">
                  <a16:creationId xmlns:a16="http://schemas.microsoft.com/office/drawing/2014/main" id="{E691E1F8-B486-4F63-8BB2-147B637B6DF6}"/>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99060" y="2477655"/>
              <a:ext cx="1835727" cy="249098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5</xdr:row>
      <xdr:rowOff>121921</xdr:rowOff>
    </xdr:from>
    <xdr:to>
      <xdr:col>3</xdr:col>
      <xdr:colOff>91440</xdr:colOff>
      <xdr:row>13</xdr:row>
      <xdr:rowOff>45721</xdr:rowOff>
    </xdr:to>
    <mc:AlternateContent xmlns:mc="http://schemas.openxmlformats.org/markup-compatibility/2006">
      <mc:Choice xmlns:a14="http://schemas.microsoft.com/office/drawing/2010/main" Requires="a14">
        <xdr:graphicFrame macro="">
          <xdr:nvGraphicFramePr>
            <xdr:cNvPr id="6" name="Region 1">
              <a:extLst>
                <a:ext uri="{FF2B5EF4-FFF2-40B4-BE49-F238E27FC236}">
                  <a16:creationId xmlns:a16="http://schemas.microsoft.com/office/drawing/2014/main" id="{A2DC3DC4-98DF-4486-95D4-591AAE6AE31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1440" y="1045557"/>
              <a:ext cx="1835727" cy="1401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138545</xdr:colOff>
      <xdr:row>39</xdr:row>
      <xdr:rowOff>57727</xdr:rowOff>
    </xdr:from>
    <xdr:to>
      <xdr:col>3</xdr:col>
      <xdr:colOff>138545</xdr:colOff>
      <xdr:row>52</xdr:row>
      <xdr:rowOff>147263</xdr:rowOff>
    </xdr:to>
    <mc:AlternateContent xmlns:mc="http://schemas.openxmlformats.org/markup-compatibility/2006">
      <mc:Choice xmlns:a14="http://schemas.microsoft.com/office/drawing/2010/main" Requires="a14">
        <xdr:graphicFrame macro="">
          <xdr:nvGraphicFramePr>
            <xdr:cNvPr id="7" name="Month 1">
              <a:extLst>
                <a:ext uri="{FF2B5EF4-FFF2-40B4-BE49-F238E27FC236}">
                  <a16:creationId xmlns:a16="http://schemas.microsoft.com/office/drawing/2014/main" id="{1BC04777-3629-4040-888F-04575DF6E862}"/>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138545" y="7262091"/>
              <a:ext cx="1835727" cy="24909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115454</xdr:colOff>
      <xdr:row>27</xdr:row>
      <xdr:rowOff>57727</xdr:rowOff>
    </xdr:from>
    <xdr:to>
      <xdr:col>3</xdr:col>
      <xdr:colOff>115455</xdr:colOff>
      <xdr:row>38</xdr:row>
      <xdr:rowOff>173182</xdr:rowOff>
    </xdr:to>
    <mc:AlternateContent xmlns:mc="http://schemas.openxmlformats.org/markup-compatibility/2006">
      <mc:Choice xmlns:a14="http://schemas.microsoft.com/office/drawing/2010/main" Requires="a14">
        <xdr:graphicFrame macro="">
          <xdr:nvGraphicFramePr>
            <xdr:cNvPr id="8" name="ProductCategory 1">
              <a:extLst>
                <a:ext uri="{FF2B5EF4-FFF2-40B4-BE49-F238E27FC236}">
                  <a16:creationId xmlns:a16="http://schemas.microsoft.com/office/drawing/2014/main" id="{06C39F20-5989-49CE-885E-B9869BD4BEC1}"/>
                </a:ext>
              </a:extLst>
            </xdr:cNvPr>
            <xdr:cNvGraphicFramePr/>
          </xdr:nvGraphicFramePr>
          <xdr:xfrm>
            <a:off x="0" y="0"/>
            <a:ext cx="0" cy="0"/>
          </xdr:xfrm>
          <a:graphic>
            <a:graphicData uri="http://schemas.microsoft.com/office/drawing/2010/slicer">
              <sle:slicer xmlns:sle="http://schemas.microsoft.com/office/drawing/2010/slicer" name="ProductCategory 1"/>
            </a:graphicData>
          </a:graphic>
        </xdr:graphicFrame>
      </mc:Choice>
      <mc:Fallback>
        <xdr:sp macro="" textlink="">
          <xdr:nvSpPr>
            <xdr:cNvPr id="0" name=""/>
            <xdr:cNvSpPr>
              <a:spLocks noTextEdit="1"/>
            </xdr:cNvSpPr>
          </xdr:nvSpPr>
          <xdr:spPr>
            <a:xfrm>
              <a:off x="115454" y="5045363"/>
              <a:ext cx="1835728" cy="21474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161636</xdr:colOff>
      <xdr:row>53</xdr:row>
      <xdr:rowOff>11547</xdr:rowOff>
    </xdr:from>
    <xdr:to>
      <xdr:col>3</xdr:col>
      <xdr:colOff>161637</xdr:colOff>
      <xdr:row>63</xdr:row>
      <xdr:rowOff>69274</xdr:rowOff>
    </xdr:to>
    <mc:AlternateContent xmlns:mc="http://schemas.openxmlformats.org/markup-compatibility/2006">
      <mc:Choice xmlns:a14="http://schemas.microsoft.com/office/drawing/2010/main" Requires="a14">
        <xdr:graphicFrame macro="">
          <xdr:nvGraphicFramePr>
            <xdr:cNvPr id="9" name="Channel 1">
              <a:extLst>
                <a:ext uri="{FF2B5EF4-FFF2-40B4-BE49-F238E27FC236}">
                  <a16:creationId xmlns:a16="http://schemas.microsoft.com/office/drawing/2014/main" id="{8AF824DE-762C-40F4-A86F-77D6EF2257D6}"/>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dr:sp macro="" textlink="">
          <xdr:nvSpPr>
            <xdr:cNvPr id="0" name=""/>
            <xdr:cNvSpPr>
              <a:spLocks noTextEdit="1"/>
            </xdr:cNvSpPr>
          </xdr:nvSpPr>
          <xdr:spPr>
            <a:xfrm>
              <a:off x="161636" y="9802092"/>
              <a:ext cx="1835728"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207817</xdr:colOff>
      <xdr:row>13</xdr:row>
      <xdr:rowOff>23090</xdr:rowOff>
    </xdr:from>
    <xdr:to>
      <xdr:col>16</xdr:col>
      <xdr:colOff>127000</xdr:colOff>
      <xdr:row>29</xdr:row>
      <xdr:rowOff>173182</xdr:rowOff>
    </xdr:to>
    <xdr:graphicFrame macro="">
      <xdr:nvGraphicFramePr>
        <xdr:cNvPr id="10" name="Chart 9">
          <a:extLst>
            <a:ext uri="{FF2B5EF4-FFF2-40B4-BE49-F238E27FC236}">
              <a16:creationId xmlns:a16="http://schemas.microsoft.com/office/drawing/2014/main" id="{7EAD4143-1256-4FBA-8ECF-483703A4B4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266700</xdr:colOff>
      <xdr:row>50</xdr:row>
      <xdr:rowOff>19050</xdr:rowOff>
    </xdr:from>
    <xdr:to>
      <xdr:col>16</xdr:col>
      <xdr:colOff>133349</xdr:colOff>
      <xdr:row>75</xdr:row>
      <xdr:rowOff>99290</xdr:rowOff>
    </xdr:to>
    <xdr:graphicFrame macro="">
      <xdr:nvGraphicFramePr>
        <xdr:cNvPr id="11" name="Chart 10">
          <a:extLst>
            <a:ext uri="{FF2B5EF4-FFF2-40B4-BE49-F238E27FC236}">
              <a16:creationId xmlns:a16="http://schemas.microsoft.com/office/drawing/2014/main" id="{70E84450-95D5-4DF7-AE55-1975204C97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206087</xdr:colOff>
      <xdr:row>30</xdr:row>
      <xdr:rowOff>152399</xdr:rowOff>
    </xdr:from>
    <xdr:to>
      <xdr:col>16</xdr:col>
      <xdr:colOff>133351</xdr:colOff>
      <xdr:row>49</xdr:row>
      <xdr:rowOff>95250</xdr:rowOff>
    </xdr:to>
    <xdr:graphicFrame macro="">
      <xdr:nvGraphicFramePr>
        <xdr:cNvPr id="12" name="Chart 11">
          <a:extLst>
            <a:ext uri="{FF2B5EF4-FFF2-40B4-BE49-F238E27FC236}">
              <a16:creationId xmlns:a16="http://schemas.microsoft.com/office/drawing/2014/main" id="{E48A8E15-7DAA-40FB-B262-2F2E31BD38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253999</xdr:colOff>
      <xdr:row>6</xdr:row>
      <xdr:rowOff>138545</xdr:rowOff>
    </xdr:from>
    <xdr:to>
      <xdr:col>6</xdr:col>
      <xdr:colOff>184726</xdr:colOff>
      <xdr:row>9</xdr:row>
      <xdr:rowOff>34637</xdr:rowOff>
    </xdr:to>
    <xdr:sp macro="" textlink="">
      <xdr:nvSpPr>
        <xdr:cNvPr id="13" name="Rectangle: Rounded Corners 12">
          <a:extLst>
            <a:ext uri="{FF2B5EF4-FFF2-40B4-BE49-F238E27FC236}">
              <a16:creationId xmlns:a16="http://schemas.microsoft.com/office/drawing/2014/main" id="{DD82EE05-B412-A5FE-4199-2A7BB9EFBB8B}"/>
            </a:ext>
          </a:extLst>
        </xdr:cNvPr>
        <xdr:cNvSpPr/>
      </xdr:nvSpPr>
      <xdr:spPr>
        <a:xfrm>
          <a:off x="2089726" y="1246909"/>
          <a:ext cx="1766455" cy="450273"/>
        </a:xfrm>
        <a:prstGeom prst="roundRect">
          <a:avLst/>
        </a:prstGeom>
        <a:solidFill>
          <a:srgbClr val="B1E8FF"/>
        </a:solidFill>
        <a:ln>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rgbClr val="FF0000"/>
              </a:solidFill>
            </a:rPr>
            <a:t>Total Revenue</a:t>
          </a:r>
        </a:p>
      </xdr:txBody>
    </xdr:sp>
    <xdr:clientData/>
  </xdr:twoCellAnchor>
  <xdr:twoCellAnchor>
    <xdr:from>
      <xdr:col>6</xdr:col>
      <xdr:colOff>277090</xdr:colOff>
      <xdr:row>6</xdr:row>
      <xdr:rowOff>150091</xdr:rowOff>
    </xdr:from>
    <xdr:to>
      <xdr:col>9</xdr:col>
      <xdr:colOff>288635</xdr:colOff>
      <xdr:row>9</xdr:row>
      <xdr:rowOff>46182</xdr:rowOff>
    </xdr:to>
    <xdr:sp macro="" textlink="">
      <xdr:nvSpPr>
        <xdr:cNvPr id="16" name="Rectangle: Rounded Corners 15">
          <a:extLst>
            <a:ext uri="{FF2B5EF4-FFF2-40B4-BE49-F238E27FC236}">
              <a16:creationId xmlns:a16="http://schemas.microsoft.com/office/drawing/2014/main" id="{7D85A445-7D91-C44A-1129-E671853F44E4}"/>
            </a:ext>
          </a:extLst>
        </xdr:cNvPr>
        <xdr:cNvSpPr/>
      </xdr:nvSpPr>
      <xdr:spPr>
        <a:xfrm>
          <a:off x="3948545" y="1258455"/>
          <a:ext cx="1847272" cy="450272"/>
        </a:xfrm>
        <a:prstGeom prst="roundRect">
          <a:avLst/>
        </a:prstGeom>
        <a:solidFill>
          <a:srgbClr val="B1E8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rgbClr val="FF0000"/>
              </a:solidFill>
            </a:rPr>
            <a:t>Gross Profit</a:t>
          </a:r>
        </a:p>
      </xdr:txBody>
    </xdr:sp>
    <xdr:clientData/>
  </xdr:twoCellAnchor>
  <xdr:twoCellAnchor>
    <xdr:from>
      <xdr:col>9</xdr:col>
      <xdr:colOff>404091</xdr:colOff>
      <xdr:row>6</xdr:row>
      <xdr:rowOff>161638</xdr:rowOff>
    </xdr:from>
    <xdr:to>
      <xdr:col>12</xdr:col>
      <xdr:colOff>196274</xdr:colOff>
      <xdr:row>9</xdr:row>
      <xdr:rowOff>57731</xdr:rowOff>
    </xdr:to>
    <xdr:sp macro="" textlink="">
      <xdr:nvSpPr>
        <xdr:cNvPr id="17" name="Rectangle: Rounded Corners 16">
          <a:extLst>
            <a:ext uri="{FF2B5EF4-FFF2-40B4-BE49-F238E27FC236}">
              <a16:creationId xmlns:a16="http://schemas.microsoft.com/office/drawing/2014/main" id="{6C9C0A56-EE7B-7B6E-AED3-557A442FB1E6}"/>
            </a:ext>
          </a:extLst>
        </xdr:cNvPr>
        <xdr:cNvSpPr/>
      </xdr:nvSpPr>
      <xdr:spPr>
        <a:xfrm>
          <a:off x="5911273" y="1270002"/>
          <a:ext cx="1627910" cy="450274"/>
        </a:xfrm>
        <a:prstGeom prst="roundRect">
          <a:avLst/>
        </a:prstGeom>
        <a:solidFill>
          <a:srgbClr val="B1E8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a:solidFill>
                <a:srgbClr val="FF0000"/>
              </a:solidFill>
            </a:rPr>
            <a:t>Margin%</a:t>
          </a:r>
        </a:p>
      </xdr:txBody>
    </xdr:sp>
    <xdr:clientData/>
  </xdr:twoCellAnchor>
  <xdr:twoCellAnchor>
    <xdr:from>
      <xdr:col>12</xdr:col>
      <xdr:colOff>242453</xdr:colOff>
      <xdr:row>6</xdr:row>
      <xdr:rowOff>161636</xdr:rowOff>
    </xdr:from>
    <xdr:to>
      <xdr:col>15</xdr:col>
      <xdr:colOff>461817</xdr:colOff>
      <xdr:row>9</xdr:row>
      <xdr:rowOff>80819</xdr:rowOff>
    </xdr:to>
    <xdr:sp macro="" textlink="">
      <xdr:nvSpPr>
        <xdr:cNvPr id="18" name="Rectangle: Rounded Corners 17">
          <a:extLst>
            <a:ext uri="{FF2B5EF4-FFF2-40B4-BE49-F238E27FC236}">
              <a16:creationId xmlns:a16="http://schemas.microsoft.com/office/drawing/2014/main" id="{FEE470D4-1A8F-4B92-83D7-B661D82B9D6A}"/>
            </a:ext>
          </a:extLst>
        </xdr:cNvPr>
        <xdr:cNvSpPr/>
      </xdr:nvSpPr>
      <xdr:spPr>
        <a:xfrm>
          <a:off x="7585362" y="1270000"/>
          <a:ext cx="2055091" cy="473364"/>
        </a:xfrm>
        <a:prstGeom prst="roundRect">
          <a:avLst/>
        </a:prstGeom>
        <a:solidFill>
          <a:srgbClr val="B1E8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rgbClr val="FF0000"/>
              </a:solidFill>
            </a:rPr>
            <a:t>Avg Order Value</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320040</xdr:colOff>
      <xdr:row>6</xdr:row>
      <xdr:rowOff>45720</xdr:rowOff>
    </xdr:from>
    <xdr:to>
      <xdr:col>11</xdr:col>
      <xdr:colOff>15240</xdr:colOff>
      <xdr:row>21</xdr:row>
      <xdr:rowOff>45720</xdr:rowOff>
    </xdr:to>
    <xdr:graphicFrame macro="">
      <xdr:nvGraphicFramePr>
        <xdr:cNvPr id="2" name="Chart 1">
          <a:extLst>
            <a:ext uri="{FF2B5EF4-FFF2-40B4-BE49-F238E27FC236}">
              <a16:creationId xmlns:a16="http://schemas.microsoft.com/office/drawing/2014/main" id="{23373A2C-EED1-D817-590B-262B21F12D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556260</xdr:colOff>
      <xdr:row>5</xdr:row>
      <xdr:rowOff>30480</xdr:rowOff>
    </xdr:from>
    <xdr:to>
      <xdr:col>12</xdr:col>
      <xdr:colOff>251460</xdr:colOff>
      <xdr:row>20</xdr:row>
      <xdr:rowOff>30480</xdr:rowOff>
    </xdr:to>
    <xdr:graphicFrame macro="">
      <xdr:nvGraphicFramePr>
        <xdr:cNvPr id="2" name="Chart 1">
          <a:extLst>
            <a:ext uri="{FF2B5EF4-FFF2-40B4-BE49-F238E27FC236}">
              <a16:creationId xmlns:a16="http://schemas.microsoft.com/office/drawing/2014/main" id="{F007E5BC-C1D8-A1B1-B4A8-FCA12CB8CF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aac izzoh" refreshedDate="45933.991367245369" createdVersion="8" refreshedVersion="8" minRefreshableVersion="3" recordCount="631" xr:uid="{40DB3FFC-6871-413E-BC9B-9FBBE74A2483}">
  <cacheSource type="worksheet">
    <worksheetSource ref="A1:Y632" sheet="standardised dimensions"/>
  </cacheSource>
  <cacheFields count="23">
    <cacheField name="OrderID" numFmtId="0">
      <sharedItems/>
    </cacheField>
    <cacheField name="OrderDate" numFmtId="14">
      <sharedItems containsSemiMixedTypes="0" containsNonDate="0" containsDate="1" containsString="0" minDate="2023-01-02T00:00:00" maxDate="2025-09-16T00:00:00"/>
    </cacheField>
    <cacheField name="Month" numFmtId="14">
      <sharedItems/>
    </cacheField>
    <cacheField name="Quarter" numFmtId="14">
      <sharedItems/>
    </cacheField>
    <cacheField name="RequiredDate" numFmtId="14">
      <sharedItems containsSemiMixedTypes="0" containsNonDate="0" containsDate="1" containsString="0" minDate="2023-01-05T00:00:00" maxDate="2025-10-06T00:00:00"/>
    </cacheField>
    <cacheField name="CorrectedRequired Date" numFmtId="14">
      <sharedItems containsSemiMixedTypes="0" containsNonDate="0" containsDate="1" containsString="0" minDate="2023-01-05T00:00:00" maxDate="2025-10-06T00:00:00"/>
    </cacheField>
    <cacheField name="LeadTimeDays" numFmtId="1">
      <sharedItems containsSemiMixedTypes="0" containsString="0" containsNumber="1" containsInteger="1" minValue="0" maxValue="30"/>
    </cacheField>
    <cacheField name="Region" numFmtId="0">
      <sharedItems count="4">
        <s v="Africa"/>
        <s v="Asia"/>
        <s v="Americas"/>
        <s v="Europe"/>
      </sharedItems>
    </cacheField>
    <cacheField name="Country" numFmtId="0">
      <sharedItems count="12">
        <s v="Kenya"/>
        <s v="Nigeria"/>
        <s v="Japan"/>
        <s v="Canada"/>
        <s v="India"/>
        <s v="Brazil"/>
        <s v="Germany"/>
        <s v="France"/>
        <s v="United Kingdom"/>
        <s v="China"/>
        <s v="USA"/>
        <s v="South Africa"/>
      </sharedItems>
    </cacheField>
    <cacheField name="City" numFmtId="0">
      <sharedItems count="40">
        <s v="Kisumu"/>
        <s v="Port Harcourt"/>
        <s v="Nairobi"/>
        <s v="Lagos"/>
        <s v="Osaka"/>
        <s v="Toronto"/>
        <s v="Bengaluru"/>
        <s v="Abuja"/>
        <s v="São Paulo"/>
        <s v="Berlin"/>
        <s v="Brasília"/>
        <s v="Marseille"/>
        <s v="Birmingham"/>
        <s v="Mombasa"/>
        <s v="Shenzhen"/>
        <s v="Chicago"/>
        <s v="Nakuru"/>
        <s v="Lyon"/>
        <s v="Delhi"/>
        <s v="Montreal"/>
        <s v="Johannesburg"/>
        <s v="London"/>
        <s v="Munich"/>
        <s v="Shanghai"/>
        <s v="San Francisco"/>
        <s v="Durban"/>
        <s v="Vancouver"/>
        <s v="Tokyo"/>
        <s v="Paris"/>
        <s v="Mumbai"/>
        <s v="Rio de Janeiro"/>
        <s v="Manchester"/>
        <s v="Nagoya"/>
        <s v="Cape Town"/>
        <s v="Hyderabad"/>
        <s v="Unknown"/>
        <s v="Austin"/>
        <s v="Frankfurt"/>
        <s v="Beijing"/>
        <s v="New York"/>
      </sharedItems>
    </cacheField>
    <cacheField name="CustomerSegment" numFmtId="0">
      <sharedItems/>
    </cacheField>
    <cacheField name="Channel" numFmtId="0">
      <sharedItems/>
    </cacheField>
    <cacheField name="Salesperson" numFmtId="0">
      <sharedItems/>
    </cacheField>
    <cacheField name="ProductCategory" numFmtId="0">
      <sharedItems count="7">
        <s v="Components"/>
        <s v="Printers"/>
        <s v="Networking"/>
        <s v="Phones"/>
        <s v="Laptops"/>
        <s v="Monitors"/>
        <s v="Accessories"/>
      </sharedItems>
    </cacheField>
    <cacheField name="SKU" numFmtId="0">
      <sharedItems/>
    </cacheField>
    <cacheField name="UnitCost" numFmtId="165">
      <sharedItems containsSemiMixedTypes="0" containsString="0" containsNumber="1" minValue="5.34" maxValue="1495.79"/>
    </cacheField>
    <cacheField name="Unitprice" numFmtId="165">
      <sharedItems containsSemiMixedTypes="0" containsString="0" containsNumber="1" minValue="4.22" maxValue="3661.07" count="629">
        <n v="608.9"/>
        <n v="759.33"/>
        <n v="30.66"/>
        <n v="255.94"/>
        <n v="813.51"/>
        <n v="591.67999999999995"/>
        <n v="845.97"/>
        <n v="47.22"/>
        <n v="2530.81"/>
        <n v="2309.56"/>
        <n v="700.12"/>
        <n v="691.37"/>
        <n v="548.4"/>
        <n v="1439.01"/>
        <n v="631.57000000000005"/>
        <n v="850.8"/>
        <n v="1040.0999999999999"/>
        <n v="2705.57"/>
        <n v="2375.37"/>
        <n v="2148.14"/>
        <n v="3661.07"/>
        <n v="2903.09"/>
        <n v="1242.8399999999999"/>
        <n v="2553.69"/>
        <n v="2089.16"/>
        <n v="2583.02"/>
        <n v="175.67"/>
        <n v="758.23"/>
        <n v="434.8"/>
        <n v="1666.18"/>
        <n v="631.78"/>
        <n v="1794.07"/>
        <n v="2633.02"/>
        <n v="1321.85"/>
        <n v="3036.87"/>
        <n v="199.37"/>
        <n v="927.51"/>
        <n v="1735.41"/>
        <n v="1395.64"/>
        <n v="454.42"/>
        <n v="1580.97"/>
        <n v="1759.79"/>
        <n v="3204.5"/>
        <n v="1135.43"/>
        <n v="996.36"/>
        <n v="1397.05"/>
        <n v="548.89"/>
        <n v="3524"/>
        <n v="1825.61"/>
        <n v="1791.37"/>
        <n v="2629.75"/>
        <n v="106.3"/>
        <n v="385.72"/>
        <n v="236.87"/>
        <n v="41.9"/>
        <n v="977.38"/>
        <n v="2794.13"/>
        <n v="701.95"/>
        <n v="5.27"/>
        <n v="1437.06"/>
        <n v="1911.89"/>
        <n v="2593.7800000000002"/>
        <n v="1244.08"/>
        <n v="1912.51"/>
        <n v="755.87"/>
        <n v="1145.67"/>
        <n v="1234.0999999999999"/>
        <n v="1228.01"/>
        <n v="605.23"/>
        <n v="1880.15"/>
        <n v="1269.4000000000001"/>
        <n v="620.92999999999995"/>
        <n v="1455.91"/>
        <n v="546.42999999999995"/>
        <n v="1347.92"/>
        <n v="1108.43"/>
        <n v="3144.1"/>
        <n v="2095.73"/>
        <n v="703.62"/>
        <n v="1997.19"/>
        <n v="2763.95"/>
        <n v="1503.53"/>
        <n v="388.04"/>
        <n v="44.57"/>
        <n v="1808.26"/>
        <n v="1285.0899999999999"/>
        <n v="1678.14"/>
        <n v="679.35"/>
        <n v="1109.92"/>
        <n v="83.57"/>
        <n v="1284.3"/>
        <n v="911.72"/>
        <n v="1405.07"/>
        <n v="968.94"/>
        <n v="1088.81"/>
        <n v="2484.9899999999998"/>
        <n v="28.69"/>
        <n v="1896.62"/>
        <n v="419.17"/>
        <n v="2001.17"/>
        <n v="3104.71"/>
        <n v="334.28"/>
        <n v="1952.83"/>
        <n v="242.29"/>
        <n v="2968.87"/>
        <n v="1394.3"/>
        <n v="15.41"/>
        <n v="2250.81"/>
        <n v="166.04"/>
        <n v="356.55"/>
        <n v="1025.05"/>
        <n v="1795.17"/>
        <n v="4.37"/>
        <n v="218.5"/>
        <n v="249.87"/>
        <n v="3436.52"/>
        <n v="53.45"/>
        <n v="3469.7"/>
        <n v="621.02"/>
        <n v="88.51"/>
        <n v="1959.09"/>
        <n v="2742.97"/>
        <n v="1679.42"/>
        <n v="1433.9"/>
        <n v="284.43"/>
        <n v="694.78"/>
        <n v="1848.39"/>
        <n v="45.19"/>
        <n v="361.1"/>
        <n v="1004.34"/>
        <n v="1027.73"/>
        <n v="468.09"/>
        <n v="668.02"/>
        <n v="537.27"/>
        <n v="572.71"/>
        <n v="2323.87"/>
        <n v="1631.04"/>
        <n v="393.31"/>
        <n v="1856.16"/>
        <n v="84.9"/>
        <n v="2252.2399999999998"/>
        <n v="921.62"/>
        <n v="1643.18"/>
        <n v="1467.17"/>
        <n v="998.76"/>
        <n v="630.72"/>
        <n v="728.61"/>
        <n v="951.51"/>
        <n v="732.88"/>
        <n v="2411.52"/>
        <n v="568.29"/>
        <n v="1254.95"/>
        <n v="845.55"/>
        <n v="2145.17"/>
        <n v="1349.94"/>
        <n v="527.48"/>
        <n v="1651.14"/>
        <n v="1982.18"/>
        <n v="2552.2199999999998"/>
        <n v="523.01"/>
        <n v="1217.71"/>
        <n v="1343.64"/>
        <n v="301.7"/>
        <n v="1511.71"/>
        <n v="2055.2399999999998"/>
        <n v="391.15"/>
        <n v="1848.97"/>
        <n v="1395.56"/>
        <n v="538.04"/>
        <n v="1218.92"/>
        <n v="2062.12"/>
        <n v="10.18"/>
        <n v="2281.7199999999998"/>
        <n v="249.57"/>
        <n v="3275"/>
        <n v="1913.76"/>
        <n v="30.09"/>
        <n v="501.31"/>
        <n v="411.18"/>
        <n v="5.92"/>
        <n v="2206.63"/>
        <n v="1912.8"/>
        <n v="1382.31"/>
        <n v="1355.61"/>
        <n v="887.9"/>
        <n v="1020.69"/>
        <n v="2273.42"/>
        <n v="1242.1500000000001"/>
        <n v="1310.29"/>
        <n v="967.25"/>
        <n v="886.22"/>
        <n v="790.61"/>
        <n v="361.33"/>
        <n v="1952.04"/>
        <n v="1564.76"/>
        <n v="852.54"/>
        <n v="1465.29"/>
        <n v="2645.23"/>
        <n v="881.57"/>
        <n v="625.04"/>
        <n v="973.04"/>
        <n v="1545.34"/>
        <n v="2253.42"/>
        <n v="2446.56"/>
        <n v="188.3"/>
        <n v="2562.84"/>
        <n v="1805.11"/>
        <n v="2065.73"/>
        <n v="2366.5100000000002"/>
        <n v="131.76"/>
        <n v="1335.02"/>
        <n v="2691.45"/>
        <n v="776.46"/>
        <n v="318.17"/>
        <n v="1246.4100000000001"/>
        <n v="346.96"/>
        <n v="504.76"/>
        <n v="937.46"/>
        <n v="1300.58"/>
        <n v="228.15"/>
        <n v="496.52"/>
        <n v="2941.2"/>
        <n v="1088.2"/>
        <n v="2529.15"/>
        <n v="2698.01"/>
        <n v="1482.75"/>
        <n v="1456.81"/>
        <n v="918.19"/>
        <n v="48.94"/>
        <n v="932.29"/>
        <n v="325.79000000000002"/>
        <n v="405.97"/>
        <n v="1589.07"/>
        <n v="1432.8"/>
        <n v="1765.76"/>
        <n v="2757.54"/>
        <n v="873.75"/>
        <n v="258.52"/>
        <n v="606.76"/>
        <n v="1337.69"/>
        <n v="1793.08"/>
        <n v="122.74"/>
        <n v="927.93"/>
        <n v="151.88"/>
        <n v="2210.4"/>
        <n v="39.74"/>
        <n v="1009"/>
        <n v="1653.64"/>
        <n v="1015.7"/>
        <n v="912.45"/>
        <n v="815.19"/>
        <n v="1814.06"/>
        <n v="758.92"/>
        <n v="1667.44"/>
        <n v="2562.5500000000002"/>
        <n v="745.38"/>
        <n v="687.95"/>
        <n v="550.07000000000005"/>
        <n v="2068.21"/>
        <n v="2576.65"/>
        <n v="1044.1400000000001"/>
        <n v="99.04"/>
        <n v="1996.81"/>
        <n v="921.68"/>
        <n v="2503.79"/>
        <n v="2462.77"/>
        <n v="496.2"/>
        <n v="907.59"/>
        <n v="334.19"/>
        <n v="538.79"/>
        <n v="1436.54"/>
        <n v="1766.55"/>
        <n v="628.54"/>
        <n v="1650.75"/>
        <n v="2247.14"/>
        <n v="893.19"/>
        <n v="2328.9"/>
        <n v="2066.75"/>
        <n v="2182.31"/>
        <n v="2726.62"/>
        <n v="111.29"/>
        <n v="1100.0899999999999"/>
        <n v="1529.14"/>
        <n v="728.69"/>
        <n v="6.28"/>
        <n v="2569.77"/>
        <n v="1592.02"/>
        <n v="995.47"/>
        <n v="1240.31"/>
        <n v="118.37"/>
        <n v="2105.5300000000002"/>
        <n v="523"/>
        <n v="1075.3"/>
        <n v="3294.57"/>
        <n v="464.05"/>
        <n v="511.03"/>
        <n v="4.22"/>
        <n v="577.24"/>
        <n v="1426.03"/>
        <n v="1360.12"/>
        <n v="2071.1"/>
        <n v="979.84"/>
        <n v="537.39"/>
        <n v="213.32"/>
        <n v="1994.67"/>
        <n v="552.84"/>
        <n v="224.95"/>
        <n v="772.09"/>
        <n v="3149.21"/>
        <n v="57.53"/>
        <n v="824.81"/>
        <n v="1493.53"/>
        <n v="741.92"/>
        <n v="742.23"/>
        <n v="479.54"/>
        <n v="1175.25"/>
        <n v="227.45"/>
        <n v="1178.6199999999999"/>
        <n v="2422.1"/>
        <n v="433.88"/>
        <n v="3149.13"/>
        <n v="65.650000000000006"/>
        <n v="2492.14"/>
        <n v="931.84"/>
        <n v="619.51"/>
        <n v="1421.55"/>
        <n v="952.56"/>
        <n v="3154.14"/>
        <n v="226.14"/>
        <n v="885.92"/>
        <n v="2433.34"/>
        <n v="1154.3399999999999"/>
        <n v="1135.99"/>
        <n v="2751.84"/>
        <n v="1374.72"/>
        <n v="1318.37"/>
        <n v="441.74"/>
        <n v="1330.07"/>
        <n v="1634.86"/>
        <n v="70.599999999999994"/>
        <n v="1823.04"/>
        <n v="2015.99"/>
        <n v="244.13"/>
        <n v="2783.12"/>
        <n v="2050.31"/>
        <n v="147.12"/>
        <n v="1982.98"/>
        <n v="2299.3000000000002"/>
        <n v="462.61"/>
        <n v="1093.3900000000001"/>
        <n v="1454.22"/>
        <n v="2120.4"/>
        <n v="128.68"/>
        <n v="1325.96"/>
        <n v="2439.33"/>
        <n v="2201.54"/>
        <n v="814.36"/>
        <n v="1382.91"/>
        <n v="1646.43"/>
        <n v="400.84"/>
        <n v="1780.56"/>
        <n v="1118.43"/>
        <n v="771.12"/>
        <n v="1210.04"/>
        <n v="3024.03"/>
        <n v="2303.46"/>
        <n v="3083.8"/>
        <n v="322.70999999999998"/>
        <n v="731.29"/>
        <n v="1533.95"/>
        <n v="1571.66"/>
        <n v="250.73"/>
        <n v="3472.81"/>
        <n v="1206.04"/>
        <n v="2197.23"/>
        <n v="1620.6"/>
        <n v="1034.6600000000001"/>
        <n v="1905.42"/>
        <n v="541.55999999999995"/>
        <n v="1116.5999999999999"/>
        <n v="1455"/>
        <n v="1278.3"/>
        <n v="899.83"/>
        <n v="878.73"/>
        <n v="594.41999999999996"/>
        <n v="1617.85"/>
        <n v="972.91"/>
        <n v="42.56"/>
        <n v="1480.83"/>
        <n v="564.26"/>
        <n v="2137.21"/>
        <n v="1680.93"/>
        <n v="2905.06"/>
        <n v="842.09"/>
        <n v="3131.37"/>
        <n v="1444.72"/>
        <n v="2875.8"/>
        <n v="1641.61"/>
        <n v="1299.02"/>
        <n v="1118.56"/>
        <n v="1184.71"/>
        <n v="1201.47"/>
        <n v="880.99"/>
        <n v="2050.87"/>
        <n v="1737.9"/>
        <n v="1388.31"/>
        <n v="529.14"/>
        <n v="1972.38"/>
        <n v="876.81"/>
        <n v="824.26"/>
        <n v="1159.3499999999999"/>
        <n v="2513.5100000000002"/>
        <n v="3087.13"/>
        <n v="2717.15"/>
        <n v="901.79"/>
        <n v="796.15"/>
        <n v="157.82"/>
        <n v="819.06"/>
        <n v="1711.16"/>
        <n v="1696.35"/>
        <n v="2884.34"/>
        <n v="1483.74"/>
        <n v="3197.47"/>
        <n v="2322.6999999999998"/>
        <n v="1932.42"/>
        <n v="1590.36"/>
        <n v="395.61"/>
        <n v="2077.69"/>
        <n v="1330.85"/>
        <n v="2764.65"/>
        <n v="278.35000000000002"/>
        <n v="984.36"/>
        <n v="190.84"/>
        <n v="908.3"/>
        <n v="284.23"/>
        <n v="1229.3399999999999"/>
        <n v="1224.72"/>
        <n v="485.86"/>
        <n v="2210.94"/>
        <n v="571.89"/>
        <n v="3398.37"/>
        <n v="194.62"/>
        <n v="1031.6400000000001"/>
        <n v="495.19"/>
        <n v="1319.04"/>
        <n v="314.87"/>
        <n v="2210.17"/>
        <n v="1045"/>
        <n v="2132.19"/>
        <n v="2101.5500000000002"/>
        <n v="2125.44"/>
        <n v="712.75"/>
        <n v="1568.83"/>
        <n v="2074.34"/>
        <n v="757.59"/>
        <n v="415.96"/>
        <n v="1870.89"/>
        <n v="206.88"/>
        <n v="62.82"/>
        <n v="956.49"/>
        <n v="165.7"/>
        <n v="608.36"/>
        <n v="2665.91"/>
        <n v="587.95000000000005"/>
        <n v="2193.13"/>
        <n v="2187.8000000000002"/>
        <n v="1002.11"/>
        <n v="913.78"/>
        <n v="1843.51"/>
        <n v="1383.6"/>
        <n v="1588.53"/>
        <n v="1344.05"/>
        <n v="1290.29"/>
        <n v="221.58"/>
        <n v="360.34"/>
        <n v="2545.81"/>
        <n v="699.47"/>
        <n v="2738.69"/>
        <n v="94.78"/>
        <n v="2777.35"/>
        <n v="492.18"/>
        <n v="1921.65"/>
        <n v="290.33"/>
        <n v="602.91999999999996"/>
        <n v="2077.5"/>
        <n v="172.88"/>
        <n v="2778.74"/>
        <n v="309.47000000000003"/>
        <n v="666.41"/>
        <n v="744.27"/>
        <n v="12.69"/>
        <n v="651.55999999999995"/>
        <n v="754.22"/>
        <n v="2981.01"/>
        <n v="976.17"/>
        <n v="1145.9000000000001"/>
        <n v="1630.39"/>
        <n v="963.73"/>
        <n v="891.73"/>
        <n v="1667.82"/>
        <n v="1921.51"/>
        <n v="1217.43"/>
        <n v="970.27"/>
        <n v="1624.67"/>
        <n v="2606.11"/>
        <n v="434.72"/>
        <n v="1860.41"/>
        <n v="833.69"/>
        <n v="333.48"/>
        <n v="1784.7"/>
        <n v="1072.29"/>
        <n v="3028.05"/>
        <n v="987.24"/>
        <n v="975.43"/>
        <n v="141.43"/>
        <n v="1625.42"/>
        <n v="299.94"/>
        <n v="1503.96"/>
        <n v="3101.11"/>
        <n v="979.42"/>
        <n v="1186.26"/>
        <n v="1938.33"/>
        <n v="826.47"/>
        <n v="118.17"/>
        <n v="1425.87"/>
        <n v="1594.78"/>
        <n v="3342.11"/>
        <n v="1069.77"/>
        <n v="140.82"/>
        <n v="67.040000000000006"/>
        <n v="1276.67"/>
        <n v="2821.36"/>
        <n v="1559.19"/>
        <n v="656.66"/>
        <n v="2657.84"/>
        <n v="1424.74"/>
        <n v="2318.7399999999998"/>
        <n v="366.7"/>
        <n v="2797.41"/>
        <n v="2209.66"/>
        <n v="839.04"/>
        <n v="1139.1500000000001"/>
        <n v="1712.03"/>
        <n v="1054.29"/>
        <n v="2451.2199999999998"/>
        <n v="1251.21"/>
        <n v="1104.8"/>
        <n v="2383.41"/>
        <n v="213.06"/>
        <n v="2030.64"/>
        <n v="956.7"/>
        <n v="1447.68"/>
        <n v="2949.62"/>
        <n v="2580.5700000000002"/>
        <n v="1978.91"/>
        <n v="1481.45"/>
        <n v="1658.92"/>
        <n v="602.34"/>
        <n v="527.64"/>
        <n v="1841.9"/>
        <n v="1645.48"/>
        <n v="727.22"/>
        <n v="1233.79"/>
        <n v="1543.76"/>
        <n v="2115.19"/>
        <n v="1837.19"/>
        <n v="2858.93"/>
        <n v="289.92"/>
        <n v="997.2"/>
        <n v="47.29"/>
        <n v="754.24"/>
        <n v="901.48"/>
        <n v="113.08"/>
        <n v="868.62"/>
        <n v="347.9"/>
        <n v="1111.8800000000001"/>
        <n v="327.72"/>
        <n v="486.13"/>
        <n v="2066.6"/>
        <n v="86.2"/>
        <n v="2307.75"/>
        <n v="1112.81"/>
        <n v="1125.99"/>
        <n v="123.62"/>
        <n v="1731.75"/>
        <n v="3062.01"/>
        <n v="2200.41"/>
        <n v="601.49"/>
        <n v="947.77"/>
        <n v="2331.48"/>
        <n v="1417.24"/>
        <n v="699.5"/>
        <n v="1787.2"/>
        <n v="1698.75"/>
        <n v="724.7"/>
        <n v="1355.94"/>
        <n v="275.07"/>
        <n v="1802.44"/>
        <n v="1269.78"/>
        <n v="571.9"/>
        <n v="2755.04"/>
        <n v="962.51"/>
        <n v="668.27"/>
        <n v="1404.33"/>
        <n v="3589.89"/>
        <n v="233.51"/>
        <n v="124.25"/>
        <n v="1431.37"/>
        <n v="1595.52"/>
        <n v="1028.46"/>
        <n v="3230.35"/>
        <n v="2789.61"/>
        <n v="1897.74"/>
        <n v="902.47"/>
        <n v="33.659999999999997"/>
        <n v="1086.68"/>
        <n v="1010.75"/>
        <n v="411.48"/>
        <n v="413.34"/>
        <n v="1558.89"/>
        <n v="861.16"/>
        <n v="2296.25"/>
        <n v="2636.6"/>
        <n v="978.09"/>
        <n v="545.72"/>
        <n v="1435.54"/>
        <n v="2397.3000000000002"/>
        <n v="1853.86"/>
        <n v="45.98"/>
      </sharedItems>
    </cacheField>
    <cacheField name="DiscountPct" numFmtId="10">
      <sharedItems containsSemiMixedTypes="0" containsString="0" containsNumber="1" minValue="0" maxValue="0.56499999999999995"/>
    </cacheField>
    <cacheField name="Quantity" numFmtId="1">
      <sharedItems containsSemiMixedTypes="0" containsString="0" containsNumber="1" containsInteger="1" minValue="2" maxValue="61"/>
    </cacheField>
    <cacheField name="GrossRevenue" numFmtId="165">
      <sharedItems containsSemiMixedTypes="0" containsString="0" containsNumber="1" minValue="18.659839999999999" maxValue="139277.83032000001"/>
    </cacheField>
    <cacheField name="CoftOfGoods" numFmtId="165">
      <sharedItems containsSemiMixedTypes="0" containsString="0" containsNumber="1" minValue="22" maxValue="83258.290000000008"/>
    </cacheField>
    <cacheField name="GrossProfit" numFmtId="165">
      <sharedItems containsSemiMixedTypes="0" containsString="0" containsNumber="1" minValue="-68355.013999999996" maxValue="65188.659999999996"/>
    </cacheField>
    <cacheField name="MarginPct" numFmtId="10">
      <sharedItems containsSemiMixedTypes="0" containsString="0" containsNumber="1" minValue="-250.39750756449047" maxValue="0.5967253121452894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aac izzoh" refreshedDate="45934.040628009257" createdVersion="8" refreshedVersion="8" minRefreshableVersion="3" recordCount="631" xr:uid="{226CBBDF-BE99-4F4B-B2BD-C938E323A6D0}">
  <cacheSource type="worksheet">
    <worksheetSource ref="A1:Y632" sheet="standardised dimensions"/>
  </cacheSource>
  <cacheFields count="24">
    <cacheField name="OrderID" numFmtId="0">
      <sharedItems/>
    </cacheField>
    <cacheField name="OrderDate" numFmtId="14">
      <sharedItems containsSemiMixedTypes="0" containsNonDate="0" containsDate="1" containsString="0" minDate="2023-01-02T00:00:00" maxDate="2025-09-16T00:00:00"/>
    </cacheField>
    <cacheField name="Month" numFmtId="14">
      <sharedItems/>
    </cacheField>
    <cacheField name="Quarter" numFmtId="14">
      <sharedItems/>
    </cacheField>
    <cacheField name="RequiredDate" numFmtId="14">
      <sharedItems containsSemiMixedTypes="0" containsNonDate="0" containsDate="1" containsString="0" minDate="2023-01-05T00:00:00" maxDate="2025-10-06T00:00:00"/>
    </cacheField>
    <cacheField name="CorrectedRequired Date" numFmtId="14">
      <sharedItems containsSemiMixedTypes="0" containsNonDate="0" containsDate="1" containsString="0" minDate="2023-01-05T00:00:00" maxDate="2025-10-06T00:00:00"/>
    </cacheField>
    <cacheField name="LeadTimeDays" numFmtId="1">
      <sharedItems containsSemiMixedTypes="0" containsString="0" containsNumber="1" containsInteger="1" minValue="0" maxValue="30"/>
    </cacheField>
    <cacheField name="Region" numFmtId="0">
      <sharedItems/>
    </cacheField>
    <cacheField name="Country" numFmtId="0">
      <sharedItems/>
    </cacheField>
    <cacheField name="City" numFmtId="0">
      <sharedItems/>
    </cacheField>
    <cacheField name="CustomerSegment" numFmtId="0">
      <sharedItems/>
    </cacheField>
    <cacheField name="Channel" numFmtId="0">
      <sharedItems/>
    </cacheField>
    <cacheField name="Salesperson" numFmtId="0">
      <sharedItems/>
    </cacheField>
    <cacheField name="ProductCategory" numFmtId="0">
      <sharedItems count="7">
        <s v="Components"/>
        <s v="Printers"/>
        <s v="Networking"/>
        <s v="Phones"/>
        <s v="Laptops"/>
        <s v="Monitors"/>
        <s v="Accessories"/>
      </sharedItems>
    </cacheField>
    <cacheField name="SKU" numFmtId="0">
      <sharedItems/>
    </cacheField>
    <cacheField name="UnitCost" numFmtId="165">
      <sharedItems containsSemiMixedTypes="0" containsString="0" containsNumber="1" minValue="5.34" maxValue="1495.79"/>
    </cacheField>
    <cacheField name="Unitprice" numFmtId="165">
      <sharedItems containsSemiMixedTypes="0" containsString="0" containsNumber="1" minValue="4.22" maxValue="3661.07" count="629">
        <n v="608.9"/>
        <n v="759.33"/>
        <n v="30.66"/>
        <n v="255.94"/>
        <n v="813.51"/>
        <n v="591.67999999999995"/>
        <n v="845.97"/>
        <n v="47.22"/>
        <n v="2530.81"/>
        <n v="2309.56"/>
        <n v="700.12"/>
        <n v="691.37"/>
        <n v="548.4"/>
        <n v="1439.01"/>
        <n v="631.57000000000005"/>
        <n v="850.8"/>
        <n v="1040.0999999999999"/>
        <n v="2705.57"/>
        <n v="2375.37"/>
        <n v="2148.14"/>
        <n v="3661.07"/>
        <n v="2903.09"/>
        <n v="1242.8399999999999"/>
        <n v="2553.69"/>
        <n v="2089.16"/>
        <n v="2583.02"/>
        <n v="175.67"/>
        <n v="758.23"/>
        <n v="434.8"/>
        <n v="1666.18"/>
        <n v="631.78"/>
        <n v="1794.07"/>
        <n v="2633.02"/>
        <n v="1321.85"/>
        <n v="3036.87"/>
        <n v="199.37"/>
        <n v="927.51"/>
        <n v="1735.41"/>
        <n v="1395.64"/>
        <n v="454.42"/>
        <n v="1580.97"/>
        <n v="1759.79"/>
        <n v="3204.5"/>
        <n v="1135.43"/>
        <n v="996.36"/>
        <n v="1397.05"/>
        <n v="548.89"/>
        <n v="3524"/>
        <n v="1825.61"/>
        <n v="1791.37"/>
        <n v="2629.75"/>
        <n v="106.3"/>
        <n v="385.72"/>
        <n v="236.87"/>
        <n v="41.9"/>
        <n v="977.38"/>
        <n v="2794.13"/>
        <n v="701.95"/>
        <n v="5.27"/>
        <n v="1437.06"/>
        <n v="1911.89"/>
        <n v="2593.7800000000002"/>
        <n v="1244.08"/>
        <n v="1912.51"/>
        <n v="755.87"/>
        <n v="1145.67"/>
        <n v="1234.0999999999999"/>
        <n v="1228.01"/>
        <n v="605.23"/>
        <n v="1880.15"/>
        <n v="1269.4000000000001"/>
        <n v="620.92999999999995"/>
        <n v="1455.91"/>
        <n v="546.42999999999995"/>
        <n v="1347.92"/>
        <n v="1108.43"/>
        <n v="3144.1"/>
        <n v="2095.73"/>
        <n v="703.62"/>
        <n v="1997.19"/>
        <n v="2763.95"/>
        <n v="1503.53"/>
        <n v="388.04"/>
        <n v="44.57"/>
        <n v="1808.26"/>
        <n v="1285.0899999999999"/>
        <n v="1678.14"/>
        <n v="679.35"/>
        <n v="1109.92"/>
        <n v="83.57"/>
        <n v="1284.3"/>
        <n v="911.72"/>
        <n v="1405.07"/>
        <n v="968.94"/>
        <n v="1088.81"/>
        <n v="2484.9899999999998"/>
        <n v="28.69"/>
        <n v="1896.62"/>
        <n v="419.17"/>
        <n v="2001.17"/>
        <n v="3104.71"/>
        <n v="334.28"/>
        <n v="1952.83"/>
        <n v="242.29"/>
        <n v="2968.87"/>
        <n v="1394.3"/>
        <n v="15.41"/>
        <n v="2250.81"/>
        <n v="166.04"/>
        <n v="356.55"/>
        <n v="1025.05"/>
        <n v="1795.17"/>
        <n v="4.37"/>
        <n v="218.5"/>
        <n v="249.87"/>
        <n v="3436.52"/>
        <n v="53.45"/>
        <n v="3469.7"/>
        <n v="621.02"/>
        <n v="88.51"/>
        <n v="1959.09"/>
        <n v="2742.97"/>
        <n v="1679.42"/>
        <n v="1433.9"/>
        <n v="284.43"/>
        <n v="694.78"/>
        <n v="1848.39"/>
        <n v="45.19"/>
        <n v="361.1"/>
        <n v="1004.34"/>
        <n v="1027.73"/>
        <n v="468.09"/>
        <n v="668.02"/>
        <n v="537.27"/>
        <n v="572.71"/>
        <n v="2323.87"/>
        <n v="1631.04"/>
        <n v="393.31"/>
        <n v="1856.16"/>
        <n v="84.9"/>
        <n v="2252.2399999999998"/>
        <n v="921.62"/>
        <n v="1643.18"/>
        <n v="1467.17"/>
        <n v="998.76"/>
        <n v="630.72"/>
        <n v="728.61"/>
        <n v="951.51"/>
        <n v="732.88"/>
        <n v="2411.52"/>
        <n v="568.29"/>
        <n v="1254.95"/>
        <n v="845.55"/>
        <n v="2145.17"/>
        <n v="1349.94"/>
        <n v="527.48"/>
        <n v="1651.14"/>
        <n v="1982.18"/>
        <n v="2552.2199999999998"/>
        <n v="523.01"/>
        <n v="1217.71"/>
        <n v="1343.64"/>
        <n v="301.7"/>
        <n v="1511.71"/>
        <n v="2055.2399999999998"/>
        <n v="391.15"/>
        <n v="1848.97"/>
        <n v="1395.56"/>
        <n v="538.04"/>
        <n v="1218.92"/>
        <n v="2062.12"/>
        <n v="10.18"/>
        <n v="2281.7199999999998"/>
        <n v="249.57"/>
        <n v="3275"/>
        <n v="1913.76"/>
        <n v="30.09"/>
        <n v="501.31"/>
        <n v="411.18"/>
        <n v="5.92"/>
        <n v="2206.63"/>
        <n v="1912.8"/>
        <n v="1382.31"/>
        <n v="1355.61"/>
        <n v="887.9"/>
        <n v="1020.69"/>
        <n v="2273.42"/>
        <n v="1242.1500000000001"/>
        <n v="1310.29"/>
        <n v="967.25"/>
        <n v="886.22"/>
        <n v="790.61"/>
        <n v="361.33"/>
        <n v="1952.04"/>
        <n v="1564.76"/>
        <n v="852.54"/>
        <n v="1465.29"/>
        <n v="2645.23"/>
        <n v="881.57"/>
        <n v="625.04"/>
        <n v="973.04"/>
        <n v="1545.34"/>
        <n v="2253.42"/>
        <n v="2446.56"/>
        <n v="188.3"/>
        <n v="2562.84"/>
        <n v="1805.11"/>
        <n v="2065.73"/>
        <n v="2366.5100000000002"/>
        <n v="131.76"/>
        <n v="1335.02"/>
        <n v="2691.45"/>
        <n v="776.46"/>
        <n v="318.17"/>
        <n v="1246.4100000000001"/>
        <n v="346.96"/>
        <n v="504.76"/>
        <n v="937.46"/>
        <n v="1300.58"/>
        <n v="228.15"/>
        <n v="496.52"/>
        <n v="2941.2"/>
        <n v="1088.2"/>
        <n v="2529.15"/>
        <n v="2698.01"/>
        <n v="1482.75"/>
        <n v="1456.81"/>
        <n v="918.19"/>
        <n v="48.94"/>
        <n v="932.29"/>
        <n v="325.79000000000002"/>
        <n v="405.97"/>
        <n v="1589.07"/>
        <n v="1432.8"/>
        <n v="1765.76"/>
        <n v="2757.54"/>
        <n v="873.75"/>
        <n v="258.52"/>
        <n v="606.76"/>
        <n v="1337.69"/>
        <n v="1793.08"/>
        <n v="122.74"/>
        <n v="927.93"/>
        <n v="151.88"/>
        <n v="2210.4"/>
        <n v="39.74"/>
        <n v="1009"/>
        <n v="1653.64"/>
        <n v="1015.7"/>
        <n v="912.45"/>
        <n v="815.19"/>
        <n v="1814.06"/>
        <n v="758.92"/>
        <n v="1667.44"/>
        <n v="2562.5500000000002"/>
        <n v="745.38"/>
        <n v="687.95"/>
        <n v="550.07000000000005"/>
        <n v="2068.21"/>
        <n v="2576.65"/>
        <n v="1044.1400000000001"/>
        <n v="99.04"/>
        <n v="1996.81"/>
        <n v="921.68"/>
        <n v="2503.79"/>
        <n v="2462.77"/>
        <n v="496.2"/>
        <n v="907.59"/>
        <n v="334.19"/>
        <n v="538.79"/>
        <n v="1436.54"/>
        <n v="1766.55"/>
        <n v="628.54"/>
        <n v="1650.75"/>
        <n v="2247.14"/>
        <n v="893.19"/>
        <n v="2328.9"/>
        <n v="2066.75"/>
        <n v="2182.31"/>
        <n v="2726.62"/>
        <n v="111.29"/>
        <n v="1100.0899999999999"/>
        <n v="1529.14"/>
        <n v="728.69"/>
        <n v="6.28"/>
        <n v="2569.77"/>
        <n v="1592.02"/>
        <n v="995.47"/>
        <n v="1240.31"/>
        <n v="118.37"/>
        <n v="2105.5300000000002"/>
        <n v="523"/>
        <n v="1075.3"/>
        <n v="3294.57"/>
        <n v="464.05"/>
        <n v="511.03"/>
        <n v="4.22"/>
        <n v="577.24"/>
        <n v="1426.03"/>
        <n v="1360.12"/>
        <n v="2071.1"/>
        <n v="979.84"/>
        <n v="537.39"/>
        <n v="213.32"/>
        <n v="1994.67"/>
        <n v="552.84"/>
        <n v="224.95"/>
        <n v="772.09"/>
        <n v="3149.21"/>
        <n v="57.53"/>
        <n v="824.81"/>
        <n v="1493.53"/>
        <n v="741.92"/>
        <n v="742.23"/>
        <n v="479.54"/>
        <n v="1175.25"/>
        <n v="227.45"/>
        <n v="1178.6199999999999"/>
        <n v="2422.1"/>
        <n v="433.88"/>
        <n v="3149.13"/>
        <n v="65.650000000000006"/>
        <n v="2492.14"/>
        <n v="931.84"/>
        <n v="619.51"/>
        <n v="1421.55"/>
        <n v="952.56"/>
        <n v="3154.14"/>
        <n v="226.14"/>
        <n v="885.92"/>
        <n v="2433.34"/>
        <n v="1154.3399999999999"/>
        <n v="1135.99"/>
        <n v="2751.84"/>
        <n v="1374.72"/>
        <n v="1318.37"/>
        <n v="441.74"/>
        <n v="1330.07"/>
        <n v="1634.86"/>
        <n v="70.599999999999994"/>
        <n v="1823.04"/>
        <n v="2015.99"/>
        <n v="244.13"/>
        <n v="2783.12"/>
        <n v="2050.31"/>
        <n v="147.12"/>
        <n v="1982.98"/>
        <n v="2299.3000000000002"/>
        <n v="462.61"/>
        <n v="1093.3900000000001"/>
        <n v="1454.22"/>
        <n v="2120.4"/>
        <n v="128.68"/>
        <n v="1325.96"/>
        <n v="2439.33"/>
        <n v="2201.54"/>
        <n v="814.36"/>
        <n v="1382.91"/>
        <n v="1646.43"/>
        <n v="400.84"/>
        <n v="1780.56"/>
        <n v="1118.43"/>
        <n v="771.12"/>
        <n v="1210.04"/>
        <n v="3024.03"/>
        <n v="2303.46"/>
        <n v="3083.8"/>
        <n v="322.70999999999998"/>
        <n v="731.29"/>
        <n v="1533.95"/>
        <n v="1571.66"/>
        <n v="250.73"/>
        <n v="3472.81"/>
        <n v="1206.04"/>
        <n v="2197.23"/>
        <n v="1620.6"/>
        <n v="1034.6600000000001"/>
        <n v="1905.42"/>
        <n v="541.55999999999995"/>
        <n v="1116.5999999999999"/>
        <n v="1455"/>
        <n v="1278.3"/>
        <n v="899.83"/>
        <n v="878.73"/>
        <n v="594.41999999999996"/>
        <n v="1617.85"/>
        <n v="972.91"/>
        <n v="42.56"/>
        <n v="1480.83"/>
        <n v="564.26"/>
        <n v="2137.21"/>
        <n v="1680.93"/>
        <n v="2905.06"/>
        <n v="842.09"/>
        <n v="3131.37"/>
        <n v="1444.72"/>
        <n v="2875.8"/>
        <n v="1641.61"/>
        <n v="1299.02"/>
        <n v="1118.56"/>
        <n v="1184.71"/>
        <n v="1201.47"/>
        <n v="880.99"/>
        <n v="2050.87"/>
        <n v="1737.9"/>
        <n v="1388.31"/>
        <n v="529.14"/>
        <n v="1972.38"/>
        <n v="876.81"/>
        <n v="824.26"/>
        <n v="1159.3499999999999"/>
        <n v="2513.5100000000002"/>
        <n v="3087.13"/>
        <n v="2717.15"/>
        <n v="901.79"/>
        <n v="796.15"/>
        <n v="157.82"/>
        <n v="819.06"/>
        <n v="1711.16"/>
        <n v="1696.35"/>
        <n v="2884.34"/>
        <n v="1483.74"/>
        <n v="3197.47"/>
        <n v="2322.6999999999998"/>
        <n v="1932.42"/>
        <n v="1590.36"/>
        <n v="395.61"/>
        <n v="2077.69"/>
        <n v="1330.85"/>
        <n v="2764.65"/>
        <n v="278.35000000000002"/>
        <n v="984.36"/>
        <n v="190.84"/>
        <n v="908.3"/>
        <n v="284.23"/>
        <n v="1229.3399999999999"/>
        <n v="1224.72"/>
        <n v="485.86"/>
        <n v="2210.94"/>
        <n v="571.89"/>
        <n v="3398.37"/>
        <n v="194.62"/>
        <n v="1031.6400000000001"/>
        <n v="495.19"/>
        <n v="1319.04"/>
        <n v="314.87"/>
        <n v="2210.17"/>
        <n v="1045"/>
        <n v="2132.19"/>
        <n v="2101.5500000000002"/>
        <n v="2125.44"/>
        <n v="712.75"/>
        <n v="1568.83"/>
        <n v="2074.34"/>
        <n v="757.59"/>
        <n v="415.96"/>
        <n v="1870.89"/>
        <n v="206.88"/>
        <n v="62.82"/>
        <n v="956.49"/>
        <n v="165.7"/>
        <n v="608.36"/>
        <n v="2665.91"/>
        <n v="587.95000000000005"/>
        <n v="2193.13"/>
        <n v="2187.8000000000002"/>
        <n v="1002.11"/>
        <n v="913.78"/>
        <n v="1843.51"/>
        <n v="1383.6"/>
        <n v="1588.53"/>
        <n v="1344.05"/>
        <n v="1290.29"/>
        <n v="221.58"/>
        <n v="360.34"/>
        <n v="2545.81"/>
        <n v="699.47"/>
        <n v="2738.69"/>
        <n v="94.78"/>
        <n v="2777.35"/>
        <n v="492.18"/>
        <n v="1921.65"/>
        <n v="290.33"/>
        <n v="602.91999999999996"/>
        <n v="2077.5"/>
        <n v="172.88"/>
        <n v="2778.74"/>
        <n v="309.47000000000003"/>
        <n v="666.41"/>
        <n v="744.27"/>
        <n v="12.69"/>
        <n v="651.55999999999995"/>
        <n v="754.22"/>
        <n v="2981.01"/>
        <n v="976.17"/>
        <n v="1145.9000000000001"/>
        <n v="1630.39"/>
        <n v="963.73"/>
        <n v="891.73"/>
        <n v="1667.82"/>
        <n v="1921.51"/>
        <n v="1217.43"/>
        <n v="970.27"/>
        <n v="1624.67"/>
        <n v="2606.11"/>
        <n v="434.72"/>
        <n v="1860.41"/>
        <n v="833.69"/>
        <n v="333.48"/>
        <n v="1784.7"/>
        <n v="1072.29"/>
        <n v="3028.05"/>
        <n v="987.24"/>
        <n v="975.43"/>
        <n v="141.43"/>
        <n v="1625.42"/>
        <n v="299.94"/>
        <n v="1503.96"/>
        <n v="3101.11"/>
        <n v="979.42"/>
        <n v="1186.26"/>
        <n v="1938.33"/>
        <n v="826.47"/>
        <n v="118.17"/>
        <n v="1425.87"/>
        <n v="1594.78"/>
        <n v="3342.11"/>
        <n v="1069.77"/>
        <n v="140.82"/>
        <n v="67.040000000000006"/>
        <n v="1276.67"/>
        <n v="2821.36"/>
        <n v="1559.19"/>
        <n v="656.66"/>
        <n v="2657.84"/>
        <n v="1424.74"/>
        <n v="2318.7399999999998"/>
        <n v="366.7"/>
        <n v="2797.41"/>
        <n v="2209.66"/>
        <n v="839.04"/>
        <n v="1139.1500000000001"/>
        <n v="1712.03"/>
        <n v="1054.29"/>
        <n v="2451.2199999999998"/>
        <n v="1251.21"/>
        <n v="1104.8"/>
        <n v="2383.41"/>
        <n v="213.06"/>
        <n v="2030.64"/>
        <n v="956.7"/>
        <n v="1447.68"/>
        <n v="2949.62"/>
        <n v="2580.5700000000002"/>
        <n v="1978.91"/>
        <n v="1481.45"/>
        <n v="1658.92"/>
        <n v="602.34"/>
        <n v="527.64"/>
        <n v="1841.9"/>
        <n v="1645.48"/>
        <n v="727.22"/>
        <n v="1233.79"/>
        <n v="1543.76"/>
        <n v="2115.19"/>
        <n v="1837.19"/>
        <n v="2858.93"/>
        <n v="289.92"/>
        <n v="997.2"/>
        <n v="47.29"/>
        <n v="754.24"/>
        <n v="901.48"/>
        <n v="113.08"/>
        <n v="868.62"/>
        <n v="347.9"/>
        <n v="1111.8800000000001"/>
        <n v="327.72"/>
        <n v="486.13"/>
        <n v="2066.6"/>
        <n v="86.2"/>
        <n v="2307.75"/>
        <n v="1112.81"/>
        <n v="1125.99"/>
        <n v="123.62"/>
        <n v="1731.75"/>
        <n v="3062.01"/>
        <n v="2200.41"/>
        <n v="601.49"/>
        <n v="947.77"/>
        <n v="2331.48"/>
        <n v="1417.24"/>
        <n v="699.5"/>
        <n v="1787.2"/>
        <n v="1698.75"/>
        <n v="724.7"/>
        <n v="1355.94"/>
        <n v="275.07"/>
        <n v="1802.44"/>
        <n v="1269.78"/>
        <n v="571.9"/>
        <n v="2755.04"/>
        <n v="962.51"/>
        <n v="668.27"/>
        <n v="1404.33"/>
        <n v="3589.89"/>
        <n v="233.51"/>
        <n v="124.25"/>
        <n v="1431.37"/>
        <n v="1595.52"/>
        <n v="1028.46"/>
        <n v="3230.35"/>
        <n v="2789.61"/>
        <n v="1897.74"/>
        <n v="902.47"/>
        <n v="33.659999999999997"/>
        <n v="1086.68"/>
        <n v="1010.75"/>
        <n v="411.48"/>
        <n v="413.34"/>
        <n v="1558.89"/>
        <n v="861.16"/>
        <n v="2296.25"/>
        <n v="2636.6"/>
        <n v="978.09"/>
        <n v="545.72"/>
        <n v="1435.54"/>
        <n v="2397.3000000000002"/>
        <n v="1853.86"/>
        <n v="45.98"/>
      </sharedItems>
    </cacheField>
    <cacheField name="PriceBand" numFmtId="165">
      <sharedItems count="3">
        <s v="Medium"/>
        <s v="Low"/>
        <s v="High"/>
      </sharedItems>
    </cacheField>
    <cacheField name="DiscountPct" numFmtId="10">
      <sharedItems containsSemiMixedTypes="0" containsString="0" containsNumber="1" minValue="0" maxValue="0.56499999999999995"/>
    </cacheField>
    <cacheField name="Quantity" numFmtId="1">
      <sharedItems containsSemiMixedTypes="0" containsString="0" containsNumber="1" containsInteger="1" minValue="2" maxValue="61"/>
    </cacheField>
    <cacheField name="GrossRevenue" numFmtId="165">
      <sharedItems containsSemiMixedTypes="0" containsString="0" containsNumber="1" minValue="18.659839999999999" maxValue="139277.83032000001"/>
    </cacheField>
    <cacheField name="CoftOfGoods" numFmtId="165">
      <sharedItems containsSemiMixedTypes="0" containsString="0" containsNumber="1" minValue="22" maxValue="83258.290000000008"/>
    </cacheField>
    <cacheField name="GrossProfit" numFmtId="165">
      <sharedItems containsSemiMixedTypes="0" containsString="0" containsNumber="1" minValue="-68355.013999999996" maxValue="65188.659999999996"/>
    </cacheField>
    <cacheField name="MarginPct" numFmtId="10">
      <sharedItems containsSemiMixedTypes="0" containsString="0" containsNumber="1" minValue="-250.39750756449047" maxValue="0.59672531214528945"/>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aac izzoh" refreshedDate="45934.476073495367" createdVersion="8" refreshedVersion="8" minRefreshableVersion="3" recordCount="631" xr:uid="{A586BBB6-E237-436E-9011-E5C2FAEE7240}">
  <cacheSource type="worksheet">
    <worksheetSource name="Table1"/>
  </cacheSource>
  <cacheFields count="28">
    <cacheField name="OrderID" numFmtId="0">
      <sharedItems count="631">
        <s v="ORD-2024-275203"/>
        <s v="ORD-2024-358795"/>
        <s v="ORD-2023-373538"/>
        <s v="ORD-2025-168148"/>
        <s v="ORD-2023-824839"/>
        <s v="ORD-2023-723587"/>
        <s v="ORD-2024-336584"/>
        <s v="ORD-2023-112666"/>
        <s v="ORD-2024-589570"/>
        <s v="ORD-2025-997421"/>
        <s v="ORD-2024-210687"/>
        <s v="ORD-2025-515515"/>
        <s v="ORD-2025-487261"/>
        <s v="ORD-2024-890180"/>
        <s v="ORD-2025-840976"/>
        <s v="ORD-2023-937291"/>
        <s v="ORD-2024-206081"/>
        <s v="ORD-2025-233883"/>
        <s v="ORD-2025-843974"/>
        <s v="ORD-2025-745263"/>
        <s v="ORD-2024-798002"/>
        <s v="ORD-2023-867836"/>
        <s v="ORD-2025-580047"/>
        <s v="ORD-2024-500109"/>
        <s v="ORD-2023-271836"/>
        <s v="ORD-2024-215294"/>
        <s v="ORD-2024-788105"/>
        <s v="ORD-2024-855073"/>
        <s v="ORD-2023-897079"/>
        <s v="ORD-2025-548982"/>
        <s v="ORD-2024-170313"/>
        <s v="ORD-2023-562894"/>
        <s v="ORD-2025-474710"/>
        <s v="ORD-2024-629525"/>
        <s v="ORD-2024-167215"/>
        <s v="ORD-2023-864121"/>
        <s v="ORD-2024-692673"/>
        <s v="ORD-2025-718992"/>
        <s v="ORD-2024-599522"/>
        <s v="ORD-2023-651638"/>
        <s v="ORD-2024-635626"/>
        <s v="ORD-2024-296582"/>
        <s v="ORD-2024-998320"/>
        <s v="ORD-2025-820255"/>
        <s v="ORD-2024-389336"/>
        <s v="ORD-2023-308124"/>
        <s v="ORD-2023-128295"/>
        <s v="ORD-2024-548345"/>
        <s v="ORD-2024-966651"/>
        <s v="ORD-2023-292714"/>
        <s v="ORD-2024-468501"/>
        <s v="ORD-2024-260775"/>
        <s v="ORD-2023-419187"/>
        <s v="ORD-2025-578007"/>
        <s v="ORD-2023-235230"/>
        <s v="ORD-2025-765220"/>
        <s v="ORD-2025-931538"/>
        <s v="ORD-2024-289089"/>
        <s v="ORD-2025-639542"/>
        <s v="ORD-2025-762301"/>
        <s v="ORD-2024-906395"/>
        <s v="ORD-2025-779574"/>
        <s v="ORD-2025-526650"/>
        <s v="ORD-2024-247979"/>
        <s v="ORD-2023-480975"/>
        <s v="ORD-2023-239789"/>
        <s v="ORD-2023-548874"/>
        <s v="ORD-2024-347736"/>
        <s v="ORD-2023-749324"/>
        <s v="ORD-2023-809913"/>
        <s v="ORD-2024-287210"/>
        <s v="ORD-2025-640677"/>
        <s v="ORD-2024-939873"/>
        <s v="ORD-2024-800947"/>
        <s v="ORD-2023-382272"/>
        <s v="ORD-2023-722117"/>
        <s v="ORD-2024-446699"/>
        <s v="ORD-2024-451005"/>
        <s v="ORD-2023-290279"/>
        <s v="ORD-2024-192263"/>
        <s v="ORD-2023-159379"/>
        <s v="ORD-2023-343322"/>
        <s v="ORD-2025-114382"/>
        <s v="ORD-2025-488349"/>
        <s v="ORD-2025-330203"/>
        <s v="ORD-2023-841426"/>
        <s v="ORD-2024-594592"/>
        <s v="ORD-2025-863978"/>
        <s v="ORD-2024-604471"/>
        <s v="ORD-2023-258768"/>
        <s v="ORD-2025-626047"/>
        <s v="ORD-2025-526752"/>
        <s v="ORD-2023-374486"/>
        <s v="ORD-2024-997336"/>
        <s v="ORD-2025-725646"/>
        <s v="ORD-2023-868734"/>
        <s v="ORD-2025-262491"/>
        <s v="ORD-2024-638884"/>
        <s v="ORD-2025-541501"/>
        <s v="ORD-2023-422918"/>
        <s v="ORD-2025-328504"/>
        <s v="ORD-2024-851883"/>
        <s v="ORD-2025-662997"/>
        <s v="ORD-2024-478165"/>
        <s v="ORD-2024-771210"/>
        <s v="ORD-2024-155337"/>
        <s v="ORD-2023-251563"/>
        <s v="ORD-2024-286833"/>
        <s v="ORD-2024-792558"/>
        <s v="ORD-2024-166150"/>
        <s v="ORD-2024-909942"/>
        <s v="ORD-2024-223618"/>
        <s v="ORD-2024-919471"/>
        <s v="ORD-2025-649239"/>
        <s v="ORD-2023-975863"/>
        <s v="ORD-2023-869884"/>
        <s v="ORD-2025-698069"/>
        <s v="ORD-2024-474999"/>
        <s v="ORD-2023-427304"/>
        <s v="ORD-2025-956101"/>
        <s v="ORD-2025-184082"/>
        <s v="ORD-2023-576840"/>
        <s v="ORD-2023-178249"/>
        <s v="ORD-2024-588972"/>
        <s v="ORD-2023-603238"/>
        <s v="ORD-2023-883066"/>
        <s v="ORD-2024-584090"/>
        <s v="ORD-2025-537785"/>
        <s v="ORD-2024-605518"/>
        <s v="ORD-2023-521818"/>
        <s v="ORD-2025-650719"/>
        <s v="ORD-2025-501927"/>
        <s v="ORD-2023-430904"/>
        <s v="ORD-2025-354346"/>
        <s v="ORD-2024-164288"/>
        <s v="ORD-2023-867285"/>
        <s v="ORD-2024-836421"/>
        <s v="ORD-2023-613287"/>
        <s v="ORD-2024-783321"/>
        <s v="ORD-2024-232632"/>
        <s v="ORD-2023-906481"/>
        <s v="ORD-2024-902741"/>
        <s v="ORD-2023-912395"/>
        <s v="ORD-2024-389102"/>
        <s v="ORD-2023-309373"/>
        <s v="ORD-2023-825495"/>
        <s v="ORD-2025-244832"/>
        <s v="ORD-2024-211453"/>
        <s v="ORD-2023-192324"/>
        <s v="ORD-2024-438404"/>
        <s v="ORD-2025-246470"/>
        <s v="ORD-2023-497686"/>
        <s v="ORD-2023-596758"/>
        <s v="ORD-2024-201376"/>
        <s v="ORD-2023-842488"/>
        <s v="ORD-2024-136321"/>
        <s v="ORD-2024-764468"/>
        <s v="ORD-2024-553449"/>
        <s v="ORD-2025-766923"/>
        <s v="ORD-2025-418232"/>
        <s v="ORD-2023-848013"/>
        <s v="ORD-2024-357368"/>
        <s v="ORD-2024-219735"/>
        <s v="ORD-2023-240507"/>
        <s v="ORD-2024-134084"/>
        <s v="ORD-2023-884625"/>
        <s v="ORD-2023-157993"/>
        <s v="ORD-2024-329104"/>
        <s v="ORD-2023-304451"/>
        <s v="ORD-2024-942981"/>
        <s v="ORD-2024-605629"/>
        <s v="ORD-2023-450877"/>
        <s v="ORD-2023-286994"/>
        <s v="ORD-2025-700847"/>
        <s v="ORD-2024-970848"/>
        <s v="ORD-2025-845715"/>
        <s v="ORD-2023-664749"/>
        <s v="ORD-2024-960952"/>
        <s v="ORD-2023-987700"/>
        <s v="ORD-2025-652467"/>
        <s v="ORD-2025-667201"/>
        <s v="ORD-2024-237478"/>
        <s v="ORD-2025-898843"/>
        <s v="ORD-2023-334213"/>
        <s v="ORD-2024-640340"/>
        <s v="ORD-2023-399631"/>
        <s v="ORD-2025-542939"/>
        <s v="ORD-2023-825836"/>
        <s v="ORD-2024-503082"/>
        <s v="ORD-2024-760799"/>
        <s v="ORD-2023-197661"/>
        <s v="ORD-2024-212990"/>
        <s v="ORD-2023-925146"/>
        <s v="ORD-2023-177794"/>
        <s v="ORD-2024-444710"/>
        <s v="ORD-2024-668926"/>
        <s v="ORD-2024-968374"/>
        <s v="ORD-2023-575584"/>
        <s v="ORD-2023-701153"/>
        <s v="ORD-2023-382017"/>
        <s v="ORD-2024-999607"/>
        <s v="ORD-2023-133848"/>
        <s v="ORD-2023-586275"/>
        <s v="ORD-2025-964661"/>
        <s v="ORD-2023-390998"/>
        <s v="ORD-2023-920483"/>
        <s v="ORD-2025-146850"/>
        <s v="ORD-2024-687100"/>
        <s v="ORD-2025-629393"/>
        <s v="ORD-2024-686712"/>
        <s v="ORD-2025-586799"/>
        <s v="ORD-2024-988736"/>
        <s v="ORD-2025-564184"/>
        <s v="ORD-2023-653343"/>
        <s v="ORD-2024-197852"/>
        <s v="ORD-2023-431328"/>
        <s v="ORD-2023-613317"/>
        <s v="ORD-2024-720756"/>
        <s v="ORD-2024-777623"/>
        <s v="ORD-2025-762212"/>
        <s v="ORD-2023-271918"/>
        <s v="ORD-2023-713375"/>
        <s v="ORD-2025-678688"/>
        <s v="ORD-2023-501220"/>
        <s v="ORD-2023-195665"/>
        <s v="ORD-2023-290237"/>
        <s v="ORD-2023-302041"/>
        <s v="ORD-2025-289139"/>
        <s v="ORD-2023-949710"/>
        <s v="ORD-2023-603650"/>
        <s v="ORD-2025-757957"/>
        <s v="ORD-2024-423853"/>
        <s v="ORD-2024-569164"/>
        <s v="ORD-2023-946143"/>
        <s v="ORD-2024-281211"/>
        <s v="ORD-2024-805860"/>
        <s v="ORD-2025-132174"/>
        <s v="ORD-2023-964434"/>
        <s v="ORD-2024-897622"/>
        <s v="ORD-2023-517216"/>
        <s v="ORD-2025-509940"/>
        <s v="ORD-2025-646342"/>
        <s v="ORD-2024-866535"/>
        <s v="ORD-2023-747341"/>
        <s v="ORD-2024-853298"/>
        <s v="ORD-2024-544865"/>
        <s v="ORD-2025-946490"/>
        <s v="ORD-2024-320972"/>
        <s v="ORD-2025-248586"/>
        <s v="ORD-2024-664046"/>
        <s v="ORD-2023-276806"/>
        <s v="ORD-2024-220234"/>
        <s v="ORD-2024-301260"/>
        <s v="ORD-2024-350100"/>
        <s v="ORD-2024-855600"/>
        <s v="ORD-2023-474313"/>
        <s v="ORD-2023-256951"/>
        <s v="ORD-2025-184754"/>
        <s v="ORD-2023-888140"/>
        <s v="ORD-2023-638181"/>
        <s v="ORD-2023-521280"/>
        <s v="ORD-2023-630430"/>
        <s v="ORD-2025-908258"/>
        <s v="ORD-2025-440093"/>
        <s v="ORD-2025-898022"/>
        <s v="ORD-2024-500511"/>
        <s v="ORD-2023-632893"/>
        <s v="ORD-2023-967239"/>
        <s v="ORD-2024-885858"/>
        <s v="ORD-2023-253245"/>
        <s v="ORD-2025-484073"/>
        <s v="ORD-2024-745822"/>
        <s v="ORD-2023-369160"/>
        <s v="ORD-2024-834983"/>
        <s v="ORD-2024-499009"/>
        <s v="ORD-2024-948800"/>
        <s v="ORD-2025-678328"/>
        <s v="ORD-2024-580808"/>
        <s v="ORD-2023-211715"/>
        <s v="ORD-2023-715175"/>
        <s v="ORD-2025-685236"/>
        <s v="ORD-2023-274037"/>
        <s v="ORD-2025-983096"/>
        <s v="ORD-2024-366010"/>
        <s v="ORD-2023-610470"/>
        <s v="ORD-2025-541048"/>
        <s v="ORD-2024-862371"/>
        <s v="ORD-2024-277241"/>
        <s v="ORD-2023-369150"/>
        <s v="ORD-2025-922513"/>
        <s v="ORD-2025-752845"/>
        <s v="ORD-2023-667815"/>
        <s v="ORD-2023-375011"/>
        <s v="ORD-2025-487025"/>
        <s v="ORD-2025-398335"/>
        <s v="ORD-2024-792137"/>
        <s v="ORD-2023-602648"/>
        <s v="ORD-2024-207096"/>
        <s v="ORD-2025-939953"/>
        <s v="ORD-2025-191328"/>
        <s v="ORD-2023-166668"/>
        <s v="ORD-2023-594700"/>
        <s v="ORD-2025-278048"/>
        <s v="ORD-2024-878493"/>
        <s v="ORD-2025-138578"/>
        <s v="ORD-2025-944081"/>
        <s v="ORD-2025-364852"/>
        <s v="ORD-2025-415018"/>
        <s v="ORD-2023-884192"/>
        <s v="ORD-2024-165942"/>
        <s v="ORD-2024-403664"/>
        <s v="ORD-2023-890605"/>
        <s v="ORD-2024-925626"/>
        <s v="ORD-2024-427031"/>
        <s v="ORD-2025-231184"/>
        <s v="ORD-2023-363031"/>
        <s v="ORD-2023-619570"/>
        <s v="ORD-2025-861401"/>
        <s v="ORD-2023-835010"/>
        <s v="ORD-2024-819979"/>
        <s v="ORD-2024-719055"/>
        <s v="ORD-2023-888245"/>
        <s v="ORD-2024-206121"/>
        <s v="ORD-2024-500890"/>
        <s v="ORD-2023-144816"/>
        <s v="ORD-2024-153053"/>
        <s v="ORD-2023-536542"/>
        <s v="ORD-2025-779530"/>
        <s v="ORD-2023-163610"/>
        <s v="ORD-2025-653781"/>
        <s v="ORD-2025-737787"/>
        <s v="ORD-2023-944052"/>
        <s v="ORD-2023-181257"/>
        <s v="ORD-2025-323492"/>
        <s v="ORD-2024-332076"/>
        <s v="ORD-2024-571797"/>
        <s v="ORD-2024-129345"/>
        <s v="ORD-2023-660608"/>
        <s v="ORD-2023-825084"/>
        <s v="ORD-2023-261081"/>
        <s v="ORD-2023-766015"/>
        <s v="ORD-2024-333192"/>
        <s v="ORD-2024-647473"/>
        <s v="ORD-2024-892908"/>
        <s v="ORD-2023-573146"/>
        <s v="ORD-2024-901115"/>
        <s v="ORD-2023-898009"/>
        <s v="ORD-2023-208944"/>
        <s v="ORD-2025-480172"/>
        <s v="ORD-2023-735274"/>
        <s v="ORD-2023-212701"/>
        <s v="ORD-2023-479747"/>
        <s v="ORD-2024-915495"/>
        <s v="ORD-2024-225829"/>
        <s v="ORD-2024-921935"/>
        <s v="ORD-2025-949776"/>
        <s v="ORD-2024-510591"/>
        <s v="ORD-2024-961756"/>
        <s v="ORD-2024-892173"/>
        <s v="ORD-2024-704056"/>
        <s v="ORD-2025-591006"/>
        <s v="ORD-2023-159821"/>
        <s v="ORD-2024-343877"/>
        <s v="ORD-2023-386663"/>
        <s v="ORD-2025-125517"/>
        <s v="ORD-2024-819778"/>
        <s v="ORD-2025-624006"/>
        <s v="ORD-2023-132101"/>
        <s v="ORD-2025-306903"/>
        <s v="ORD-2023-813340"/>
        <s v="ORD-2023-855675"/>
        <s v="ORD-2023-545150"/>
        <s v="ORD-2025-269934"/>
        <s v="ORD-2024-690270"/>
        <s v="ORD-2024-868223"/>
        <s v="ORD-2025-188059"/>
        <s v="ORD-2023-281890"/>
        <s v="ORD-2025-636162"/>
        <s v="ORD-2025-915869"/>
        <s v="ORD-2025-192876"/>
        <s v="ORD-2025-822030"/>
        <s v="ORD-2025-789245"/>
        <s v="ORD-2023-594955"/>
        <s v="ORD-2024-398783"/>
        <s v="ORD-2023-676553"/>
        <s v="ORD-2025-866565"/>
        <s v="ORD-2024-527858"/>
        <s v="ORD-2023-619385"/>
        <s v="ORD-2023-835226"/>
        <s v="ORD-2025-485946"/>
        <s v="ORD-2024-307849"/>
        <s v="ORD-2023-368449"/>
        <s v="ORD-2024-251426"/>
        <s v="ORD-2023-927385"/>
        <s v="ORD-2025-486350"/>
        <s v="ORD-2025-677880"/>
        <s v="ORD-2024-102866"/>
        <s v="ORD-2025-588029"/>
        <s v="ORD-2024-972999"/>
        <s v="ORD-2025-608069"/>
        <s v="ORD-2024-626750"/>
        <s v="ORD-2024-170021"/>
        <s v="ORD-2024-678110"/>
        <s v="ORD-2025-909340"/>
        <s v="ORD-2023-854471"/>
        <s v="ORD-2024-390951"/>
        <s v="ORD-2025-881624"/>
        <s v="ORD-2025-512310"/>
        <s v="ORD-2023-674887"/>
        <s v="ORD-2024-542244"/>
        <s v="ORD-2024-375848"/>
        <s v="ORD-2023-933238"/>
        <s v="ORD-2023-732585"/>
        <s v="ORD-2024-465898"/>
        <s v="ORD-2023-987081"/>
        <s v="ORD-2024-655710"/>
        <s v="ORD-2025-411385"/>
        <s v="ORD-2025-222035"/>
        <s v="ORD-2024-749242"/>
        <s v="ORD-2023-623293"/>
        <s v="ORD-2025-276968"/>
        <s v="ORD-2025-650841"/>
        <s v="ORD-2025-831576"/>
        <s v="ORD-2024-468655"/>
        <s v="ORD-2024-515105"/>
        <s v="ORD-2025-803803"/>
        <s v="ORD-2024-993481"/>
        <s v="ORD-2024-811752"/>
        <s v="ORD-2025-673091"/>
        <s v="ORD-2024-381197"/>
        <s v="ORD-2024-651852"/>
        <s v="ORD-2023-659070"/>
        <s v="ORD-2024-837651"/>
        <s v="ORD-2024-581530"/>
        <s v="ORD-2023-378104"/>
        <s v="ORD-2024-972318"/>
        <s v="ORD-2023-752962"/>
        <s v="ORD-2023-808024"/>
        <s v="ORD-2023-156396"/>
        <s v="ORD-2023-184577"/>
        <s v="ORD-2024-446030"/>
        <s v="ORD-2023-842820"/>
        <s v="ORD-2024-745424"/>
        <s v="ORD-2024-510520"/>
        <s v="ORD-2023-769774"/>
        <s v="ORD-2023-580751"/>
        <s v="ORD-2025-473192"/>
        <s v="ORD-2024-886939"/>
        <s v="ORD-2024-566589"/>
        <s v="ORD-2023-109927"/>
        <s v="ORD-2023-780206"/>
        <s v="ORD-2024-851993"/>
        <s v="ORD-2025-417942"/>
        <s v="ORD-2023-172095"/>
        <s v="ORD-2024-257550"/>
        <s v="ORD-2023-581799"/>
        <s v="ORD-2023-880296"/>
        <s v="ORD-2023-191563"/>
        <s v="ORD-2024-202166"/>
        <s v="ORD-2023-539967"/>
        <s v="ORD-2023-704111"/>
        <s v="ORD-2024-356812"/>
        <s v="ORD-2025-306251"/>
        <s v="ORD-2025-496178"/>
        <s v="ORD-2024-508213"/>
        <s v="ORD-2024-787018"/>
        <s v="ORD-2023-728177"/>
        <s v="ORD-2025-795385"/>
        <s v="ORD-2025-947929"/>
        <s v="ORD-2023-931633"/>
        <s v="ORD-2023-243704"/>
        <s v="ORD-2025-779659"/>
        <s v="ORD-2024-647571"/>
        <s v="ORD-2025-683043"/>
        <s v="ORD-2023-588455"/>
        <s v="ORD-2024-641220"/>
        <s v="ORD-2023-799597"/>
        <s v="ORD-2023-569862"/>
        <s v="ORD-2023-609394"/>
        <s v="ORD-2024-105586"/>
        <s v="ORD-2024-207792"/>
        <s v="ORD-2025-417336"/>
        <s v="ORD-2025-252117"/>
        <s v="ORD-2023-867175"/>
        <s v="ORD-2024-382152"/>
        <s v="ORD-2023-597666"/>
        <s v="ORD-2024-371409"/>
        <s v="ORD-2024-973420"/>
        <s v="ORD-2025-254721"/>
        <s v="ORD-2024-247032"/>
        <s v="ORD-2024-792353"/>
        <s v="ORD-2025-703623"/>
        <s v="ORD-2024-516704"/>
        <s v="ORD-2024-578646"/>
        <s v="ORD-2024-433936"/>
        <s v="ORD-2023-434071"/>
        <s v="ORD-2024-728474"/>
        <s v="ORD-2023-406606"/>
        <s v="ORD-2025-823055"/>
        <s v="ORD-2023-573656"/>
        <s v="ORD-2024-567435"/>
        <s v="ORD-2023-744942"/>
        <s v="ORD-2025-331237"/>
        <s v="ORD-2025-680118"/>
        <s v="ORD-2024-310809"/>
        <s v="ORD-2025-474368"/>
        <s v="ORD-2024-732543"/>
        <s v="ORD-2023-867166"/>
        <s v="ORD-2024-776337"/>
        <s v="ORD-2023-913592"/>
        <s v="ORD-2024-961501"/>
        <s v="ORD-2024-964950"/>
        <s v="ORD-2023-349264"/>
        <s v="ORD-2025-137394"/>
        <s v="ORD-2025-635337"/>
        <s v="ORD-2023-568013"/>
        <s v="ORD-2025-828263"/>
        <s v="ORD-2024-402240"/>
        <s v="ORD-2023-125739"/>
        <s v="ORD-2024-892879"/>
        <s v="ORD-2023-472050"/>
        <s v="ORD-2024-468615"/>
        <s v="ORD-2024-833375"/>
        <s v="ORD-2024-206311"/>
        <s v="ORD-2024-364080"/>
        <s v="ORD-2025-460466"/>
        <s v="ORD-2023-700699"/>
        <s v="ORD-2024-713332"/>
        <s v="ORD-2023-640022"/>
        <s v="ORD-2024-532184"/>
        <s v="ORD-2025-926547"/>
        <s v="ORD-2025-778145"/>
        <s v="ORD-2023-525643"/>
        <s v="ORD-2025-312803"/>
        <s v="ORD-2025-149156"/>
        <s v="ORD-2023-215819"/>
        <s v="ORD-2024-353078"/>
        <s v="ORD-2023-621393"/>
        <s v="ORD-2023-974506"/>
        <s v="ORD-2023-811823"/>
        <s v="ORD-2023-286720"/>
        <s v="ORD-2024-626925"/>
        <s v="ORD-2023-960380"/>
        <s v="ORD-2023-453699"/>
        <s v="ORD-2025-960931"/>
        <s v="ORD-2024-419248"/>
        <s v="ORD-2023-488227"/>
        <s v="ORD-2023-472078"/>
        <s v="ORD-2024-202877"/>
        <s v="ORD-2024-140633"/>
        <s v="ORD-2025-419532"/>
        <s v="ORD-2023-139236"/>
        <s v="ORD-2025-337268"/>
        <s v="ORD-2025-332931"/>
        <s v="ORD-2024-536442"/>
        <s v="ORD-2023-957692"/>
        <s v="ORD-2025-874124"/>
        <s v="ORD-2024-687073"/>
        <s v="ORD-2024-555229"/>
        <s v="ORD-2024-872291"/>
        <s v="ORD-2024-250862"/>
        <s v="ORD-2024-331226"/>
        <s v="ORD-2023-356427"/>
        <s v="ORD-2025-659650"/>
        <s v="ORD-2024-207669"/>
        <s v="ORD-2024-979401"/>
        <s v="ORD-2025-929414"/>
        <s v="ORD-2024-766980"/>
        <s v="ORD-2024-437164"/>
        <s v="ORD-2025-169093"/>
        <s v="ORD-2023-868460"/>
        <s v="ORD-2025-177994"/>
        <s v="ORD-2024-355095"/>
        <s v="ORD-2023-126505"/>
        <s v="ORD-2023-340056"/>
        <s v="ORD-2025-281413"/>
        <s v="ORD-2023-713614"/>
        <s v="ORD-2023-173313"/>
        <s v="ORD-2024-496601"/>
        <s v="ORD-2025-155182"/>
        <s v="ORD-2023-244375"/>
        <s v="ORD-2023-856322"/>
        <s v="ORD-2024-594527"/>
        <s v="ORD-2024-689872"/>
        <s v="ORD-2025-246692"/>
        <s v="ORD-2023-378676"/>
        <s v="ORD-2024-243988"/>
        <s v="ORD-2024-572312"/>
        <s v="ORD-2025-281062"/>
        <s v="ORD-2023-727290"/>
        <s v="ORD-2025-993993"/>
        <s v="ORD-2023-619493"/>
        <s v="ORD-2024-947056"/>
        <s v="ORD-2025-856556"/>
        <s v="ORD-2024-442776"/>
        <s v="ORD-2025-705398"/>
        <s v="ORD-2023-689428"/>
        <s v="ORD-2025-683247"/>
        <s v="ORD-2024-585443"/>
        <s v="ORD-2024-907733"/>
        <s v="ORD-2024-550400"/>
        <s v="ORD-2025-189846"/>
        <s v="ORD-2025-752192"/>
        <s v="ORD-2023-294716"/>
        <s v="ORD-2023-552115"/>
        <s v="ORD-2023-107265"/>
        <s v="ORD-2025-262434"/>
        <s v="ORD-2024-266562"/>
        <s v="ORD-2024-838925"/>
        <s v="ORD-2023-664790"/>
        <s v="ORD-2024-331408"/>
        <s v="ORD-2024-741404"/>
        <s v="ORD-2024-341535"/>
        <s v="ORD-2023-451931"/>
        <s v="ORD-2025-532859"/>
        <s v="ORD-2023-502205"/>
        <s v="ORD-2024-930679"/>
        <s v="ORD-2025-150713"/>
        <s v="ORD-2024-756884"/>
        <s v="ORD-2023-755337"/>
        <s v="ORD-2025-907040"/>
        <s v="ORD-2024-817997"/>
        <s v="ORD-2025-649633"/>
        <s v="ORD-2023-885216"/>
        <s v="ORD-2023-561823"/>
        <s v="ORD-2023-249805"/>
        <s v="ORD-2023-548934"/>
        <s v="ORD-2023-921939"/>
        <s v="ORD-2023-961864"/>
        <s v="ORD-2023-455933"/>
        <s v="ORD-2025-728935"/>
      </sharedItems>
    </cacheField>
    <cacheField name="OrderDate" numFmtId="14">
      <sharedItems containsSemiMixedTypes="0" containsNonDate="0" containsDate="1" containsString="0" minDate="2023-01-02T00:00:00" maxDate="2025-09-16T00:00:00" count="468">
        <d v="2024-03-11T00:00:00"/>
        <d v="2024-10-23T00:00:00"/>
        <d v="2023-02-28T00:00:00"/>
        <d v="2025-03-29T00:00:00"/>
        <d v="2023-12-06T00:00:00"/>
        <d v="2023-01-02T00:00:00"/>
        <d v="2024-12-27T00:00:00"/>
        <d v="2023-01-15T00:00:00"/>
        <d v="2024-05-04T00:00:00"/>
        <d v="2025-05-21T00:00:00"/>
        <d v="2024-01-28T00:00:00"/>
        <d v="2025-01-03T00:00:00"/>
        <d v="2025-03-06T00:00:00"/>
        <d v="2024-01-20T00:00:00"/>
        <d v="2025-09-01T00:00:00"/>
        <d v="2023-04-23T00:00:00"/>
        <d v="2024-12-10T00:00:00"/>
        <d v="2025-09-08T00:00:00"/>
        <d v="2025-07-20T00:00:00"/>
        <d v="2024-07-25T00:00:00"/>
        <d v="2023-05-11T00:00:00"/>
        <d v="2025-06-14T00:00:00"/>
        <d v="2024-05-18T00:00:00"/>
        <d v="2023-02-07T00:00:00"/>
        <d v="2024-06-30T00:00:00"/>
        <d v="2024-11-30T00:00:00"/>
        <d v="2024-07-19T00:00:00"/>
        <d v="2023-04-14T00:00:00"/>
        <d v="2025-04-07T00:00:00"/>
        <d v="2023-02-23T00:00:00"/>
        <d v="2025-07-24T00:00:00"/>
        <d v="2024-04-18T00:00:00"/>
        <d v="2024-08-23T00:00:00"/>
        <d v="2023-03-27T00:00:00"/>
        <d v="2024-03-07T00:00:00"/>
        <d v="2025-06-24T00:00:00"/>
        <d v="2024-04-19T00:00:00"/>
        <d v="2023-06-17T00:00:00"/>
        <d v="2024-08-27T00:00:00"/>
        <d v="2024-01-11T00:00:00"/>
        <d v="2024-10-25T00:00:00"/>
        <d v="2025-05-29T00:00:00"/>
        <d v="2024-05-20T00:00:00"/>
        <d v="2023-04-19T00:00:00"/>
        <d v="2023-06-23T00:00:00"/>
        <d v="2024-05-14T00:00:00"/>
        <d v="2024-10-14T00:00:00"/>
        <d v="2023-07-10T00:00:00"/>
        <d v="2024-11-06T00:00:00"/>
        <d v="2024-10-17T00:00:00"/>
        <d v="2023-03-31T00:00:00"/>
        <d v="2025-01-21T00:00:00"/>
        <d v="2023-08-30T00:00:00"/>
        <d v="2025-04-06T00:00:00"/>
        <d v="2025-02-09T00:00:00"/>
        <d v="2024-12-17T00:00:00"/>
        <d v="2025-06-09T00:00:00"/>
        <d v="2025-05-02T00:00:00"/>
        <d v="2024-03-10T00:00:00"/>
        <d v="2025-09-10T00:00:00"/>
        <d v="2025-04-27T00:00:00"/>
        <d v="2024-11-02T00:00:00"/>
        <d v="2023-02-15T00:00:00"/>
        <d v="2023-12-03T00:00:00"/>
        <d v="2023-03-19T00:00:00"/>
        <d v="2024-05-22T00:00:00"/>
        <d v="2023-08-19T00:00:00"/>
        <d v="2023-04-21T00:00:00"/>
        <d v="2024-03-18T00:00:00"/>
        <d v="2025-04-09T00:00:00"/>
        <d v="2024-04-12T00:00:00"/>
        <d v="2024-12-15T00:00:00"/>
        <d v="2023-05-20T00:00:00"/>
        <d v="2023-09-18T00:00:00"/>
        <d v="2024-08-28T00:00:00"/>
        <d v="2023-06-14T00:00:00"/>
        <d v="2024-11-21T00:00:00"/>
        <d v="2023-02-08T00:00:00"/>
        <d v="2025-05-14T00:00:00"/>
        <d v="2025-04-23T00:00:00"/>
        <d v="2025-03-25T00:00:00"/>
        <d v="2023-12-22T00:00:00"/>
        <d v="2024-04-06T00:00:00"/>
        <d v="2025-08-07T00:00:00"/>
        <d v="2024-01-21T00:00:00"/>
        <d v="2023-06-29T00:00:00"/>
        <d v="2025-04-28T00:00:00"/>
        <d v="2023-06-24T00:00:00"/>
        <d v="2024-10-04T00:00:00"/>
        <d v="2023-04-06T00:00:00"/>
        <d v="2025-08-01T00:00:00"/>
        <d v="2024-05-28T00:00:00"/>
        <d v="2025-07-22T00:00:00"/>
        <d v="2025-01-27T00:00:00"/>
        <d v="2024-01-13T00:00:00"/>
        <d v="2025-03-31T00:00:00"/>
        <d v="2024-12-05T00:00:00"/>
        <d v="2024-09-14T00:00:00"/>
        <d v="2024-05-21T00:00:00"/>
        <d v="2024-08-14T00:00:00"/>
        <d v="2024-10-16T00:00:00"/>
        <d v="2024-06-02T00:00:00"/>
        <d v="2024-06-09T00:00:00"/>
        <d v="2024-06-10T00:00:00"/>
        <d v="2024-06-29T00:00:00"/>
        <d v="2025-01-17T00:00:00"/>
        <d v="2023-11-20T00:00:00"/>
        <d v="2023-03-02T00:00:00"/>
        <d v="2025-06-03T00:00:00"/>
        <d v="2023-06-09T00:00:00"/>
        <d v="2025-07-09T00:00:00"/>
        <d v="2025-06-19T00:00:00"/>
        <d v="2023-11-19T00:00:00"/>
        <d v="2023-12-29T00:00:00"/>
        <d v="2023-08-21T00:00:00"/>
        <d v="2023-08-12T00:00:00"/>
        <d v="2024-06-07T00:00:00"/>
        <d v="2025-08-05T00:00:00"/>
        <d v="2024-05-30T00:00:00"/>
        <d v="2023-01-22T00:00:00"/>
        <d v="2025-02-12T00:00:00"/>
        <d v="2025-03-03T00:00:00"/>
        <d v="2023-01-27T00:00:00"/>
        <d v="2025-01-09T00:00:00"/>
        <d v="2024-12-21T00:00:00"/>
        <d v="2023-04-12T00:00:00"/>
        <d v="2024-12-14T00:00:00"/>
        <d v="2024-11-20T00:00:00"/>
        <d v="2024-02-14T00:00:00"/>
        <d v="2023-05-02T00:00:00"/>
        <d v="2024-12-23T00:00:00"/>
        <d v="2023-07-26T00:00:00"/>
        <d v="2024-06-15T00:00:00"/>
        <d v="2023-07-05T00:00:00"/>
        <d v="2023-11-30T00:00:00"/>
        <d v="2025-09-11T00:00:00"/>
        <d v="2024-04-04T00:00:00"/>
        <d v="2023-09-14T00:00:00"/>
        <d v="2024-09-23T00:00:00"/>
        <d v="2025-04-16T00:00:00"/>
        <d v="2023-07-03T00:00:00"/>
        <d v="2023-12-07T00:00:00"/>
        <d v="2024-02-18T00:00:00"/>
        <d v="2023-10-31T00:00:00"/>
        <d v="2024-08-07T00:00:00"/>
        <d v="2024-02-01T00:00:00"/>
        <d v="2025-02-15T00:00:00"/>
        <d v="2023-02-20T00:00:00"/>
        <d v="2024-10-30T00:00:00"/>
        <d v="2024-04-03T00:00:00"/>
        <d v="2023-03-25T00:00:00"/>
        <d v="2024-06-04T00:00:00"/>
        <d v="2023-02-19T00:00:00"/>
        <d v="2023-04-18T00:00:00"/>
        <d v="2024-05-23T00:00:00"/>
        <d v="2023-10-07T00:00:00"/>
        <d v="2024-10-09T00:00:00"/>
        <d v="2024-07-15T00:00:00"/>
        <d v="2023-09-21T00:00:00"/>
        <d v="2023-02-24T00:00:00"/>
        <d v="2025-04-14T00:00:00"/>
        <d v="2023-08-27T00:00:00"/>
        <d v="2024-02-03T00:00:00"/>
        <d v="2023-04-05T00:00:00"/>
        <d v="2025-08-21T00:00:00"/>
        <d v="2025-09-15T00:00:00"/>
        <d v="2024-10-03T00:00:00"/>
        <d v="2025-02-02T00:00:00"/>
        <d v="2024-10-22T00:00:00"/>
        <d v="2023-06-22T00:00:00"/>
        <d v="2025-01-13T00:00:00"/>
        <d v="2023-07-19T00:00:00"/>
        <d v="2024-05-19T00:00:00"/>
        <d v="2023-08-08T00:00:00"/>
        <d v="2024-08-12T00:00:00"/>
        <d v="2023-10-15T00:00:00"/>
        <d v="2023-05-04T00:00:00"/>
        <d v="2024-09-22T00:00:00"/>
        <d v="2024-02-11T00:00:00"/>
        <d v="2023-01-30T00:00:00"/>
        <d v="2023-01-13T00:00:00"/>
        <d v="2024-01-12T00:00:00"/>
        <d v="2023-08-15T00:00:00"/>
        <d v="2023-01-20T00:00:00"/>
        <d v="2025-02-04T00:00:00"/>
        <d v="2023-07-02T00:00:00"/>
        <d v="2024-09-10T00:00:00"/>
        <d v="2025-07-21T00:00:00"/>
        <d v="2024-10-02T00:00:00"/>
        <d v="2025-07-14T00:00:00"/>
        <d v="2024-09-09T00:00:00"/>
        <d v="2025-01-29T00:00:00"/>
        <d v="2023-11-10T00:00:00"/>
        <d v="2024-02-29T00:00:00"/>
        <d v="2023-12-20T00:00:00"/>
        <d v="2024-10-11T00:00:00"/>
        <d v="2024-09-19T00:00:00"/>
        <d v="2025-08-25T00:00:00"/>
        <d v="2023-09-25T00:00:00"/>
        <d v="2023-08-26T00:00:00"/>
        <d v="2025-07-16T00:00:00"/>
        <d v="2023-12-19T00:00:00"/>
        <d v="2023-07-30T00:00:00"/>
        <d v="2023-10-04T00:00:00"/>
        <d v="2025-08-10T00:00:00"/>
        <d v="2023-03-07T00:00:00"/>
        <d v="2023-05-23T00:00:00"/>
        <d v="2025-04-24T00:00:00"/>
        <d v="2024-09-03T00:00:00"/>
        <d v="2024-09-05T00:00:00"/>
        <d v="2023-03-14T00:00:00"/>
        <d v="2024-09-13T00:00:00"/>
        <d v="2025-07-17T00:00:00"/>
        <d v="2023-11-28T00:00:00"/>
        <d v="2024-03-30T00:00:00"/>
        <d v="2023-09-19T00:00:00"/>
        <d v="2025-05-16T00:00:00"/>
        <d v="2025-08-02T00:00:00"/>
        <d v="2024-12-04T00:00:00"/>
        <d v="2024-03-06T00:00:00"/>
        <d v="2024-02-16T00:00:00"/>
        <d v="2025-04-22T00:00:00"/>
        <d v="2024-11-08T00:00:00"/>
        <d v="2025-09-12T00:00:00"/>
        <d v="2024-09-02T00:00:00"/>
        <d v="2023-03-04T00:00:00"/>
        <d v="2024-03-15T00:00:00"/>
        <d v="2024-07-29T00:00:00"/>
        <d v="2024-10-27T00:00:00"/>
        <d v="2024-04-29T00:00:00"/>
        <d v="2023-10-05T00:00:00"/>
        <d v="2025-06-27T00:00:00"/>
        <d v="2023-10-11T00:00:00"/>
        <d v="2023-05-27T00:00:00"/>
        <d v="2023-08-04T00:00:00"/>
        <d v="2025-06-21T00:00:00"/>
        <d v="2025-09-02T00:00:00"/>
        <d v="2024-10-08T00:00:00"/>
        <d v="2023-05-07T00:00:00"/>
        <d v="2023-12-24T00:00:00"/>
        <d v="2024-01-10T00:00:00"/>
        <d v="2023-08-03T00:00:00"/>
        <d v="2025-02-19T00:00:00"/>
        <d v="2024-03-31T00:00:00"/>
        <d v="2023-07-24T00:00:00"/>
        <d v="2024-03-16T00:00:00"/>
        <d v="2024-01-25T00:00:00"/>
        <d v="2024-03-27T00:00:00"/>
        <d v="2024-06-16T00:00:00"/>
        <d v="2023-10-30T00:00:00"/>
        <d v="2023-06-15T00:00:00"/>
        <d v="2025-03-14T00:00:00"/>
        <d v="2025-05-17T00:00:00"/>
        <d v="2025-04-04T00:00:00"/>
        <d v="2024-09-07T00:00:00"/>
        <d v="2023-07-18T00:00:00"/>
        <d v="2025-08-28T00:00:00"/>
        <d v="2025-03-30T00:00:00"/>
        <d v="2023-10-21T00:00:00"/>
        <d v="2023-08-23T00:00:00"/>
        <d v="2025-04-11T00:00:00"/>
        <d v="2025-06-01T00:00:00"/>
        <d v="2024-03-02T00:00:00"/>
        <d v="2023-06-20T00:00:00"/>
        <d v="2024-03-26T00:00:00"/>
        <d v="2025-01-22T00:00:00"/>
        <d v="2025-05-10T00:00:00"/>
        <d v="2025-06-22T00:00:00"/>
        <d v="2024-06-19T00:00:00"/>
        <d v="2025-05-18T00:00:00"/>
        <d v="2023-01-10T00:00:00"/>
        <d v="2024-12-29T00:00:00"/>
        <d v="2024-11-04T00:00:00"/>
        <d v="2024-06-08T00:00:00"/>
        <d v="2023-05-06T00:00:00"/>
        <d v="2023-11-14T00:00:00"/>
        <d v="2025-04-01T00:00:00"/>
        <d v="2023-03-23T00:00:00"/>
        <d v="2024-01-02T00:00:00"/>
        <d v="2023-06-10T00:00:00"/>
        <d v="2025-05-19T00:00:00"/>
        <d v="2023-10-22T00:00:00"/>
        <d v="2025-01-11T00:00:00"/>
        <d v="2025-09-14T00:00:00"/>
        <d v="2023-11-15T00:00:00"/>
        <d v="2024-04-09T00:00:00"/>
        <d v="2024-07-11T00:00:00"/>
        <d v="2023-07-25T00:00:00"/>
        <d v="2023-07-14T00:00:00"/>
        <d v="2023-04-13T00:00:00"/>
        <d v="2024-10-29T00:00:00"/>
        <d v="2024-02-17T00:00:00"/>
        <d v="2024-07-13T00:00:00"/>
        <d v="2023-12-01T00:00:00"/>
        <d v="2023-12-21T00:00:00"/>
        <d v="2025-06-17T00:00:00"/>
        <d v="2023-12-02T00:00:00"/>
        <d v="2024-08-08T00:00:00"/>
        <d v="2024-11-07T00:00:00"/>
        <d v="2024-01-01T00:00:00"/>
        <d v="2025-08-14T00:00:00"/>
        <d v="2024-11-25T00:00:00"/>
        <d v="2024-01-18T00:00:00"/>
        <d v="2024-06-23T00:00:00"/>
        <d v="2025-06-25T00:00:00"/>
        <d v="2023-07-01T00:00:00"/>
        <d v="2024-03-09T00:00:00"/>
        <d v="2023-06-05T00:00:00"/>
        <d v="2025-03-21T00:00:00"/>
        <d v="2025-03-15T00:00:00"/>
        <d v="2023-12-26T00:00:00"/>
        <d v="2023-02-05T00:00:00"/>
        <d v="2024-05-17T00:00:00"/>
        <d v="2024-03-03T00:00:00"/>
        <d v="2023-03-13T00:00:00"/>
        <d v="2025-01-07T00:00:00"/>
        <d v="2025-02-06T00:00:00"/>
        <d v="2025-01-31T00:00:00"/>
        <d v="2025-07-23T00:00:00"/>
        <d v="2024-07-18T00:00:00"/>
        <d v="2025-05-12T00:00:00"/>
        <d v="2024-05-07T00:00:00"/>
        <d v="2023-09-30T00:00:00"/>
        <d v="2023-10-26T00:00:00"/>
        <d v="2025-06-15T00:00:00"/>
        <d v="2024-08-10T00:00:00"/>
        <d v="2023-10-09T00:00:00"/>
        <d v="2023-05-29T00:00:00"/>
        <d v="2025-05-27T00:00:00"/>
        <d v="2024-12-12T00:00:00"/>
        <d v="2024-09-06T00:00:00"/>
        <d v="2025-04-12T00:00:00"/>
        <d v="2024-11-05T00:00:00"/>
        <d v="2024-07-24T00:00:00"/>
        <d v="2025-01-20T00:00:00"/>
        <d v="2023-03-06T00:00:00"/>
        <d v="2024-12-20T00:00:00"/>
        <d v="2025-02-21T00:00:00"/>
        <d v="2025-03-08T00:00:00"/>
        <d v="2023-12-16T00:00:00"/>
        <d v="2024-08-30T00:00:00"/>
        <d v="2023-03-17T00:00:00"/>
        <d v="2023-08-25T00:00:00"/>
        <d v="2024-06-06T00:00:00"/>
        <d v="2023-08-29T00:00:00"/>
        <d v="2025-06-05T00:00:00"/>
        <d v="2024-01-16T00:00:00"/>
        <d v="2023-10-12T00:00:00"/>
        <d v="2025-02-25T00:00:00"/>
        <d v="2025-07-03T00:00:00"/>
        <d v="2024-02-19T00:00:00"/>
        <d v="2024-02-27T00:00:00"/>
        <d v="2024-08-18T00:00:00"/>
        <d v="2024-02-25T00:00:00"/>
        <d v="2025-05-07T00:00:00"/>
        <d v="2024-11-01T00:00:00"/>
        <d v="2024-12-28T00:00:00"/>
        <d v="2023-10-18T00:00:00"/>
        <d v="2024-12-24T00:00:00"/>
        <d v="2023-12-30T00:00:00"/>
        <d v="2023-02-21T00:00:00"/>
        <d v="2023-05-17T00:00:00"/>
        <d v="2024-03-23T00:00:00"/>
        <d v="2023-09-20T00:00:00"/>
        <d v="2024-08-22T00:00:00"/>
        <d v="2024-09-25T00:00:00"/>
        <d v="2023-06-13T00:00:00"/>
        <d v="2024-06-03T00:00:00"/>
        <d v="2024-06-11T00:00:00"/>
        <d v="2023-07-22T00:00:00"/>
        <d v="2023-01-19T00:00:00"/>
        <d v="2024-05-01T00:00:00"/>
        <d v="2023-05-24T00:00:00"/>
        <d v="2023-12-05T00:00:00"/>
        <d v="2024-05-05T00:00:00"/>
        <d v="2023-07-09T00:00:00"/>
        <d v="2025-04-10T00:00:00"/>
        <d v="2025-07-27T00:00:00"/>
        <d v="2024-11-22T00:00:00"/>
        <d v="2023-12-18T00:00:00"/>
        <d v="2025-03-23T00:00:00"/>
        <d v="2023-05-14T00:00:00"/>
        <d v="2024-02-06T00:00:00"/>
        <d v="2025-08-13T00:00:00"/>
        <d v="2024-05-10T00:00:00"/>
        <d v="2023-07-16T00:00:00"/>
        <d v="2023-04-16T00:00:00"/>
        <d v="2025-08-30T00:00:00"/>
        <d v="2023-08-10T00:00:00"/>
        <d v="2024-12-08T00:00:00"/>
        <d v="2023-10-25T00:00:00"/>
        <d v="2024-11-17T00:00:00"/>
        <d v="2024-05-12T00:00:00"/>
        <d v="2025-05-15T00:00:00"/>
        <d v="2024-04-21T00:00:00"/>
        <d v="2024-08-19T00:00:00"/>
        <d v="2024-03-01T00:00:00"/>
        <d v="2024-05-27T00:00:00"/>
        <d v="2024-08-04T00:00:00"/>
        <d v="2024-04-26T00:00:00"/>
        <d v="2025-03-24T00:00:00"/>
        <d v="2025-03-10T00:00:00"/>
        <d v="2024-04-05T00:00:00"/>
        <d v="2024-10-24T00:00:00"/>
        <d v="2024-11-12T00:00:00"/>
        <d v="2023-05-10T00:00:00"/>
        <d v="2024-10-10T00:00:00"/>
        <d v="2023-06-01T00:00:00"/>
        <d v="2025-01-04T00:00:00"/>
        <d v="2023-05-01T00:00:00"/>
        <d v="2024-07-09T00:00:00"/>
        <d v="2024-04-24T00:00:00"/>
        <d v="2024-04-16T00:00:00"/>
        <d v="2025-02-07T00:00:00"/>
        <d v="2023-01-12T00:00:00"/>
        <d v="2024-06-05T00:00:00"/>
        <d v="2023-08-24T00:00:00"/>
        <d v="2025-03-11T00:00:00"/>
        <d v="2023-08-17T00:00:00"/>
        <d v="2025-01-10T00:00:00"/>
        <d v="2024-08-16T00:00:00"/>
        <d v="2023-07-07T00:00:00"/>
        <d v="2023-12-28T00:00:00"/>
        <d v="2023-01-26T00:00:00"/>
        <d v="2023-07-08T00:00:00"/>
        <d v="2023-02-11T00:00:00"/>
        <d v="2025-08-20T00:00:00"/>
        <d v="2024-03-04T00:00:00"/>
        <d v="2023-09-08T00:00:00"/>
        <d v="2024-12-07T00:00:00"/>
        <d v="2025-08-06T00:00:00"/>
        <d v="2023-03-03T00:00:00"/>
        <d v="2025-02-16T00:00:00"/>
        <d v="2024-08-31T00:00:00"/>
        <d v="2024-01-08T00:00:00"/>
        <d v="2024-01-24T00:00:00"/>
        <d v="2024-02-08T00:00:00"/>
        <d v="2025-06-26T00:00:00"/>
        <d v="2024-02-20T00:00:00"/>
        <d v="2025-04-13T00:00:00"/>
        <d v="2023-04-26T00:00:00"/>
        <d v="2025-08-03T00:00:00"/>
        <d v="2023-08-02T00:00:00"/>
        <d v="2024-11-11T00:00:00"/>
        <d v="2025-07-11T00:00:00"/>
        <d v="2023-06-03T00:00:00"/>
        <d v="2023-01-29T00:00:00"/>
        <d v="2024-08-03T00:00:00"/>
        <d v="2025-04-17T00:00:00"/>
        <d v="2023-05-03T00:00:00"/>
        <d v="2024-03-13T00:00:00"/>
        <d v="2023-04-03T00:00:00"/>
        <d v="2023-02-27T00:00:00"/>
        <d v="2024-07-31T00:00:00"/>
        <d v="2025-02-17T00:00:00"/>
        <d v="2023-01-07T00:00:00"/>
        <d v="2024-08-17T00:00:00"/>
        <d v="2025-08-11T00:00:00"/>
        <d v="2023-04-10T00:00:00"/>
        <d v="2023-09-17T00:00:00"/>
        <d v="2023-04-22T00:00:00"/>
        <d v="2024-11-27T00:00:00"/>
        <d v="2024-10-19T00:00:00"/>
        <d v="2024-06-25T00:00:00"/>
        <d v="2024-10-13T00:00:00"/>
        <d v="2024-07-28T00:00:00"/>
        <d v="2025-07-19T00:00:00"/>
        <d v="2025-02-28T00:00:00"/>
      </sharedItems>
      <fieldGroup par="27"/>
    </cacheField>
    <cacheField name="Month" numFmtId="14">
      <sharedItems count="33">
        <s v="Mar-2024"/>
        <s v="Oct-2024"/>
        <s v="Feb-2023"/>
        <s v="Mar-2025"/>
        <s v="Dec-2023"/>
        <s v="Jan-2023"/>
        <s v="Dec-2024"/>
        <s v="May-2024"/>
        <s v="May-2025"/>
        <s v="Jan-2024"/>
        <s v="Jan-2025"/>
        <s v="Sep-2025"/>
        <s v="Apr-2023"/>
        <s v="Jul-2025"/>
        <s v="Jul-2024"/>
        <s v="May-2023"/>
        <s v="Jun-2025"/>
        <s v="Jun-2024"/>
        <s v="Nov-2024"/>
        <s v="Apr-2025"/>
        <s v="Apr-2024"/>
        <s v="Aug-2024"/>
        <s v="Mar-2023"/>
        <s v="Jun-2023"/>
        <s v="Jul-2023"/>
        <s v="Aug-2023"/>
        <s v="Feb-2025"/>
        <s v="Sep-2023"/>
        <s v="Aug-2025"/>
        <s v="Sep-2024"/>
        <s v="Nov-2023"/>
        <s v="Feb-2024"/>
        <s v="Oct-2023"/>
      </sharedItems>
    </cacheField>
    <cacheField name="Quarter" numFmtId="14">
      <sharedItems/>
    </cacheField>
    <cacheField name="RequiredDate" numFmtId="14">
      <sharedItems containsSemiMixedTypes="0" containsNonDate="0" containsDate="1" containsString="0" minDate="2023-01-05T00:00:00" maxDate="2025-10-06T00:00:00"/>
    </cacheField>
    <cacheField name="CorrectedRequired Date" numFmtId="14">
      <sharedItems containsSemiMixedTypes="0" containsNonDate="0" containsDate="1" containsString="0" minDate="2023-01-05T00:00:00" maxDate="2025-10-06T00:00:00"/>
    </cacheField>
    <cacheField name="LeadTimeDays" numFmtId="1">
      <sharedItems containsSemiMixedTypes="0" containsString="0" containsNumber="1" containsInteger="1" minValue="0" maxValue="30"/>
    </cacheField>
    <cacheField name="Region" numFmtId="0">
      <sharedItems count="4">
        <s v="Africa"/>
        <s v="Asia"/>
        <s v="Americas"/>
        <s v="Europe"/>
      </sharedItems>
    </cacheField>
    <cacheField name="Country" numFmtId="0">
      <sharedItems count="12">
        <s v="Kenya"/>
        <s v="Nigeria"/>
        <s v="Japan"/>
        <s v="Canada"/>
        <s v="India"/>
        <s v="Brazil"/>
        <s v="Germany"/>
        <s v="France"/>
        <s v="United Kingdom"/>
        <s v="China"/>
        <s v="USA"/>
        <s v="South Africa"/>
      </sharedItems>
    </cacheField>
    <cacheField name="City" numFmtId="0">
      <sharedItems/>
    </cacheField>
    <cacheField name="Regional Hierarchy" numFmtId="0">
      <sharedItems/>
    </cacheField>
    <cacheField name="CustomerSegment" numFmtId="0">
      <sharedItems/>
    </cacheField>
    <cacheField name="Channel" numFmtId="0">
      <sharedItems count="6">
        <s v="Retail"/>
        <s v="Online"/>
        <s v="Marketplace"/>
        <s v="Distributor"/>
        <s v="Direct"/>
        <s v="Unknown"/>
      </sharedItems>
    </cacheField>
    <cacheField name="Salesperson" numFmtId="0">
      <sharedItems count="16">
        <s v="C. Otieno"/>
        <s v="J. Njeri"/>
        <s v="I. Johnson"/>
        <s v="G. Dubois"/>
        <s v="L. Okafor"/>
        <s v="B. Chen"/>
        <s v="E. Garcia"/>
        <s v="O. Wang"/>
        <s v="A. Patel"/>
        <s v="F. Müller"/>
        <s v="H. Kim"/>
        <s v="K. Singh"/>
        <s v="M. Rossi"/>
        <s v="N. Brown"/>
        <s v="D. Smith"/>
        <s v="Unassigned"/>
      </sharedItems>
    </cacheField>
    <cacheField name="ProductCategory" numFmtId="0">
      <sharedItems count="7">
        <s v="Components"/>
        <s v="Printers"/>
        <s v="Networking"/>
        <s v="Phones"/>
        <s v="Laptops"/>
        <s v="Monitors"/>
        <s v="Accessories"/>
      </sharedItems>
    </cacheField>
    <cacheField name="SKU" numFmtId="0">
      <sharedItems count="629">
        <s v="CMP-8270"/>
        <s v="PRN-9322"/>
        <s v="NET-9666"/>
        <s v="PHN-4556"/>
        <s v="PRN-8041"/>
        <s v="LAP-8555"/>
        <s v="MON-8629"/>
        <s v="PRN-6276"/>
        <s v="MON-6892"/>
        <s v="CMP-3731"/>
        <s v="ACC-7938"/>
        <s v="PHN-7019"/>
        <s v="CMP-3693"/>
        <s v="PRN-8392"/>
        <s v="ACC-1663"/>
        <s v="LAP-1698"/>
        <s v="PRN-6791"/>
        <s v="PHN-1197"/>
        <s v="ACC-8098"/>
        <s v="LAP-3385"/>
        <s v="LAP-9815"/>
        <s v="NET-3255"/>
        <s v="ACC-3961"/>
        <s v="LAP-4987"/>
        <s v="CMP-2693"/>
        <s v="ACC-8683"/>
        <s v="PRN-4170"/>
        <s v="PHN-6854"/>
        <s v="PHN-1784"/>
        <s v="NET-9716"/>
        <s v="CMP-6919"/>
        <s v="PHN-4854"/>
        <s v="NET-7966"/>
        <s v="LAP-9932"/>
        <s v="CMP-1559"/>
        <s v="PRN-4506"/>
        <s v="CMP-7617"/>
        <s v="CMP-8390"/>
        <s v="PRN-7303"/>
        <s v="PRN-6536"/>
        <s v="MON-9967"/>
        <s v="NET-1412"/>
        <s v="PRN-3143"/>
        <s v="PRN-9787"/>
        <s v="CMP-5946"/>
        <s v="NET-2062"/>
        <s v="PRN-2542"/>
        <s v="NET-2365"/>
        <s v="NET-5268"/>
        <s v="PRN-1504"/>
        <s v="ACC-6348"/>
        <s v="MON-4330"/>
        <s v="LAP-7819"/>
        <s v="LAP-3779"/>
        <s v="NET-9989"/>
        <s v="MON-4925"/>
        <s v="LAP-6989"/>
        <s v="ACC-5780"/>
        <s v="ACC-1770"/>
        <s v="ACC-2252"/>
        <s v="CMP-8002"/>
        <s v="CMP-6971"/>
        <s v="PHN-8350"/>
        <s v="MON-5188"/>
        <s v="LAP-3393"/>
        <s v="PHN-4644"/>
        <s v="ACC-9150"/>
        <s v="MON-6870"/>
        <s v="MON-2296"/>
        <s v="CMP-7371"/>
        <s v="ACC-2761"/>
        <s v="LAP-4517"/>
        <s v="LAP-8489"/>
        <s v="NET-1846"/>
        <s v="CMP-5208"/>
        <s v="CMP-1009"/>
        <s v="ACC-4490"/>
        <s v="ACC-9162"/>
        <s v="CMP-5820"/>
        <s v="MON-7943"/>
        <s v="NET-5018"/>
        <s v="PRN-9669"/>
        <s v="CMP-2865"/>
        <s v="MON-3371"/>
        <s v="NET-7166"/>
        <s v="CMP-4531"/>
        <s v="CMP-8196"/>
        <s v="CMP-2854"/>
        <s v="MON-8973"/>
        <s v="MON-2990"/>
        <s v="NET-1966"/>
        <s v="PHN-3482"/>
        <s v="PRN-6490"/>
        <s v="ACC-9038"/>
        <s v="PHN-6954"/>
        <s v="PRN-8970"/>
        <s v="MON-1822"/>
        <s v="ACC-5177"/>
        <s v="NET-1804"/>
        <s v="LAP-3679"/>
        <s v="PHN-8368"/>
        <s v="CMP-8141"/>
        <s v="LAP-7136"/>
        <s v="ACC-2386"/>
        <s v="LAP-5150"/>
        <s v="CMP-8101"/>
        <s v="PHN-8970"/>
        <s v="PHN-2341"/>
        <s v="NET-6387"/>
        <s v="ACC-9820"/>
        <s v="CMP-6392"/>
        <s v="LAP-9230"/>
        <s v="NET-4241"/>
        <s v="ACC-4511"/>
        <s v="NET-3033"/>
        <s v="MON-2828"/>
        <s v="PRN-6429"/>
        <s v="LAP-8214"/>
        <s v="MON-9194"/>
        <s v="LAP-2218"/>
        <s v="NET-6370"/>
        <s v="MON-3745"/>
        <s v="PHN-7924"/>
        <s v="NET-8561"/>
        <s v="CMP-2136"/>
        <s v="CMP-6352"/>
        <s v="CMP-2040"/>
        <s v="CMP-6346"/>
        <s v="PHN-4356"/>
        <s v="NET-4155"/>
        <s v="MON-5179"/>
        <s v="ACC-4056"/>
        <s v="LAP-9782"/>
        <s v="PHN-2875"/>
        <s v="PRN-4788"/>
        <s v="MON-3043"/>
        <s v="CMP-3720"/>
        <s v="PHN-8014"/>
        <s v="PRN-4911"/>
        <s v="ACC-1021"/>
        <s v="MON-2266"/>
        <s v="PHN-8057"/>
        <s v="ACC-7078"/>
        <s v="PRN-4453"/>
        <s v="NET-2394"/>
        <s v="LAP-1525"/>
        <s v="LAP-3278"/>
        <s v="ACC-6543"/>
        <s v="PRN-4432"/>
        <s v="PHN-4568"/>
        <s v="PRN-6178"/>
        <s v="LAP-6342"/>
        <s v="PRN-8175"/>
        <s v="PRN-7089"/>
        <s v="ACC-4124"/>
        <s v="NET-7924"/>
        <s v="NET-8761"/>
        <s v="CMP-3875"/>
        <s v="ACC-3989"/>
        <s v="PHN-9234"/>
        <s v="MON-9906"/>
        <s v="CMP-4610"/>
        <s v="PHN-5445"/>
        <s v="MON-9227"/>
        <s v="PRN-4097"/>
        <s v="MON-6699"/>
        <s v="LAP-1482"/>
        <s v="MON-2100"/>
        <s v="MON-7602"/>
        <s v="CMP-1072"/>
        <s v="ACC-2735"/>
        <s v="CMP-5211"/>
        <s v="CMP-1632"/>
        <s v="LAP-7099"/>
        <s v="PRN-3785"/>
        <s v="MON-6962"/>
        <s v="PRN-5107"/>
        <s v="CMP-9264"/>
        <s v="MON-5259"/>
        <s v="PRN-8137"/>
        <s v="ACC-6777"/>
        <s v="PHN-7488"/>
        <s v="ACC-9591"/>
        <s v="MON-5517"/>
        <s v="MON-8758"/>
        <s v="ACC-3385"/>
        <s v="MON-1593"/>
        <s v="MON-7869"/>
        <s v="MON-4271"/>
        <s v="LAP-5531"/>
        <s v="MON-7511"/>
        <s v="LAP-7979"/>
        <s v="PRN-4983"/>
        <s v="NET-5941"/>
        <s v="MON-6341"/>
        <s v="PHN-9789"/>
        <s v="PHN-5082"/>
        <s v="NET-3460"/>
        <s v="PRN-7019"/>
        <s v="PHN-3159"/>
        <s v="PRN-8604"/>
        <s v="PHN-2013"/>
        <s v="NET-6036"/>
        <s v="MON-4959"/>
        <s v="MON-1663"/>
        <s v="CMP-7256"/>
        <s v="ACC-1659"/>
        <s v="PRN-6068"/>
        <s v="ACC-8999"/>
        <s v="CMP-3978"/>
        <s v="MON-7868"/>
        <s v="PRN-3014"/>
        <s v="PHN-1671"/>
        <s v="ACC-5260"/>
        <s v="NET-7588"/>
        <s v="MON-1572"/>
        <s v="MON-2537"/>
        <s v="PRN-5666"/>
        <s v="PRN-2749"/>
        <s v="CMP-4970"/>
        <s v="ACC-3551"/>
        <s v="CMP-7063"/>
        <s v="NET-1612"/>
        <s v="LAP-9766"/>
        <s v="PHN-7274"/>
        <s v="NET-1645"/>
        <s v="ACC-5079"/>
        <s v="PRN-2098"/>
        <s v="PRN-7049"/>
        <s v="CMP-6925"/>
        <s v="PHN-2787"/>
        <s v="PRN-1141"/>
        <s v="MON-5249"/>
        <s v="CMP-8230"/>
        <s v="PRN-7816"/>
        <s v="PHN-8804"/>
        <s v="CMP-8851"/>
        <s v="PHN-2447"/>
        <s v="LAP-2846"/>
        <s v="PRN-5005"/>
        <s v="PHN-3800"/>
        <s v="LAP-4828"/>
        <s v="PRN-5492"/>
        <s v="PHN-7132"/>
        <s v="PHN-4741"/>
        <s v="LAP-2774"/>
        <s v="MON-2842"/>
        <s v="NET-2628"/>
        <s v="MON-2998"/>
        <s v="CMP-7563"/>
        <s v="LAP-6160"/>
        <s v="MON-4361"/>
        <s v="PRN-2829"/>
        <s v="MON-8939"/>
        <s v="LAP-5009"/>
        <s v="CMP-4807"/>
        <s v="NET-2439"/>
        <s v="MON-7626"/>
        <s v="ACC-3567"/>
        <s v="CMP-4630"/>
        <s v="ACC-1882"/>
        <s v="NET-9125"/>
        <s v="PHN-3819"/>
        <s v="LAP-3490"/>
        <s v="PRN-1276"/>
        <s v="MON-9733"/>
        <s v="CMP-9392"/>
        <s v="PHN-3014"/>
        <s v="PRN-6776"/>
        <s v="ACC-3951"/>
        <s v="MON-1436"/>
        <s v="MON-8651"/>
        <s v="MON-3307"/>
        <s v="PRN-8758"/>
        <s v="LAP-7056"/>
        <s v="NET-5523"/>
        <s v="ACC-8094"/>
        <s v="PHN-6832"/>
        <s v="LAP-2378"/>
        <s v="MON-5424"/>
        <s v="NET-8430"/>
        <s v="PHN-1234"/>
        <s v="LAP-9016"/>
        <s v="LAP-9931"/>
        <s v="PHN-6818"/>
        <s v="PHN-3803"/>
        <s v="NET-9835"/>
        <s v="ACC-6223"/>
        <s v="CMP-8659"/>
        <s v="ACC-4483"/>
        <s v="PRN-8763"/>
        <s v="ACC-8557"/>
        <s v="ACC-1492"/>
        <s v="CMP-3743"/>
        <s v="LAP-1619"/>
        <s v="PRN-7976"/>
        <s v="MON-4326"/>
        <s v="MON-5444"/>
        <s v="ACC-5422"/>
        <s v="CMP-9307"/>
        <s v="PRN-6520"/>
        <s v="NET-1699"/>
        <s v="PHN-5316"/>
        <s v="LAP-4607"/>
        <s v="MON-5276"/>
        <s v="ACC-9533"/>
        <s v="NET-3749"/>
        <s v="PRN-2991"/>
        <s v="LAP-4551"/>
        <s v="MON-6310"/>
        <s v="NET-1166"/>
        <s v="ACC-2903"/>
        <s v="PRN-2293"/>
        <s v="MON-1389"/>
        <s v="CMP-4093"/>
        <s v="PHN-6131"/>
        <s v="NET-4104"/>
        <s v="MON-9319"/>
        <s v="ACC-2988"/>
        <s v="PHN-9399"/>
        <s v="NET-4554"/>
        <s v="NET-5195"/>
        <s v="CMP-9801"/>
        <s v="CMP-3093"/>
        <s v="ACC-2364"/>
        <s v="CMP-5138"/>
        <s v="PHN-2337"/>
        <s v="MON-2993"/>
        <s v="LAP-9024"/>
        <s v="PHN-6307"/>
        <s v="NET-9003"/>
        <s v="ACC-3068"/>
        <s v="ACC-1060"/>
        <s v="PHN-3854"/>
        <s v="PRN-1086"/>
        <s v="PHN-7815"/>
        <s v="PRN-5384"/>
        <s v="ACC-8178"/>
        <s v="MON-1018"/>
        <s v="ACC-1238"/>
        <s v="NET-1816"/>
        <s v="PRN-4893"/>
        <s v="PHN-1717"/>
        <s v="NET-9575"/>
        <s v="LAP-3604"/>
        <s v="ACC-6626"/>
        <s v="PHN-1670"/>
        <s v="CMP-4792"/>
        <s v="LAP-1990"/>
        <s v="PRN-7410"/>
        <s v="MON-4278"/>
        <s v="ACC-5334"/>
        <s v="NET-8957"/>
        <s v="PRN-9960"/>
        <s v="ACC-3103"/>
        <s v="PRN-9490"/>
        <s v="NET-3850"/>
        <s v="ACC-7047"/>
        <s v="PRN-6660"/>
        <s v="ACC-7838"/>
        <s v="PHN-5383"/>
        <s v="LAP-3904"/>
        <s v="MON-5749"/>
        <s v="PRN-3690"/>
        <s v="CMP-7055"/>
        <s v="PHN-6866"/>
        <s v="CMP-3259"/>
        <s v="LAP-6750"/>
        <s v="PRN-3775"/>
        <s v="LAP-2942"/>
        <s v="PHN-2036"/>
        <s v="MON-4373"/>
        <s v="PRN-8657"/>
        <s v="PHN-7974"/>
        <s v="PHN-4915"/>
        <s v="NET-3535"/>
        <s v="CMP-2574"/>
        <s v="NET-7901"/>
        <s v="NET-5482"/>
        <s v="NET-1336"/>
        <s v="PRN-5876"/>
        <s v="NET-3828"/>
        <s v="MON-7622"/>
        <s v="LAP-2806"/>
        <s v="PRN-8850"/>
        <s v="LAP-9100"/>
        <s v="LAP-5763"/>
        <s v="LAP-7320"/>
        <s v="MON-5891"/>
        <s v="PRN-1183"/>
        <s v="CMP-2096"/>
        <s v="PHN-3398"/>
        <s v="CMP-8545"/>
        <s v="ACC-1249"/>
        <s v="MON-9662"/>
        <s v="LAP-8347"/>
        <s v="CMP-6898"/>
        <s v="MON-3504"/>
        <s v="NET-3432"/>
        <s v="PRN-5591"/>
        <s v="CMP-2015"/>
        <s v="LAP-9901"/>
        <s v="CMP-8658"/>
        <s v="MON-2073"/>
        <s v="PRN-9378"/>
        <s v="PHN-5887"/>
        <s v="LAP-8119"/>
        <s v="ACC-9644"/>
        <s v="LAP-7009"/>
        <s v="PRN-1725"/>
        <s v="PHN-8483"/>
        <s v="PHN-3971"/>
        <s v="NET-6578"/>
        <s v="PRN-9975"/>
        <s v="ACC-1075"/>
        <s v="ACC-2902"/>
        <s v="PRN-5815"/>
        <s v="MON-4195"/>
        <s v="PHN-8478"/>
        <s v="PHN-1044"/>
        <s v="LAP-8910"/>
        <s v="PHN-2859"/>
        <s v="PRN-6308"/>
        <s v="LAP-8469"/>
        <s v="LAP-7553"/>
        <s v="PHN-3077"/>
        <s v="MON-3350"/>
        <s v="PHN-5683"/>
        <s v="PRN-2409"/>
        <s v="LAP-8825"/>
        <s v="MON-8697"/>
        <s v="MON-4789"/>
        <s v="NET-7998"/>
        <s v="PHN-8891"/>
        <s v="NET-9832"/>
        <s v="CMP-8604"/>
        <s v="ACC-6594"/>
        <s v="NET-2499"/>
        <s v="PRN-1923"/>
        <s v="PHN-4346"/>
        <s v="ACC-1375"/>
        <s v="PRN-4892"/>
        <s v="PRN-9557"/>
        <s v="PRN-8008"/>
        <s v="LAP-1946"/>
        <s v="MON-7106"/>
        <s v="MON-5386"/>
        <s v="PHN-2436"/>
        <s v="PRN-2301"/>
        <s v="ACC-3645"/>
        <s v="CMP-6811"/>
        <s v="PHN-5675"/>
        <s v="MON-6882"/>
        <s v="ACC-8620"/>
        <s v="PHN-6506"/>
        <s v="MON-5086"/>
        <s v="LAP-4899"/>
        <s v="CMP-3313"/>
        <s v="CMP-6649"/>
        <s v="ACC-5206"/>
        <s v="PRN-6911"/>
        <s v="NET-5270"/>
        <s v="CMP-5658"/>
        <s v="CMP-3938"/>
        <s v="ACC-7671"/>
        <s v="NET-6014"/>
        <s v="CMP-4159"/>
        <s v="PRN-3159"/>
        <s v="PRN-9488"/>
        <s v="PRN-7079"/>
        <s v="CMP-1220"/>
        <s v="MON-2462"/>
        <s v="PHN-9465"/>
        <s v="PRN-1271"/>
        <s v="LAP-1066"/>
        <s v="CMP-8675"/>
        <s v="LAP-1178"/>
        <s v="ACC-1731"/>
        <s v="NET-1893"/>
        <s v="PRN-3917"/>
        <s v="LAP-3220"/>
        <s v="PHN-2462"/>
        <s v="NET-2894"/>
        <s v="CMP-2335"/>
        <s v="PHN-5938"/>
        <s v="PRN-1371"/>
        <s v="PRN-5813"/>
        <s v="PHN-6480"/>
        <s v="ACC-2990"/>
        <s v="CMP-5435"/>
        <s v="ACC-1596"/>
        <s v="PHN-7852"/>
        <s v="ACC-7240"/>
        <s v="MON-8867"/>
        <s v="NET-1228"/>
        <s v="NET-1145"/>
        <s v="ACC-2867"/>
        <s v="MON-9274"/>
        <s v="MON-4830"/>
        <s v="PHN-9107"/>
        <s v="PRN-1060"/>
        <s v="NET-8329"/>
        <s v="NET-6269"/>
        <s v="CMP-6529"/>
        <s v="PHN-8776"/>
        <s v="NET-3728"/>
        <s v="LAP-3565"/>
        <s v="LAP-5078"/>
        <s v="MON-2465"/>
        <s v="CMP-3223"/>
        <s v="CMP-8127"/>
        <s v="PHN-1924"/>
        <s v="CMP-1156"/>
        <s v="LAP-3905"/>
        <s v="PRN-1786"/>
        <s v="ACC-3349"/>
        <s v="NET-4228"/>
        <s v="CMP-5633"/>
        <s v="CMP-5825"/>
        <s v="LAP-6499"/>
        <s v="ACC-3721"/>
        <s v="MON-6190"/>
        <s v="CMP-2410"/>
        <s v="PRN-2641"/>
        <s v="PRN-1882"/>
        <s v="PRN-1641"/>
        <s v="LAP-1739"/>
        <s v="PRN-4732"/>
        <s v="NET-9569"/>
        <s v="PHN-3007"/>
        <s v="MON-9216"/>
        <s v="PHN-8072"/>
        <s v="LAP-1308"/>
        <s v="LAP-7353"/>
        <s v="NET-6533"/>
        <s v="ACC-9445"/>
        <s v="PRN-1654"/>
        <s v="NET-8787"/>
        <s v="LAP-1989"/>
        <s v="MON-8688"/>
        <s v="ACC-8242"/>
        <s v="LAP-4666"/>
        <s v="NET-5196"/>
        <s v="MON-8422"/>
        <s v="ACC-3415"/>
        <s v="PRN-9624"/>
        <s v="MON-6287"/>
        <s v="NET-4491"/>
        <s v="MON-4317"/>
        <s v="NET-7349"/>
        <s v="ACC-5150"/>
        <s v="ACC-5144"/>
        <s v="PHN-6111"/>
        <s v="ACC-9283"/>
        <s v="PRN-2407"/>
        <s v="MON-7099"/>
        <s v="ACC-7354"/>
        <s v="PRN-6585"/>
        <s v="CMP-9498"/>
        <s v="PHN-1919"/>
        <s v="MON-6053"/>
        <s v="NET-2502"/>
        <s v="LAP-5689"/>
        <s v="CMP-5911"/>
        <s v="LAP-7523"/>
        <s v="MON-1118"/>
        <s v="NET-9177"/>
        <s v="CMP-6495"/>
        <s v="ACC-4587"/>
        <s v="PHN-4395"/>
        <s v="LAP-3581"/>
        <s v="MON-6065"/>
        <s v="CMP-4945"/>
        <s v="NET-3785"/>
        <s v="NET-3689"/>
        <s v="ACC-3833"/>
        <s v="NET-2932"/>
        <s v="PHN-7636"/>
        <s v="CMP-1223"/>
        <s v="MON-7207"/>
        <s v="LAP-4483"/>
        <s v="LAP-1969"/>
        <s v="PHN-4566"/>
        <s v="PHN-5366"/>
        <s v="CMP-9001"/>
        <s v="PHN-9677"/>
        <s v="ACC-1604"/>
        <s v="ACC-4815"/>
        <s v="CMP-5311"/>
        <s v="NET-1282"/>
        <s v="MON-1564"/>
        <s v="ACC-7906"/>
        <s v="LAP-6577"/>
        <s v="CMP-5065"/>
        <s v="PRN-4787"/>
        <s v="PRN-9867"/>
        <s v="MON-2849"/>
        <s v="LAP-8633"/>
        <s v="PRN-9793"/>
        <s v="NET-6218"/>
        <s v="PRN-6131"/>
        <s v="PRN-5067"/>
        <s v="LAP-4932"/>
        <s v="ACC-7713"/>
        <s v="PHN-7379"/>
        <s v="PRN-5569"/>
        <s v="CMP-1470"/>
        <s v="PRN-9249"/>
        <s v="PRN-4906"/>
        <s v="MON-8129"/>
        <s v="NET-5987"/>
        <s v="NET-5423"/>
        <s v="PRN-5264"/>
        <s v="NET-8856"/>
        <s v="MON-4215"/>
        <s v="PRN-5753"/>
        <s v="CMP-5006"/>
        <s v="ACC-4766"/>
        <s v="NET-8610"/>
        <s v="NET-4675"/>
        <s v="ACC-1028"/>
        <s v="NET-4735"/>
        <s v="NET-2460"/>
        <s v="CMP-1555"/>
        <s v="MON-3773"/>
        <s v="PHN-4677"/>
        <s v="CMP-1940"/>
        <s v="PHN-9184"/>
        <s v="LAP-3017"/>
      </sharedItems>
    </cacheField>
    <cacheField name="UnitCost" numFmtId="165">
      <sharedItems containsSemiMixedTypes="0" containsString="0" containsNumber="1" minValue="5.34" maxValue="1495.79"/>
    </cacheField>
    <cacheField name="Unitprice" numFmtId="165">
      <sharedItems containsSemiMixedTypes="0" containsString="0" containsNumber="1" minValue="4.22" maxValue="3661.07"/>
    </cacheField>
    <cacheField name="PriceBand" numFmtId="165">
      <sharedItems/>
    </cacheField>
    <cacheField name="DiscountPct" numFmtId="10">
      <sharedItems containsSemiMixedTypes="0" containsString="0" containsNumber="1" minValue="0" maxValue="0.56499999999999995"/>
    </cacheField>
    <cacheField name="Quantity" numFmtId="1">
      <sharedItems containsSemiMixedTypes="0" containsString="0" containsNumber="1" containsInteger="1" minValue="2" maxValue="61"/>
    </cacheField>
    <cacheField name="GrossRevenue" numFmtId="165">
      <sharedItems containsSemiMixedTypes="0" containsString="0" containsNumber="1" minValue="18.659839999999999" maxValue="139277.83032000001"/>
    </cacheField>
    <cacheField name="CoftOfGoods" numFmtId="165">
      <sharedItems containsSemiMixedTypes="0" containsString="0" containsNumber="1" minValue="22" maxValue="83258.290000000008"/>
    </cacheField>
    <cacheField name="GrossProfit" numFmtId="165">
      <sharedItems containsSemiMixedTypes="0" containsString="0" containsNumber="1" minValue="-68355.013999999996" maxValue="65188.659999999996" count="631">
        <n v="2353.1687999999995"/>
        <n v="-15655.657510000005"/>
        <n v="-17209.397519999999"/>
        <n v="-493.1889599999995"/>
        <n v="1012.529700000001"/>
        <n v="1930.6699999999992"/>
        <n v="542.16963999999962"/>
        <n v="174.22776000000005"/>
        <n v="6942.0893400000004"/>
        <n v="19655.722359999992"/>
        <n v="1190.23344"/>
        <n v="-7801.4500000000007"/>
        <n v="1652.8040000000001"/>
        <n v="11932.200000000003"/>
        <n v="-1788.2399999999998"/>
        <n v="281.97720000000027"/>
        <n v="998.17479999999341"/>
        <n v="15758.091040000003"/>
        <n v="18869.124059999998"/>
        <n v="19975.662919999995"/>
        <n v="13321.51072"/>
        <n v="9254.0650400000013"/>
        <n v="3627.0920000000006"/>
        <n v="10028.504800000001"/>
        <n v="13511.830559999999"/>
        <n v="2628.8905599999998"/>
        <n v="580.29999999999973"/>
        <n v="-1162.7325000000005"/>
        <n v="2029.9500000000003"/>
        <n v="9517.3537200000028"/>
        <n v="1380.8273800000024"/>
        <n v="6267.8043199999993"/>
        <n v="3791.7852800000001"/>
        <n v="6765.2"/>
        <n v="14439.149999999998"/>
        <n v="26.034310000000914"/>
        <n v="-289.30311000000074"/>
        <n v="5937.6339200000002"/>
        <n v="3718.9489999999987"/>
        <n v="736.28838000000042"/>
        <n v="13458.530970000003"/>
        <n v="3321.5399999999991"/>
        <n v="11045.845999999998"/>
        <n v="5348.0594200000014"/>
        <n v="3071.0345600000037"/>
        <n v="9363.1594000000005"/>
        <n v="2744.8199999999997"/>
        <n v="65188.659999999996"/>
        <n v="14996.902319999994"/>
        <n v="5766.142359999998"/>
        <n v="3262.0239999999994"/>
        <n v="16.012000000000057"/>
        <n v="-2213.0999999999995"/>
        <n v="-134.55441999999994"/>
        <n v="-51.321600000000018"/>
        <n v="-838.84467999999833"/>
        <n v="16958.649949999999"/>
        <n v="2015.5468000000005"/>
        <n v="-68355.013999999996"/>
        <n v="339.45080000000053"/>
        <n v="10156.301800000008"/>
        <n v="10059.770399999998"/>
        <n v="4309.9539999999997"/>
        <n v="9753.2374500000078"/>
        <n v="6364.275999999998"/>
        <n v="-4787.1626399999986"/>
        <n v="-1301.0384000000031"/>
        <n v="5527.4563499999986"/>
        <n v="-231.24455999999918"/>
        <n v="4519.0624999999991"/>
        <n v="2452.0571999999993"/>
        <n v="3222.8152799999998"/>
        <n v="-3229.0369499999979"/>
        <n v="-3542.4397800000006"/>
        <n v="-161.48279999999886"/>
        <n v="1095.0028600000005"/>
        <n v="17265.827799999995"/>
        <n v="14141.576480000007"/>
        <n v="3308.5931999999993"/>
        <n v="1509.0979800000005"/>
        <n v="23631.505299999997"/>
        <n v="-684.33167999999932"/>
        <n v="2775.8196000000003"/>
        <n v="176.21174999999999"/>
        <n v="2587.1424799999986"/>
        <n v="98.49069999999665"/>
        <n v="532.26440000000184"/>
        <n v="-149.63339999999971"/>
        <n v="6082.1463999999996"/>
        <n v="179.23503999999997"/>
        <n v="3486.5026000000016"/>
        <n v="6327.5579999999991"/>
        <n v="3729.3862399999998"/>
        <n v="10601.273620000004"/>
        <n v="-569.27760000000035"/>
        <n v="23682.78611999999"/>
        <n v="0.36755999999999744"/>
        <n v="12051.719999999998"/>
        <n v="-2333.9909600000001"/>
        <n v="3888.8704799999978"/>
        <n v="31475.329999999998"/>
        <n v="-574.62240000000111"/>
        <n v="7635.2499999999991"/>
        <n v="2749.4340000000007"/>
        <n v="5307.8548499999997"/>
        <n v="-1809.9048000000003"/>
        <n v="17.504369999999994"/>
        <n v="10021.924440000003"/>
        <n v="838.99999999999989"/>
        <n v="-36.079899999999952"/>
        <n v="12820.409999999998"/>
        <n v="9970.4653199999957"/>
        <n v="-13.550940000000004"/>
        <n v="554.49349999999981"/>
        <n v="-626.22"/>
        <n v="12734.366720000002"/>
        <n v="-512.06805000000008"/>
        <n v="33103.559599999993"/>
        <n v="2373.1758"/>
        <n v="187.20848999999998"/>
        <n v="21088.284389999997"/>
        <n v="11306.565629999999"/>
        <n v="-683.90712000000167"/>
        <n v="-90.738400000000183"/>
        <n v="647.40584000000035"/>
        <n v="-4400.9212799999987"/>
        <n v="24667.226140000013"/>
        <n v="-107.15723000000003"/>
        <n v="1222.1486999999997"/>
        <n v="8628.0886800000007"/>
        <n v="4384.2640800000008"/>
        <n v="-1697.6165800000008"/>
        <n v="-6722.3104000000003"/>
        <n v="1056.16408"/>
        <n v="-6157.3283199999987"/>
        <n v="13229.010859999999"/>
        <n v="1225.2638399999978"/>
        <n v="-227.05725000000075"/>
        <n v="9088.9779200000085"/>
        <n v="-69.439300000000003"/>
        <n v="22992.449919999992"/>
        <n v="3695.3442000000005"/>
        <n v="3072.3358599999992"/>
        <n v="2614.3501500000002"/>
        <n v="9464.3270399999983"/>
        <n v="6616.4780800000017"/>
        <n v="-1785.8571000000006"/>
        <n v="3753.26"/>
        <n v="5456.7140000000018"/>
        <n v="19149.805439999996"/>
        <n v="-4311.6158400000013"/>
        <n v="3537.3105000000032"/>
        <n v="-2445.7271999999994"/>
        <n v="14795.950080000001"/>
        <n v="2336.6104000000032"/>
        <n v="614.64468000000124"/>
        <n v="3922.8047000000006"/>
        <n v="10696.672500000001"/>
        <n v="5487.6788399999996"/>
        <n v="12178.014519999993"/>
        <n v="7057.3714999999975"/>
        <n v="1594.9244000000008"/>
        <n v="991.66116000000147"/>
        <n v="5844.0739999999996"/>
        <n v="4504.4463999999998"/>
        <n v="31306.100319999998"/>
        <n v="-687.08130000000165"/>
        <n v="-921.67541999999958"/>
        <n v="1383.4284000000007"/>
        <n v="597.01219999999967"/>
        <n v="1720.7091200000013"/>
        <n v="4700.8295999999991"/>
        <n v="28.5154"/>
        <n v="12598.587599999999"/>
        <n v="505.51567999999997"/>
        <n v="38988.19"/>
        <n v="7162.3605599999992"/>
        <n v="-188.05708999999996"/>
        <n v="3902.0495999999994"/>
        <n v="-163.98382000000038"/>
        <n v="-3.3401600000000009"/>
        <n v="18700.046200000012"/>
        <n v="3856.5059999999999"/>
        <n v="3164.4668300000012"/>
        <n v="2878.2584100000022"/>
        <n v="1576.3499999999985"/>
        <n v="1263.5064600000001"/>
        <n v="9387.2301599999992"/>
        <n v="1059.4094000000005"/>
        <n v="661.72535000000062"/>
        <n v="4296.3850000000002"/>
        <n v="-4346.2051199999987"/>
        <n v="-1516.5235200000006"/>
        <n v="931.85976000000028"/>
        <n v="4994.4471599999997"/>
        <n v="-2229.0502000000051"/>
        <n v="4090.8064399999994"/>
        <n v="349.06241999999929"/>
        <n v="22872.233749999999"/>
        <n v="-40.490820000000895"/>
        <n v="-299.80320000000029"/>
        <n v="9950.4599999999991"/>
        <n v="11703.957579999995"/>
        <n v="13357.942800000001"/>
        <n v="13169.08736"/>
        <n v="1616.3301999999994"/>
        <n v="14990.295839999995"/>
        <n v="2093.1093699999965"/>
        <n v="5798.4071999999978"/>
        <n v="8200.7143200000046"/>
        <n v="420.30719999999997"/>
        <n v="-12.25536000000011"/>
        <n v="11215.619999999999"/>
        <n v="3192.54936"/>
        <n v="1386.4697999999989"/>
        <n v="139.68969000000106"/>
        <n v="1024.7667200000001"/>
        <n v="1444.3124800000005"/>
        <n v="12346.561240000001"/>
        <n v="7038.989099999998"/>
        <n v="180.13699999999994"/>
        <n v="2092.0364"/>
        <n v="38215.171199999982"/>
        <n v="-846.72300000000178"/>
        <n v="10769.349499999998"/>
        <n v="12897.698970000001"/>
        <n v="574.26300000000083"/>
        <n v="4476.3208099999974"/>
        <n v="-2794.4790999999996"/>
        <n v="-206.76991999999996"/>
        <n v="3055.7827299999999"/>
        <n v="903.68360000000007"/>
        <n v="2152.21776"/>
        <n v="1172.1485999999986"/>
        <n v="1269.9647999999979"/>
        <n v="4902.8217599999989"/>
        <n v="56019.54032"/>
        <n v="-309.11250000000018"/>
        <n v="1089.5708"/>
        <n v="1354.0691200000006"/>
        <n v="2339.9156000000012"/>
        <n v="7112.1846399999922"/>
        <n v="171.74303999999995"/>
        <n v="-3967.9639999999999"/>
        <n v="1400.1489199999999"/>
        <n v="1668.5088000000005"/>
        <n v="244.60668000000004"/>
        <n v="378.92000000000007"/>
        <n v="2109.6841600000007"/>
        <n v="5705.2086000000018"/>
        <n v="5892.3036000000011"/>
        <n v="-472.29699999999866"/>
        <n v="12700.39488"/>
        <n v="3613.0251599999992"/>
        <n v="14126.6556"/>
        <n v="5840.7196499999991"/>
        <n v="326.32055999999966"/>
        <n v="1855.922"/>
        <n v="-3886.0768000000007"/>
        <n v="9441.9554400000034"/>
        <n v="7663.3438000000006"/>
        <n v="2357.2576000000008"/>
        <n v="-3.0916800000001103"/>
        <n v="6618.7546199999924"/>
        <n v="-7932.1877600000025"/>
        <n v="17764.670160000009"/>
        <n v="7436.8288800000009"/>
        <n v="-424.0600000000004"/>
        <n v="478.21139999999923"/>
        <n v="1416.9634999999998"/>
        <n v="1906.7286400000003"/>
        <n v="5917.8263200000001"/>
        <n v="7889.1159999999982"/>
        <n v="5377.619099999999"/>
        <n v="101.57250000000022"/>
        <n v="26014.755999999994"/>
        <n v="2985.9064800000001"/>
        <n v="14885.234000000004"/>
        <n v="4140.392499999999"/>
        <n v="7567.2115200000026"/>
        <n v="5287.2502200000008"/>
        <n v="116.6400000000001"/>
        <n v="4215.3568799999994"/>
        <n v="3290.3196000000007"/>
        <n v="95.32740000000058"/>
        <n v="-22.141279999999995"/>
        <n v="10428.937380000001"/>
        <n v="12392.940239999998"/>
        <n v="-6073.8631199999982"/>
        <n v="9686.9653199999993"/>
        <n v="311.12708000000009"/>
        <n v="7380.8740600000019"/>
        <n v="4234.9950000000008"/>
        <n v="1827.6839999999984"/>
        <n v="10919.815130000001"/>
        <n v="1511.2410499999996"/>
        <n v="831.8713200000002"/>
        <n v="-34.959239999999994"/>
        <n v="-318.55999999999949"/>
        <n v="9182.3640799999994"/>
        <n v="4017.1204799999987"/>
        <n v="11756.318200000002"/>
        <n v="-833.82159999999931"/>
        <n v="3153.2256000000002"/>
        <n v="948.27071999999976"/>
        <n v="8274.5520000000033"/>
        <n v="580.64128000000073"/>
        <n v="1910.7941999999989"/>
        <n v="4223.99586"/>
        <n v="14002.633800000003"/>
        <n v="60.978399999999965"/>
        <n v="4212.1007999999993"/>
        <n v="17626.95"/>
        <n v="847.49335999999948"/>
        <n v="3847.7309000000014"/>
        <n v="2656.3869199999999"/>
        <n v="1037.7937500000007"/>
        <n v="880.30409999999983"/>
        <n v="6640.2841399999888"/>
        <n v="12511.704000000002"/>
        <n v="-1411.8323999999975"/>
        <n v="21349.434539999998"/>
        <n v="-342.99719999999991"/>
        <n v="14901.819459999995"/>
        <n v="1982.7283200000002"/>
        <n v="1133.8823200000002"/>
        <n v="1117.1131499999997"/>
        <n v="2392.0423999999994"/>
        <n v="12650.022000000001"/>
        <n v="1329.0108000000002"/>
        <n v="3237.4565599999996"/>
        <n v="2776.3528000000006"/>
        <n v="-314.85760000000028"/>
        <n v="2449.7572500000001"/>
        <n v="7197.3949600000014"/>
        <n v="14008.02656"/>
        <n v="15439.445099999997"/>
        <n v="-1539.9684000000002"/>
        <n v="8725.8939600000012"/>
        <n v="1193.1384000000016"/>
        <n v="408.99759999999969"/>
        <n v="11189.529999999999"/>
        <n v="1548.0996600000017"/>
        <n v="1703.3347799999999"/>
        <n v="6158.3379999999988"/>
        <n v="36649.677010000007"/>
        <n v="1040.7000000000003"/>
        <n v="12237.134079999998"/>
        <n v="6339.2946000000011"/>
        <n v="750.9625200000005"/>
        <n v="1542.8678099999997"/>
        <n v="8381.3829799999985"/>
        <n v="10149.768000000004"/>
        <n v="568.58960000000025"/>
        <n v="9388.5682799999995"/>
        <n v="22253.58"/>
        <n v="17565.881399999995"/>
        <n v="222.30000000000018"/>
        <n v="6152.7419200000022"/>
        <n v="12333.184799999999"/>
        <n v="-2304.3217600000007"/>
        <n v="43304.491519999996"/>
        <n v="-1939.0766400000002"/>
        <n v="1206.7310399999988"/>
        <n v="2586.5935199999985"/>
        <n v="9185.8899200000033"/>
        <n v="10131.900299999998"/>
        <n v="7386.7860000000019"/>
        <n v="483.17359999999962"/>
        <n v="1176.75108"/>
        <n v="3514.0600000000013"/>
        <n v="15712.274740000001"/>
        <n v="-814.89194000000043"/>
        <n v="13194.487679999998"/>
        <n v="4801.8023200000025"/>
        <n v="16544.093059999999"/>
        <n v="3098.002599999998"/>
        <n v="3551.3889600000011"/>
        <n v="18127.018079999998"/>
        <n v="1875.6429999999982"/>
        <n v="1208.877599999998"/>
        <n v="5584.5999999999985"/>
        <n v="726.64300000000367"/>
        <n v="-1686.7825199999988"/>
        <n v="-13932.289700000001"/>
        <n v="3824.6457599999994"/>
        <n v="3477.5026999999973"/>
        <n v="-3220.9520899999989"/>
        <n v="210.27248000000006"/>
        <n v="-220.9621700000007"/>
        <n v="1375.2635000000002"/>
        <n v="8476.8610500000068"/>
        <n v="1049.07402"/>
        <n v="9437.7689599999994"/>
        <n v="2013.3384200000019"/>
        <n v="28223.377799999995"/>
        <n v="-1800.7678400000004"/>
        <n v="6634.0429999999997"/>
        <n v="2404.4722199999997"/>
        <n v="2065.0630000000001"/>
        <n v="1263.8648000000012"/>
        <n v="619.69184000000132"/>
        <n v="2742.9239000000007"/>
        <n v="-1909.0989000000009"/>
        <n v="5553.2702399999989"/>
        <n v="3398.3838000000032"/>
        <n v="-4332.002040000003"/>
        <n v="-552.54583999999977"/>
        <n v="6687.9600000000028"/>
        <n v="1594.7103199999997"/>
        <n v="-400.379539999999"/>
        <n v="674.64560000000006"/>
        <n v="7756.4106900000006"/>
        <n v="17727.673040000001"/>
        <n v="9397.9283999999989"/>
        <n v="-2730.2168000000001"/>
        <n v="1163.8715000000002"/>
        <n v="257.89835999999997"/>
        <n v="1935.3365999999996"/>
        <n v="3505.8484000000008"/>
        <n v="2753.1560999999983"/>
        <n v="46964.342039999996"/>
        <n v="-6106.5196800000049"/>
        <n v="22623.474960000007"/>
        <n v="7085.4631999999983"/>
        <n v="3742.5149999999994"/>
        <n v="-1134.7747200000013"/>
        <n v="2487.7800000000007"/>
        <n v="18674.741999999995"/>
        <n v="6357.5847499999973"/>
        <n v="32830.14"/>
        <n v="-1214.2760000000003"/>
        <n v="6126.4386400000003"/>
        <n v="-412.61687999999981"/>
        <n v="4025.4000000000015"/>
        <n v="2771.1642200000006"/>
        <n v="3091.1091399999996"/>
        <n v="3612.4492800000007"/>
        <n v="679.73844000000008"/>
        <n v="9896.7990000000009"/>
        <n v="2731.0472800000007"/>
        <n v="16530.425009999999"/>
        <n v="3078.7628799999998"/>
        <n v="9942.4500000000007"/>
        <n v="937.01872000000003"/>
        <n v="4768.4883199999995"/>
        <n v="700.32725000000028"/>
        <n v="17820.683360000003"/>
        <n v="-1143.8999999999978"/>
        <n v="5833.72055"/>
        <n v="10897.877"/>
        <n v="12880.125119999999"/>
        <n v="4377.4812500000007"/>
        <n v="10922.848349999995"/>
        <n v="5578.9460800000015"/>
        <n v="7885.92"/>
        <n v="-716.66688000000067"/>
        <n v="3973.7249999999995"/>
        <n v="7889.0499999999993"/>
        <n v="391.35456000000022"/>
        <n v="235.04574000000002"/>
        <n v="364.71759999999995"/>
        <n v="408.37159999999994"/>
        <n v="706.32592"/>
        <n v="30705.719600000004"/>
        <n v="1265.9967000000001"/>
        <n v="4403.8243899999998"/>
        <n v="7697.7899999999972"/>
        <n v="4970.8499799999972"/>
        <n v="5243.9373600000008"/>
        <n v="18506.849260000003"/>
        <n v="7606.243199999999"/>
        <n v="3320.6713199999995"/>
        <n v="8370.8954999999969"/>
        <n v="12003.372039999997"/>
        <n v="-44.50309999999979"/>
        <n v="-2400.2454000000007"/>
        <n v="20094.585840000003"/>
        <n v="4351.729800000001"/>
        <n v="20983.832960000007"/>
        <n v="2360.8761000000004"/>
        <n v="16862.697000000004"/>
        <n v="1268.6790600000004"/>
        <n v="4910.9716500000031"/>
        <n v="142.1317199999994"/>
        <n v="1993.4393599999994"/>
        <n v="13734.075000000003"/>
        <n v="806.27655999999934"/>
        <n v="3748.4403999999995"/>
        <n v="611.25000000000011"/>
        <n v="3688.2"/>
        <n v="-2349.5385100000003"/>
        <n v="56.749199999999995"/>
        <n v="3024.3151199999993"/>
        <n v="2213.4219799999996"/>
        <n v="15178.158960000001"/>
        <n v="-5343.5467799999969"/>
        <n v="4570.1896000000015"/>
        <n v="7984.4047400000018"/>
        <n v="9874.6355399999993"/>
        <n v="-4899.589100000002"/>
        <n v="5478.4129400000002"/>
        <n v="2972.0374499999998"/>
        <n v="1219.3191000000006"/>
        <n v="17322.55802"/>
        <n v="8697.1514000000025"/>
        <n v="7333.3067999999994"/>
        <n v="1650.9744000000005"/>
        <n v="3780.3786000000009"/>
        <n v="515.88306000000011"/>
        <n v="825.43056000000024"/>
        <n v="4444.2353999999978"/>
        <n v="1169.0336000000002"/>
        <n v="17596.920000000006"/>
        <n v="3835.7"/>
        <n v="4675.2522299999982"/>
        <n v="479.17592000000002"/>
        <n v="3292.8142799999996"/>
        <n v="-128.18118000000015"/>
        <n v="1025.2031999999999"/>
        <n v="34611.296999999999"/>
        <n v="5313.6899999999987"/>
        <n v="8421.6234000000022"/>
        <n v="2189.7755999999999"/>
        <n v="3109.7852499999999"/>
        <n v="242.27804999999989"/>
        <n v="2742.24"/>
        <n v="11385.971219999999"/>
        <n v="19424.699999999997"/>
        <n v="827.62866000000031"/>
        <n v="33.349799999999846"/>
        <n v="-1.0130400000000463"/>
        <n v="5160.3977999999997"/>
        <n v="19412.054400000008"/>
        <n v="6447.8868000000002"/>
        <n v="1110.4472399999995"/>
        <n v="23833.066320000002"/>
        <n v="11241.921599999996"/>
        <n v="29722.714239999994"/>
        <n v="-1585.5629999999996"/>
        <n v="10770.829999999998"/>
        <n v="8727.9235199999966"/>
        <n v="-930.44016000000011"/>
        <n v="7671.1285000000016"/>
        <n v="353.03711999999905"/>
        <n v="2180.0596199999995"/>
        <n v="5138.6899199999989"/>
        <n v="6301.4439300000049"/>
        <n v="2501.7599999999984"/>
        <n v="14144.854499999992"/>
        <n v="893.76407999999992"/>
        <n v="5947.254719999999"/>
        <n v="4094.1692000000021"/>
        <n v="1906.4620800000012"/>
        <n v="18094.537499999999"/>
        <n v="20471.22"/>
        <n v="26690.819219999998"/>
        <n v="4120.9564500000015"/>
        <n v="5392.0058400000007"/>
        <n v="-6806.52"/>
        <n v="67.082999999998719"/>
        <n v="10347.694500000001"/>
        <n v="4493.9954400000006"/>
        <n v="1373.3855999999996"/>
        <n v="2128.0721199999994"/>
        <n v="1504.4411200000013"/>
        <n v="17260.177960000005"/>
        <n v="12487.920689999997"/>
        <n v="17422.559999999998"/>
        <n v="1711.3478399999999"/>
        <n v="1230.2980000000002"/>
        <n v="388.23536000000001"/>
        <n v="4918.4742400000014"/>
        <n v="-86.748960000000807"/>
        <n v="89.536600000000021"/>
        <n v="1611.2903999999999"/>
        <n v="6341.2615999999998"/>
        <n v="1473.4734000000008"/>
        <n v="1977.25864"/>
        <n v="544.52427999999873"/>
        <n v="3556.601999999999"/>
        <n v="671.72760000000017"/>
        <n v="11831.751749999996"/>
        <n v="1250.7751599999997"/>
        <n v="7568.7026100000021"/>
        <n v="177.36"/>
        <n v="5406.6759999999995"/>
        <n v="34487.324250000005"/>
        <n v="5877.0835200000001"/>
        <n v="-2835.7499999999982"/>
        <n v="1784.3703000000005"/>
        <n v="25354.521920000003"/>
        <n v="-536.95039999999972"/>
        <n v="4221.2300000000005"/>
        <n v="8129.7396000000017"/>
        <n v="2461.1687499999989"/>
        <n v="1621.1100000000001"/>
        <n v="1274.63688"/>
        <n v="1829.6422499999999"/>
        <n v="15214.592760000003"/>
        <n v="-1892.7636000000011"/>
        <n v="230.27020000000005"/>
        <n v="20355.867999999999"/>
        <n v="2617.8116999999997"/>
        <n v="-1889.6568600000001"/>
        <n v="555.10411000000022"/>
        <n v="15978.606029999999"/>
        <n v="729.65017999999986"/>
        <n v="-7.7899999999999636"/>
        <n v="1466.8601599999984"/>
        <n v="8001.8276800000003"/>
        <n v="777.95999999999913"/>
        <n v="47729.039799999991"/>
        <n v="7152.6135200000008"/>
        <n v="2558.6583600000013"/>
        <n v="6092.4014399999996"/>
        <n v="-19394.01296"/>
        <n v="993.24888000000283"/>
        <n v="6301.4242499999964"/>
        <n v="277.66739999999993"/>
        <n v="1174.4513199999999"/>
        <n v="-1911.76512"/>
        <n v="2018.9248800000005"/>
        <n v="23519.177499999998"/>
        <n v="13817.826400000005"/>
        <n v="-8912.0172700000021"/>
        <n v="2610.03908"/>
        <n v="14455.96"/>
        <n v="21180.193200000002"/>
        <n v="6312.5076799999997"/>
        <n v="-96.841780000000028"/>
      </sharedItems>
    </cacheField>
    <cacheField name="MarginPct" numFmtId="10">
      <sharedItems containsSemiMixedTypes="0" containsString="0" containsNumber="1" minValue="-250.39750756449047" maxValue="0.59672531214528945"/>
    </cacheField>
    <cacheField name="Months (OrderDate)" numFmtId="0" databaseField="0">
      <fieldGroup base="1">
        <rangePr groupBy="months" startDate="2023-01-02T00:00:00" endDate="2025-09-16T00:00:00"/>
        <groupItems count="14">
          <s v="&lt;1/2/2023"/>
          <s v="Jan"/>
          <s v="Feb"/>
          <s v="Mar"/>
          <s v="Apr"/>
          <s v="May"/>
          <s v="Jun"/>
          <s v="Jul"/>
          <s v="Aug"/>
          <s v="Sep"/>
          <s v="Oct"/>
          <s v="Nov"/>
          <s v="Dec"/>
          <s v="&gt;9/16/2025"/>
        </groupItems>
      </fieldGroup>
    </cacheField>
    <cacheField name="Quarters (OrderDate)" numFmtId="0" databaseField="0">
      <fieldGroup base="1">
        <rangePr groupBy="quarters" startDate="2023-01-02T00:00:00" endDate="2025-09-16T00:00:00"/>
        <groupItems count="6">
          <s v="&lt;1/2/2023"/>
          <s v="Qtr1"/>
          <s v="Qtr2"/>
          <s v="Qtr3"/>
          <s v="Qtr4"/>
          <s v="&gt;9/16/2025"/>
        </groupItems>
      </fieldGroup>
    </cacheField>
    <cacheField name="Years (OrderDate)" numFmtId="0" databaseField="0">
      <fieldGroup base="1">
        <rangePr groupBy="years" startDate="2023-01-02T00:00:00" endDate="2025-09-16T00:00:00"/>
        <groupItems count="5">
          <s v="&lt;1/2/2023"/>
          <s v="2023"/>
          <s v="2024"/>
          <s v="2025"/>
          <s v="&gt;9/16/2025"/>
        </groupItems>
      </fieldGroup>
    </cacheField>
  </cacheFields>
  <extLst>
    <ext xmlns:x14="http://schemas.microsoft.com/office/spreadsheetml/2009/9/main" uri="{725AE2AE-9491-48be-B2B4-4EB974FC3084}">
      <x14:pivotCacheDefinition pivotCacheId="12221552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1">
  <r>
    <s v="ORD-2024-275203"/>
    <d v="2024-03-11T00:00:00"/>
    <s v="Mar-2024"/>
    <s v="Q1-2024"/>
    <d v="2024-04-06T00:00:00"/>
    <d v="2024-04-06T00:00:00"/>
    <n v="26"/>
    <x v="0"/>
    <x v="0"/>
    <x v="0"/>
    <s v="Corporate"/>
    <s v="Retail"/>
    <s v="C. Otieno"/>
    <x v="0"/>
    <s v="CMP-8270"/>
    <n v="279.24"/>
    <x v="0"/>
    <n v="0.112"/>
    <n v="9"/>
    <n v="4866.3287999999993"/>
    <n v="2513.16"/>
    <n v="2353.1687999999995"/>
    <n v="0.48356140670149533"/>
  </r>
  <r>
    <s v="ORD-2024-358795"/>
    <d v="2024-10-23T00:00:00"/>
    <s v="Oct-2024"/>
    <s v="Q4-2024"/>
    <d v="2024-10-22T00:00:00"/>
    <d v="2024-10-23T00:00:00"/>
    <n v="0"/>
    <x v="0"/>
    <x v="1"/>
    <x v="1"/>
    <s v="Education"/>
    <s v="Online"/>
    <s v="J. Njeri"/>
    <x v="1"/>
    <s v="PRN-9322"/>
    <n v="1084.3900000000001"/>
    <x v="1"/>
    <n v="0.23699999999999999"/>
    <n v="31"/>
    <n v="17960.432489999999"/>
    <n v="33616.090000000004"/>
    <n v="-15655.657510000005"/>
    <n v="-0.87167486187856302"/>
  </r>
  <r>
    <s v="ORD-2023-373538"/>
    <d v="2023-02-28T00:00:00"/>
    <s v="Feb-2023"/>
    <s v="Q1-2023"/>
    <d v="2023-03-25T00:00:00"/>
    <d v="2023-03-25T00:00:00"/>
    <n v="25"/>
    <x v="0"/>
    <x v="0"/>
    <x v="2"/>
    <s v="Corporate"/>
    <s v="Retail"/>
    <s v="I. Johnson"/>
    <x v="2"/>
    <s v="NET-9666"/>
    <n v="1460.76"/>
    <x v="2"/>
    <n v="0.13100000000000001"/>
    <n v="12"/>
    <n v="319.72248000000002"/>
    <n v="17529.12"/>
    <n v="-17209.397519999999"/>
    <n v="-53.826047890032626"/>
  </r>
  <r>
    <s v="ORD-2025-168148"/>
    <d v="2025-03-29T00:00:00"/>
    <s v="Mar-2025"/>
    <s v="Q1-2025"/>
    <d v="2025-04-02T00:00:00"/>
    <d v="2025-04-02T00:00:00"/>
    <n v="4"/>
    <x v="0"/>
    <x v="1"/>
    <x v="3"/>
    <s v="Non-Profit"/>
    <s v="Marketplace"/>
    <s v="G. Dubois"/>
    <x v="3"/>
    <s v="PHN-4556"/>
    <n v="259.93"/>
    <x v="3"/>
    <n v="7.1999999999999995E-2"/>
    <n v="22"/>
    <n v="5225.2710400000005"/>
    <n v="5718.46"/>
    <n v="-493.1889599999995"/>
    <n v="-9.4385335463861311E-2"/>
  </r>
  <r>
    <s v="ORD-2023-824839"/>
    <d v="2023-12-06T00:00:00"/>
    <s v="Dec-2023"/>
    <s v="Q4-2023"/>
    <d v="2023-12-31T00:00:00"/>
    <d v="2023-12-31T00:00:00"/>
    <n v="25"/>
    <x v="1"/>
    <x v="2"/>
    <x v="4"/>
    <s v="Consumer"/>
    <s v="Retail"/>
    <s v="L. Okafor"/>
    <x v="1"/>
    <s v="PRN-8041"/>
    <n v="663.03"/>
    <x v="4"/>
    <n v="0.10199999999999999"/>
    <n v="15"/>
    <n v="10957.9797"/>
    <n v="9945.4499999999989"/>
    <n v="1012.529700000001"/>
    <n v="9.2401129379715952E-2"/>
  </r>
  <r>
    <s v="ORD-2023-723587"/>
    <d v="2023-01-02T00:00:00"/>
    <s v="Jan-2023"/>
    <s v="Q1-2023"/>
    <d v="2023-01-05T00:00:00"/>
    <d v="2023-01-05T00:00:00"/>
    <n v="3"/>
    <x v="2"/>
    <x v="3"/>
    <x v="5"/>
    <s v="Corporate"/>
    <s v="Distributor"/>
    <s v="B. Chen"/>
    <x v="4"/>
    <s v="LAP-8555"/>
    <n v="315.87"/>
    <x v="5"/>
    <n v="0"/>
    <n v="7"/>
    <n v="4141.7599999999993"/>
    <n v="2211.09"/>
    <n v="1930.6699999999992"/>
    <n v="0.46614724175229844"/>
  </r>
  <r>
    <s v="ORD-2024-336584"/>
    <d v="2024-12-27T00:00:00"/>
    <s v="Dec-2024"/>
    <s v="Q4-2024"/>
    <d v="2025-01-14T00:00:00"/>
    <d v="2025-01-14T00:00:00"/>
    <n v="18"/>
    <x v="1"/>
    <x v="4"/>
    <x v="6"/>
    <s v="Small Business"/>
    <s v="Marketplace"/>
    <s v="E. Garcia"/>
    <x v="5"/>
    <s v="MON-8629"/>
    <n v="586.07000000000005"/>
    <x v="6"/>
    <n v="0.14699999999999999"/>
    <n v="4"/>
    <n v="2886.4496399999998"/>
    <n v="2344.2800000000002"/>
    <n v="542.16963999999962"/>
    <n v="0.18783270370862928"/>
  </r>
  <r>
    <s v="ORD-2023-112666"/>
    <d v="2023-01-15T00:00:00"/>
    <s v="Jan-2023"/>
    <s v="Q1-2023"/>
    <d v="2023-01-13T00:00:00"/>
    <d v="2023-01-15T00:00:00"/>
    <n v="0"/>
    <x v="0"/>
    <x v="1"/>
    <x v="7"/>
    <s v="Education"/>
    <s v="Online"/>
    <s v="O. Wang"/>
    <x v="1"/>
    <s v="PRN-6276"/>
    <n v="28.38"/>
    <x v="7"/>
    <n v="0.19400000000000001"/>
    <n v="18"/>
    <n v="685.06776000000002"/>
    <n v="510.84"/>
    <n v="174.22776000000005"/>
    <n v="0.25432193743871417"/>
  </r>
  <r>
    <s v="ORD-2024-589570"/>
    <d v="2024-05-04T00:00:00"/>
    <s v="May-2024"/>
    <s v="Q2-2024"/>
    <d v="2024-05-29T00:00:00"/>
    <d v="2024-05-29T00:00:00"/>
    <n v="25"/>
    <x v="0"/>
    <x v="1"/>
    <x v="7"/>
    <s v="Non-Profit"/>
    <s v="Marketplace"/>
    <s v="O. Wang"/>
    <x v="5"/>
    <s v="MON-6892"/>
    <n v="1295.3399999999999"/>
    <x v="8"/>
    <n v="3.1E-2"/>
    <n v="6"/>
    <n v="14714.12934"/>
    <n v="7772.0399999999991"/>
    <n v="6942.0893400000004"/>
    <n v="0.4717974933880798"/>
  </r>
  <r>
    <s v="ORD-2025-997421"/>
    <d v="2025-05-21T00:00:00"/>
    <s v="May-2025"/>
    <s v="Q2-2025"/>
    <d v="2025-06-09T00:00:00"/>
    <d v="2025-06-09T00:00:00"/>
    <n v="19"/>
    <x v="2"/>
    <x v="5"/>
    <x v="8"/>
    <s v="Non-Profit"/>
    <s v="Online"/>
    <s v="A. Patel"/>
    <x v="0"/>
    <s v="CMP-3731"/>
    <n v="1331.38"/>
    <x v="9"/>
    <n v="0.14899999999999999"/>
    <n v="31"/>
    <n v="60928.502359999999"/>
    <n v="41272.780000000006"/>
    <n v="19655.722359999992"/>
    <n v="0.32260307735553528"/>
  </r>
  <r>
    <s v="ORD-2024-210687"/>
    <d v="2024-01-28T00:00:00"/>
    <s v="Jan-2024"/>
    <s v="Q1-2024"/>
    <d v="2024-02-09T00:00:00"/>
    <d v="2024-02-09T00:00:00"/>
    <n v="12"/>
    <x v="3"/>
    <x v="6"/>
    <x v="9"/>
    <s v="Corporate"/>
    <s v="Online"/>
    <s v="G. Dubois"/>
    <x v="6"/>
    <s v="ACC-7938"/>
    <n v="644.16999999999996"/>
    <x v="10"/>
    <n v="6.0000000000000001E-3"/>
    <n v="23"/>
    <n v="16006.14344"/>
    <n v="14815.91"/>
    <n v="1190.23344"/>
    <n v="7.436103796405813E-2"/>
  </r>
  <r>
    <s v="ORD-2025-515515"/>
    <d v="2025-01-03T00:00:00"/>
    <s v="Jan-2025"/>
    <s v="Q1-2025"/>
    <d v="2025-01-23T00:00:00"/>
    <d v="2025-01-23T00:00:00"/>
    <n v="20"/>
    <x v="1"/>
    <x v="2"/>
    <x v="4"/>
    <s v="Corporate"/>
    <s v="Distributor"/>
    <s v="F. Müller"/>
    <x v="3"/>
    <s v="PHN-7019"/>
    <n v="908.6"/>
    <x v="11"/>
    <n v="0.25"/>
    <n v="20"/>
    <n v="10370.549999999999"/>
    <n v="18172"/>
    <n v="-7801.4500000000007"/>
    <n v="-0.75226964818645115"/>
  </r>
  <r>
    <s v="ORD-2025-487261"/>
    <d v="2025-03-06T00:00:00"/>
    <s v="Mar-2025"/>
    <s v="Q1-2025"/>
    <d v="2025-03-31T00:00:00"/>
    <d v="2025-03-31T00:00:00"/>
    <n v="25"/>
    <x v="2"/>
    <x v="5"/>
    <x v="10"/>
    <s v="Non-Profit"/>
    <s v="Online"/>
    <s v="J. Njeri"/>
    <x v="0"/>
    <s v="CMP-3693"/>
    <n v="331.57"/>
    <x v="12"/>
    <n v="9.4E-2"/>
    <n v="10"/>
    <n v="4968.5039999999999"/>
    <n v="3315.7"/>
    <n v="1652.8040000000001"/>
    <n v="0.33265626836568918"/>
  </r>
  <r>
    <s v="ORD-2024-890180"/>
    <d v="2024-01-20T00:00:00"/>
    <s v="Jan-2024"/>
    <s v="Q1-2024"/>
    <d v="2024-02-13T00:00:00"/>
    <d v="2024-02-13T00:00:00"/>
    <n v="24"/>
    <x v="3"/>
    <x v="7"/>
    <x v="11"/>
    <s v="Corporate"/>
    <s v="Retail"/>
    <s v="H. Kim"/>
    <x v="1"/>
    <s v="PRN-8392"/>
    <n v="643.53"/>
    <x v="13"/>
    <n v="0"/>
    <n v="15"/>
    <n v="21585.15"/>
    <n v="9652.9499999999989"/>
    <n v="11932.200000000003"/>
    <n v="0.55279671440782208"/>
  </r>
  <r>
    <s v="ORD-2025-840976"/>
    <d v="2025-09-01T00:00:00"/>
    <s v="Sep-2025"/>
    <s v="Q3-2025"/>
    <d v="2025-09-30T00:00:00"/>
    <d v="2025-09-30T00:00:00"/>
    <n v="29"/>
    <x v="2"/>
    <x v="5"/>
    <x v="10"/>
    <s v="Education"/>
    <s v="Retail"/>
    <s v="K. Singh"/>
    <x v="6"/>
    <s v="ACC-1663"/>
    <n v="780.59"/>
    <x v="14"/>
    <n v="0"/>
    <n v="12"/>
    <n v="7578.84"/>
    <n v="9367.08"/>
    <n v="-1788.2399999999998"/>
    <n v="-0.23595167598207639"/>
  </r>
  <r>
    <s v="ORD-2023-937291"/>
    <d v="2023-04-23T00:00:00"/>
    <s v="Apr-2023"/>
    <s v="Q2-2023"/>
    <d v="2023-04-22T00:00:00"/>
    <d v="2023-04-23T00:00:00"/>
    <n v="0"/>
    <x v="0"/>
    <x v="0"/>
    <x v="2"/>
    <s v="Small Business"/>
    <s v="Direct"/>
    <s v="E. Garcia"/>
    <x v="4"/>
    <s v="LAP-1698"/>
    <n v="756.51"/>
    <x v="15"/>
    <n v="7.3999999999999996E-2"/>
    <n v="9"/>
    <n v="7090.5672000000004"/>
    <n v="6808.59"/>
    <n v="281.97720000000027"/>
    <n v="3.9767932810791252E-2"/>
  </r>
  <r>
    <s v="ORD-2024-206081"/>
    <d v="2024-12-10T00:00:00"/>
    <s v="Dec-2024"/>
    <s v="Q4-2024"/>
    <d v="2025-01-08T00:00:00"/>
    <d v="2025-01-08T00:00:00"/>
    <n v="29"/>
    <x v="3"/>
    <x v="7"/>
    <x v="11"/>
    <s v="Small Business"/>
    <s v="Retail"/>
    <s v="K. Singh"/>
    <x v="1"/>
    <s v="PRN-6791"/>
    <n v="891.08"/>
    <x v="16"/>
    <n v="0.109"/>
    <n v="28"/>
    <n v="25948.414799999995"/>
    <n v="24950.240000000002"/>
    <n v="998.17479999999341"/>
    <n v="3.8467660074556598E-2"/>
  </r>
  <r>
    <s v="ORD-2025-233883"/>
    <d v="2025-09-08T00:00:00"/>
    <s v="Sep-2025"/>
    <s v="Q3-2025"/>
    <d v="2025-09-16T00:00:00"/>
    <d v="2025-09-16T00:00:00"/>
    <n v="8"/>
    <x v="1"/>
    <x v="2"/>
    <x v="4"/>
    <s v="Corporate"/>
    <s v="Distributor"/>
    <s v="C. Otieno"/>
    <x v="3"/>
    <s v="PHN-1197"/>
    <n v="1225.57"/>
    <x v="17"/>
    <n v="0.183"/>
    <n v="16"/>
    <n v="35367.211040000002"/>
    <n v="19609.12"/>
    <n v="15758.091040000003"/>
    <n v="0.44555650775453404"/>
  </r>
  <r>
    <s v="ORD-2025-843974"/>
    <d v="2025-07-20T00:00:00"/>
    <s v="Jul-2025"/>
    <s v="Q3-2025"/>
    <d v="2025-08-05T00:00:00"/>
    <d v="2025-08-05T00:00:00"/>
    <n v="16"/>
    <x v="2"/>
    <x v="5"/>
    <x v="10"/>
    <s v="Enterprise"/>
    <s v="Marketplace"/>
    <s v="G. Dubois"/>
    <x v="6"/>
    <s v="ACC-8098"/>
    <n v="1068.17"/>
    <x v="18"/>
    <n v="0.109"/>
    <n v="18"/>
    <n v="38096.18406"/>
    <n v="19227.060000000001"/>
    <n v="18869.124059999998"/>
    <n v="0.49530220744108822"/>
  </r>
  <r>
    <s v="ORD-2025-745263"/>
    <d v="2025-05-21T00:00:00"/>
    <s v="May-2025"/>
    <s v="Q2-2025"/>
    <d v="2025-05-19T00:00:00"/>
    <d v="2025-05-21T00:00:00"/>
    <n v="0"/>
    <x v="3"/>
    <x v="8"/>
    <x v="12"/>
    <s v="Enterprise"/>
    <s v="Online"/>
    <s v="M. Rossi"/>
    <x v="4"/>
    <s v="LAP-3385"/>
    <n v="1015.16"/>
    <x v="19"/>
    <n v="3.7999999999999999E-2"/>
    <n v="19"/>
    <n v="39263.702919999996"/>
    <n v="19288.04"/>
    <n v="19975.662919999995"/>
    <n v="0.50875647059322227"/>
  </r>
  <r>
    <s v="ORD-2024-798002"/>
    <d v="2024-07-25T00:00:00"/>
    <s v="Jul-2024"/>
    <s v="Q3-2024"/>
    <d v="2024-07-24T00:00:00"/>
    <d v="2024-07-25T00:00:00"/>
    <n v="0"/>
    <x v="0"/>
    <x v="0"/>
    <x v="13"/>
    <s v="Non-Profit"/>
    <s v="Direct"/>
    <s v="J. Njeri"/>
    <x v="4"/>
    <s v="LAP-9815"/>
    <n v="1494.4"/>
    <x v="20"/>
    <n v="7.1999999999999995E-2"/>
    <n v="7"/>
    <n v="23782.310720000001"/>
    <n v="10460.800000000001"/>
    <n v="13321.51072"/>
    <n v="0.56014366630897339"/>
  </r>
  <r>
    <s v="ORD-2023-867836"/>
    <d v="2023-05-11T00:00:00"/>
    <s v="May-2023"/>
    <s v="Q2-2023"/>
    <d v="2023-05-28T00:00:00"/>
    <d v="2023-05-28T00:00:00"/>
    <n v="17"/>
    <x v="1"/>
    <x v="9"/>
    <x v="14"/>
    <s v="Enterprise"/>
    <s v="Marketplace"/>
    <s v="E. Garcia"/>
    <x v="2"/>
    <s v="NET-3255"/>
    <n v="1331.19"/>
    <x v="21"/>
    <n v="0.14299999999999999"/>
    <n v="8"/>
    <n v="19903.585040000002"/>
    <n v="10649.52"/>
    <n v="9254.0650400000013"/>
    <n v="0.46494463290920784"/>
  </r>
  <r>
    <s v="ORD-2025-580047"/>
    <d v="2025-06-14T00:00:00"/>
    <s v="Jun-2025"/>
    <s v="Q2-2025"/>
    <d v="2025-06-29T00:00:00"/>
    <d v="2025-06-29T00:00:00"/>
    <n v="15"/>
    <x v="0"/>
    <x v="1"/>
    <x v="1"/>
    <s v="Consumer"/>
    <s v="Marketplace"/>
    <s v="M. Rossi"/>
    <x v="6"/>
    <s v="ACC-3961"/>
    <n v="730.99"/>
    <x v="22"/>
    <n v="0.12"/>
    <n v="10"/>
    <n v="10936.992"/>
    <n v="7309.9"/>
    <n v="3627.0920000000006"/>
    <n v="0.33163524303574515"/>
  </r>
  <r>
    <s v="ORD-2024-500109"/>
    <d v="2024-05-18T00:00:00"/>
    <s v="May-2024"/>
    <s v="Q2-2024"/>
    <d v="2024-05-23T00:00:00"/>
    <d v="2024-05-23T00:00:00"/>
    <n v="5"/>
    <x v="2"/>
    <x v="10"/>
    <x v="15"/>
    <s v="Enterprise"/>
    <s v="Retail"/>
    <s v="H. Kim"/>
    <x v="4"/>
    <s v="LAP-4987"/>
    <n v="1274.5899999999999"/>
    <x v="23"/>
    <n v="0.01"/>
    <n v="8"/>
    <n v="20225.2248"/>
    <n v="10196.719999999999"/>
    <n v="10028.504800000001"/>
    <n v="0.49584145042481803"/>
  </r>
  <r>
    <s v="ORD-2023-271836"/>
    <d v="2023-02-07T00:00:00"/>
    <s v="Feb-2023"/>
    <s v="Q1-2023"/>
    <d v="2023-02-12T00:00:00"/>
    <d v="2023-02-12T00:00:00"/>
    <n v="5"/>
    <x v="2"/>
    <x v="5"/>
    <x v="8"/>
    <s v="Education"/>
    <s v="Online"/>
    <s v="N. Brown"/>
    <x v="0"/>
    <s v="CMP-2693"/>
    <n v="948.55"/>
    <x v="24"/>
    <n v="7.0000000000000001E-3"/>
    <n v="12"/>
    <n v="24894.430559999997"/>
    <n v="11382.599999999999"/>
    <n v="13511.830559999999"/>
    <n v="0.54276519912492427"/>
  </r>
  <r>
    <s v="ORD-2024-215294"/>
    <d v="2024-06-30T00:00:00"/>
    <s v="Jun-2024"/>
    <s v="Q2-2024"/>
    <d v="2024-07-14T00:00:00"/>
    <d v="2024-07-14T00:00:00"/>
    <n v="14"/>
    <x v="2"/>
    <x v="5"/>
    <x v="10"/>
    <s v="Education"/>
    <s v="Retail"/>
    <s v="C. Otieno"/>
    <x v="6"/>
    <s v="ACC-8683"/>
    <n v="1491.85"/>
    <x v="25"/>
    <n v="0.16800000000000001"/>
    <n v="4"/>
    <n v="8596.2905599999995"/>
    <n v="5967.4"/>
    <n v="2628.8905599999998"/>
    <n v="0.30581685689321325"/>
  </r>
  <r>
    <s v="ORD-2024-788105"/>
    <d v="2024-11-30T00:00:00"/>
    <s v="Nov-2024"/>
    <s v="Q4-2024"/>
    <d v="2024-12-30T00:00:00"/>
    <d v="2024-12-30T00:00:00"/>
    <n v="30"/>
    <x v="3"/>
    <x v="7"/>
    <x v="11"/>
    <s v="Consumer"/>
    <s v="Marketplace"/>
    <s v="F. Müller"/>
    <x v="1"/>
    <s v="PRN-4170"/>
    <n v="117.64"/>
    <x v="26"/>
    <n v="0"/>
    <n v="10"/>
    <n v="1756.6999999999998"/>
    <n v="1176.4000000000001"/>
    <n v="580.29999999999973"/>
    <n v="0.33033528775545046"/>
  </r>
  <r>
    <s v="ORD-2024-855073"/>
    <d v="2024-07-19T00:00:00"/>
    <s v="Jul-2024"/>
    <s v="Q3-2024"/>
    <d v="2024-07-19T00:00:00"/>
    <d v="2024-07-19T00:00:00"/>
    <n v="0"/>
    <x v="0"/>
    <x v="0"/>
    <x v="0"/>
    <s v="Small Business"/>
    <s v="Retail"/>
    <s v="A. Patel"/>
    <x v="3"/>
    <s v="PHN-6854"/>
    <n v="857.24"/>
    <x v="27"/>
    <n v="0.125"/>
    <n v="6"/>
    <n v="3980.7075"/>
    <n v="5143.4400000000005"/>
    <n v="-1162.7325000000005"/>
    <n v="-0.29209192084572921"/>
  </r>
  <r>
    <s v="ORD-2023-897079"/>
    <d v="2023-04-14T00:00:00"/>
    <s v="Apr-2023"/>
    <s v="Q2-2023"/>
    <d v="2023-05-14T00:00:00"/>
    <d v="2023-05-14T00:00:00"/>
    <n v="30"/>
    <x v="0"/>
    <x v="0"/>
    <x v="16"/>
    <s v="Consumer"/>
    <s v="Marketplace"/>
    <s v="M. Rossi"/>
    <x v="3"/>
    <s v="PHN-1784"/>
    <n v="209.25"/>
    <x v="28"/>
    <n v="0"/>
    <n v="9"/>
    <n v="3913.2000000000003"/>
    <n v="1883.25"/>
    <n v="2029.9500000000003"/>
    <n v="0.51874425022999082"/>
  </r>
  <r>
    <s v="ORD-2025-548982"/>
    <d v="2025-04-07T00:00:00"/>
    <s v="Apr-2025"/>
    <s v="Q2-2025"/>
    <d v="2025-04-11T00:00:00"/>
    <d v="2025-04-11T00:00:00"/>
    <n v="4"/>
    <x v="3"/>
    <x v="7"/>
    <x v="17"/>
    <s v="Education"/>
    <s v="Retail"/>
    <s v="E. Garcia"/>
    <x v="2"/>
    <s v="NET-9716"/>
    <n v="754.77"/>
    <x v="29"/>
    <n v="0.13900000000000001"/>
    <n v="14"/>
    <n v="20084.133720000002"/>
    <n v="10566.779999999999"/>
    <n v="9517.3537200000028"/>
    <n v="0.47387424584424653"/>
  </r>
  <r>
    <s v="ORD-2024-170313"/>
    <d v="2024-12-27T00:00:00"/>
    <s v="Dec-2024"/>
    <s v="Q4-2024"/>
    <d v="2025-01-15T00:00:00"/>
    <d v="2025-01-15T00:00:00"/>
    <n v="19"/>
    <x v="1"/>
    <x v="4"/>
    <x v="18"/>
    <s v="Non-Profit"/>
    <s v="Distributor"/>
    <s v="G. Dubois"/>
    <x v="0"/>
    <s v="CMP-6919"/>
    <n v="495.59"/>
    <x v="30"/>
    <n v="8.6999999999999994E-2"/>
    <n v="17"/>
    <n v="9805.8573800000013"/>
    <n v="8425.0299999999988"/>
    <n v="1380.8273800000024"/>
    <n v="0.14081658813601899"/>
  </r>
  <r>
    <s v="ORD-2023-562894"/>
    <d v="2023-02-23T00:00:00"/>
    <s v="Feb-2023"/>
    <s v="Q1-2023"/>
    <d v="2023-03-25T00:00:00"/>
    <d v="2023-03-25T00:00:00"/>
    <n v="30"/>
    <x v="2"/>
    <x v="3"/>
    <x v="19"/>
    <s v="Enterprise"/>
    <s v="Online"/>
    <s v="D. Smith"/>
    <x v="3"/>
    <s v="PHN-4854"/>
    <n v="1242.6600000000001"/>
    <x v="31"/>
    <n v="8.8999999999999996E-2"/>
    <n v="16"/>
    <n v="26150.364320000001"/>
    <n v="19882.560000000001"/>
    <n v="6267.8043199999993"/>
    <n v="0.23968325042440553"/>
  </r>
  <r>
    <s v="ORD-2025-474710"/>
    <d v="2025-07-24T00:00:00"/>
    <s v="Jul-2025"/>
    <s v="Q3-2025"/>
    <d v="2025-08-06T00:00:00"/>
    <d v="2025-08-06T00:00:00"/>
    <n v="13"/>
    <x v="0"/>
    <x v="11"/>
    <x v="20"/>
    <s v="Education"/>
    <s v="Marketplace"/>
    <s v="D. Smith"/>
    <x v="2"/>
    <s v="NET-7966"/>
    <n v="1463.9"/>
    <x v="32"/>
    <n v="8.4000000000000005E-2"/>
    <n v="4"/>
    <n v="9647.3852800000004"/>
    <n v="5855.6"/>
    <n v="3791.7852800000001"/>
    <n v="0.39303761277791527"/>
  </r>
  <r>
    <s v="ORD-2024-629525"/>
    <d v="2024-04-18T00:00:00"/>
    <s v="Apr-2024"/>
    <s v="Q2-2024"/>
    <d v="2024-05-08T00:00:00"/>
    <d v="2024-05-08T00:00:00"/>
    <n v="20"/>
    <x v="3"/>
    <x v="8"/>
    <x v="21"/>
    <s v="Non-Profit"/>
    <s v="Unknown"/>
    <s v="D. Smith"/>
    <x v="4"/>
    <s v="LAP-9932"/>
    <n v="645.33000000000004"/>
    <x v="33"/>
    <n v="0"/>
    <n v="10"/>
    <n v="13218.5"/>
    <n v="6453.3"/>
    <n v="6765.2"/>
    <n v="0.51179785906116426"/>
  </r>
  <r>
    <s v="ORD-2024-167215"/>
    <d v="2024-08-23T00:00:00"/>
    <s v="Aug-2024"/>
    <s v="Q3-2024"/>
    <d v="2024-08-21T00:00:00"/>
    <d v="2024-08-23T00:00:00"/>
    <n v="0"/>
    <x v="0"/>
    <x v="11"/>
    <x v="20"/>
    <s v="Education"/>
    <s v="Retail"/>
    <s v="E. Garcia"/>
    <x v="0"/>
    <s v="CMP-1559"/>
    <n v="1432.52"/>
    <x v="34"/>
    <n v="0"/>
    <n v="9"/>
    <n v="27331.829999999998"/>
    <n v="12892.68"/>
    <n v="14439.149999999998"/>
    <n v="0.52829064135112791"/>
  </r>
  <r>
    <s v="ORD-2023-864121"/>
    <d v="2023-03-27T00:00:00"/>
    <s v="Mar-2023"/>
    <s v="Q1-2023"/>
    <d v="2023-04-22T00:00:00"/>
    <d v="2023-04-22T00:00:00"/>
    <n v="26"/>
    <x v="1"/>
    <x v="4"/>
    <x v="18"/>
    <s v="Non-Profit"/>
    <s v="Marketplace"/>
    <s v="J. Njeri"/>
    <x v="1"/>
    <s v="PRN-4506"/>
    <n v="178.53"/>
    <x v="35"/>
    <n v="0.10100000000000001"/>
    <n v="37"/>
    <n v="6631.6443100000006"/>
    <n v="6605.61"/>
    <n v="26.034310000000914"/>
    <n v="3.9257699573457538E-3"/>
  </r>
  <r>
    <s v="ORD-2024-692673"/>
    <d v="2024-03-07T00:00:00"/>
    <s v="Mar-2024"/>
    <s v="Q1-2024"/>
    <d v="2024-03-25T00:00:00"/>
    <d v="2024-03-25T00:00:00"/>
    <n v="18"/>
    <x v="3"/>
    <x v="6"/>
    <x v="22"/>
    <s v="Corporate"/>
    <s v="Online"/>
    <s v="B. Chen"/>
    <x v="0"/>
    <s v="CMP-7617"/>
    <n v="712.84"/>
    <x v="36"/>
    <n v="0.24299999999999999"/>
    <n v="27"/>
    <n v="18957.37689"/>
    <n v="19246.68"/>
    <n v="-289.30311000000074"/>
    <n v="-1.5260714163076427E-2"/>
  </r>
  <r>
    <s v="ORD-2025-718992"/>
    <d v="2025-06-24T00:00:00"/>
    <s v="Jun-2025"/>
    <s v="Q2-2025"/>
    <d v="2025-07-10T00:00:00"/>
    <d v="2025-07-10T00:00:00"/>
    <n v="16"/>
    <x v="1"/>
    <x v="9"/>
    <x v="23"/>
    <s v="Enterprise"/>
    <s v="Direct"/>
    <s v="N. Brown"/>
    <x v="0"/>
    <s v="CMP-8390"/>
    <n v="757.19"/>
    <x v="37"/>
    <n v="0.13600000000000001"/>
    <n v="8"/>
    <n v="11995.153920000001"/>
    <n v="6057.52"/>
    <n v="5937.6339200000002"/>
    <n v="0.4950027285685718"/>
  </r>
  <r>
    <s v="ORD-2024-599522"/>
    <d v="2024-04-19T00:00:00"/>
    <s v="Apr-2024"/>
    <s v="Q2-2024"/>
    <d v="2024-05-06T00:00:00"/>
    <d v="2024-05-06T00:00:00"/>
    <n v="17"/>
    <x v="0"/>
    <x v="1"/>
    <x v="1"/>
    <s v="Non-Profit"/>
    <s v="Online"/>
    <s v="A. Patel"/>
    <x v="1"/>
    <s v="PRN-7303"/>
    <n v="865.33"/>
    <x v="38"/>
    <n v="0.17499999999999999"/>
    <n v="13"/>
    <n v="14968.239"/>
    <n v="11249.29"/>
    <n v="3718.9489999999987"/>
    <n v="0.24845601409758347"/>
  </r>
  <r>
    <s v="ORD-2023-651638"/>
    <d v="2023-06-17T00:00:00"/>
    <s v="Jun-2023"/>
    <s v="Q2-2023"/>
    <d v="2023-06-24T00:00:00"/>
    <d v="2023-06-24T00:00:00"/>
    <n v="7"/>
    <x v="2"/>
    <x v="10"/>
    <x v="24"/>
    <s v="Corporate"/>
    <s v="Retail"/>
    <s v="I. Johnson"/>
    <x v="1"/>
    <s v="PRN-6536"/>
    <n v="313.99"/>
    <x v="39"/>
    <n v="0.129"/>
    <n v="9"/>
    <n v="3562.1983800000003"/>
    <n v="2825.91"/>
    <n v="736.28838000000042"/>
    <n v="0.20669493988147858"/>
  </r>
  <r>
    <s v="ORD-2024-635626"/>
    <d v="2024-08-27T00:00:00"/>
    <s v="Aug-2024"/>
    <s v="Q3-2024"/>
    <d v="2024-09-19T00:00:00"/>
    <d v="2024-09-19T00:00:00"/>
    <n v="23"/>
    <x v="3"/>
    <x v="6"/>
    <x v="9"/>
    <s v="Small Business"/>
    <s v="Direct"/>
    <s v="D. Smith"/>
    <x v="5"/>
    <s v="MON-9967"/>
    <n v="1024.01"/>
    <x v="40"/>
    <n v="3.6999999999999998E-2"/>
    <n v="27"/>
    <n v="41106.800970000004"/>
    <n v="27648.27"/>
    <n v="13458.530970000003"/>
    <n v="0.3274039976942531"/>
  </r>
  <r>
    <s v="ORD-2024-296582"/>
    <d v="2024-01-11T00:00:00"/>
    <s v="Jan-2024"/>
    <s v="Q1-2024"/>
    <d v="2024-02-02T00:00:00"/>
    <d v="2024-02-02T00:00:00"/>
    <n v="22"/>
    <x v="0"/>
    <x v="11"/>
    <x v="25"/>
    <s v="Consumer"/>
    <s v="Online"/>
    <s v="K. Singh"/>
    <x v="2"/>
    <s v="NET-1412"/>
    <n v="1206.2"/>
    <x v="41"/>
    <n v="0"/>
    <n v="6"/>
    <n v="10558.74"/>
    <n v="7237.2000000000007"/>
    <n v="3321.5399999999991"/>
    <n v="0.31457730751964713"/>
  </r>
  <r>
    <s v="ORD-2024-998320"/>
    <d v="2024-10-25T00:00:00"/>
    <s v="Oct-2024"/>
    <s v="Q4-2024"/>
    <d v="2024-11-14T00:00:00"/>
    <d v="2024-11-14T00:00:00"/>
    <n v="20"/>
    <x v="0"/>
    <x v="0"/>
    <x v="13"/>
    <s v="Corporate"/>
    <s v="Direct"/>
    <s v="H. Kim"/>
    <x v="1"/>
    <s v="PRN-3143"/>
    <n v="1396.48"/>
    <x v="42"/>
    <n v="0.318"/>
    <n v="14"/>
    <n v="30596.565999999999"/>
    <n v="19550.72"/>
    <n v="11045.845999999998"/>
    <n v="0.36101587348070363"/>
  </r>
  <r>
    <s v="ORD-2025-820255"/>
    <d v="2025-05-29T00:00:00"/>
    <s v="May-2025"/>
    <s v="Q2-2025"/>
    <d v="2025-06-20T00:00:00"/>
    <d v="2025-06-20T00:00:00"/>
    <n v="22"/>
    <x v="3"/>
    <x v="6"/>
    <x v="9"/>
    <s v="Corporate"/>
    <s v="Direct"/>
    <s v="A. Patel"/>
    <x v="1"/>
    <s v="PRN-9787"/>
    <n v="483.47"/>
    <x v="43"/>
    <n v="0.14599999999999999"/>
    <n v="11"/>
    <n v="10666.229420000001"/>
    <n v="5318.17"/>
    <n v="5348.0594200000014"/>
    <n v="0.50140112399719983"/>
  </r>
  <r>
    <s v="ORD-2024-389336"/>
    <d v="2024-05-20T00:00:00"/>
    <s v="May-2024"/>
    <s v="Q2-2024"/>
    <d v="2024-06-02T00:00:00"/>
    <d v="2024-06-02T00:00:00"/>
    <n v="13"/>
    <x v="2"/>
    <x v="3"/>
    <x v="26"/>
    <s v="Enterprise"/>
    <s v="Marketplace"/>
    <s v="K. Singh"/>
    <x v="0"/>
    <s v="CMP-5946"/>
    <n v="675.43"/>
    <x v="44"/>
    <n v="0.182"/>
    <n v="22"/>
    <n v="17930.494560000003"/>
    <n v="14859.46"/>
    <n v="3071.0345600000037"/>
    <n v="0.17127439233332575"/>
  </r>
  <r>
    <s v="ORD-2023-308124"/>
    <d v="2023-04-19T00:00:00"/>
    <s v="Apr-2023"/>
    <s v="Q2-2023"/>
    <d v="2023-04-30T00:00:00"/>
    <d v="2023-04-30T00:00:00"/>
    <n v="11"/>
    <x v="1"/>
    <x v="4"/>
    <x v="18"/>
    <s v="Small Business"/>
    <s v="Retail"/>
    <s v="A. Patel"/>
    <x v="2"/>
    <s v="NET-2062"/>
    <n v="826.55"/>
    <x v="45"/>
    <n v="0.16900000000000001"/>
    <n v="28"/>
    <n v="32506.559399999998"/>
    <n v="23143.399999999998"/>
    <n v="9363.1594000000005"/>
    <n v="0.28803907804527601"/>
  </r>
  <r>
    <s v="ORD-2023-128295"/>
    <d v="2023-06-23T00:00:00"/>
    <s v="Jun-2023"/>
    <s v="Q2-2023"/>
    <d v="2023-07-03T00:00:00"/>
    <d v="2023-07-03T00:00:00"/>
    <n v="10"/>
    <x v="0"/>
    <x v="1"/>
    <x v="7"/>
    <s v="Consumer"/>
    <s v="Online"/>
    <s v="J. Njeri"/>
    <x v="1"/>
    <s v="PRN-2542"/>
    <n v="337.75"/>
    <x v="46"/>
    <n v="0"/>
    <n v="13"/>
    <n v="7135.57"/>
    <n v="4390.75"/>
    <n v="2744.8199999999997"/>
    <n v="0.38466723751571352"/>
  </r>
  <r>
    <s v="ORD-2024-548345"/>
    <d v="2024-05-14T00:00:00"/>
    <s v="May-2024"/>
    <s v="Q2-2024"/>
    <d v="2024-05-28T00:00:00"/>
    <d v="2024-05-28T00:00:00"/>
    <n v="14"/>
    <x v="3"/>
    <x v="8"/>
    <x v="12"/>
    <s v="Consumer"/>
    <s v="Retail"/>
    <s v="B. Chen"/>
    <x v="2"/>
    <s v="NET-2365"/>
    <n v="1421.14"/>
    <x v="47"/>
    <n v="0"/>
    <n v="31"/>
    <n v="109244"/>
    <n v="44055.340000000004"/>
    <n v="65188.659999999996"/>
    <n v="0.59672531214528945"/>
  </r>
  <r>
    <s v="ORD-2024-966651"/>
    <d v="2024-10-14T00:00:00"/>
    <s v="Oct-2024"/>
    <s v="Q4-2024"/>
    <d v="2024-11-08T00:00:00"/>
    <d v="2024-11-08T00:00:00"/>
    <n v="25"/>
    <x v="0"/>
    <x v="1"/>
    <x v="3"/>
    <s v="Enterprise"/>
    <s v="Online"/>
    <s v="O. Wang"/>
    <x v="2"/>
    <s v="NET-5268"/>
    <n v="859.35"/>
    <x v="48"/>
    <n v="0.187"/>
    <n v="24"/>
    <n v="35621.302319999995"/>
    <n v="20624.400000000001"/>
    <n v="14996.902319999994"/>
    <n v="0.42100937762681989"/>
  </r>
  <r>
    <s v="ORD-2023-292714"/>
    <d v="2023-07-10T00:00:00"/>
    <s v="Jul-2023"/>
    <s v="Q3-2023"/>
    <d v="2023-08-01T00:00:00"/>
    <d v="2023-08-01T00:00:00"/>
    <n v="22"/>
    <x v="3"/>
    <x v="7"/>
    <x v="11"/>
    <s v="Consumer"/>
    <s v="Marketplace"/>
    <s v="B. Chen"/>
    <x v="1"/>
    <s v="PRN-1504"/>
    <n v="1303.56"/>
    <x v="49"/>
    <n v="0.126"/>
    <n v="22"/>
    <n v="34444.462359999998"/>
    <n v="28678.32"/>
    <n v="5766.142359999998"/>
    <n v="0.16740404596055358"/>
  </r>
  <r>
    <s v="ORD-2024-468501"/>
    <d v="2024-11-06T00:00:00"/>
    <s v="Nov-2024"/>
    <s v="Q4-2024"/>
    <d v="2024-11-22T00:00:00"/>
    <d v="2024-11-22T00:00:00"/>
    <n v="16"/>
    <x v="2"/>
    <x v="3"/>
    <x v="5"/>
    <s v="Non-Profit"/>
    <s v="Distributor"/>
    <s v="D. Smith"/>
    <x v="6"/>
    <s v="ACC-6348"/>
    <n v="1454.11"/>
    <x v="50"/>
    <n v="0.29199999999999998"/>
    <n v="8"/>
    <n v="14894.903999999999"/>
    <n v="11632.88"/>
    <n v="3262.0239999999994"/>
    <n v="0.21900268709351867"/>
  </r>
  <r>
    <s v="ORD-2024-260775"/>
    <d v="2024-10-17T00:00:00"/>
    <s v="Oct-2024"/>
    <s v="Q4-2024"/>
    <d v="2024-11-06T00:00:00"/>
    <d v="2024-11-06T00:00:00"/>
    <n v="20"/>
    <x v="1"/>
    <x v="4"/>
    <x v="6"/>
    <s v="Enterprise"/>
    <s v="Distributor"/>
    <s v="O. Wang"/>
    <x v="5"/>
    <s v="MON-4330"/>
    <n v="72.94"/>
    <x v="51"/>
    <n v="0.29499999999999998"/>
    <n v="8"/>
    <n v="599.53200000000004"/>
    <n v="583.52"/>
    <n v="16.012000000000057"/>
    <n v="2.6707498515508857E-2"/>
  </r>
  <r>
    <s v="ORD-2023-419187"/>
    <d v="2023-03-31T00:00:00"/>
    <s v="Mar-2023"/>
    <s v="Q1-2023"/>
    <d v="2023-04-05T00:00:00"/>
    <d v="2023-04-05T00:00:00"/>
    <n v="5"/>
    <x v="0"/>
    <x v="0"/>
    <x v="16"/>
    <s v="Education"/>
    <s v="Marketplace"/>
    <s v="B. Chen"/>
    <x v="4"/>
    <s v="LAP-7819"/>
    <n v="533.26"/>
    <x v="52"/>
    <n v="0"/>
    <n v="15"/>
    <n v="5785.8"/>
    <n v="7998.9"/>
    <n v="-2213.0999999999995"/>
    <n v="-0.38250544436378708"/>
  </r>
  <r>
    <s v="ORD-2025-578007"/>
    <d v="2025-01-21T00:00:00"/>
    <s v="Jan-2025"/>
    <s v="Q1-2025"/>
    <d v="2025-02-16T00:00:00"/>
    <d v="2025-02-16T00:00:00"/>
    <n v="26"/>
    <x v="3"/>
    <x v="7"/>
    <x v="17"/>
    <s v="Corporate"/>
    <s v="Distributor"/>
    <s v="O. Wang"/>
    <x v="4"/>
    <s v="LAP-3779"/>
    <n v="204.11"/>
    <x v="53"/>
    <n v="0.182"/>
    <n v="13"/>
    <n v="2518.8755800000004"/>
    <n v="2653.4300000000003"/>
    <n v="-134.55441999999994"/>
    <n v="-5.3418446337075494E-2"/>
  </r>
  <r>
    <s v="ORD-2023-235230"/>
    <d v="2023-08-30T00:00:00"/>
    <s v="Aug-2023"/>
    <s v="Q3-2023"/>
    <d v="2023-09-01T00:00:00"/>
    <d v="2023-09-01T00:00:00"/>
    <n v="2"/>
    <x v="3"/>
    <x v="6"/>
    <x v="22"/>
    <s v="Corporate"/>
    <s v="Direct"/>
    <s v="N. Brown"/>
    <x v="2"/>
    <s v="NET-9989"/>
    <n v="44.42"/>
    <x v="54"/>
    <n v="0.14399999999999999"/>
    <n v="6"/>
    <n v="215.19839999999996"/>
    <n v="266.52"/>
    <n v="-51.321600000000018"/>
    <n v="-0.23848504449847224"/>
  </r>
  <r>
    <s v="ORD-2025-765220"/>
    <d v="2025-04-06T00:00:00"/>
    <s v="Apr-2025"/>
    <s v="Q2-2025"/>
    <d v="2025-04-30T00:00:00"/>
    <d v="2025-04-30T00:00:00"/>
    <n v="24"/>
    <x v="2"/>
    <x v="5"/>
    <x v="10"/>
    <s v="Education"/>
    <s v="Online"/>
    <s v="K. Singh"/>
    <x v="5"/>
    <s v="MON-4925"/>
    <n v="855.78"/>
    <x v="55"/>
    <n v="0.14699999999999999"/>
    <n v="38"/>
    <n v="31680.795320000001"/>
    <n v="32519.64"/>
    <n v="-838.84467999999833"/>
    <n v="-2.6478018355506307E-2"/>
  </r>
  <r>
    <s v="ORD-2025-931538"/>
    <d v="2025-02-09T00:00:00"/>
    <s v="Feb-2025"/>
    <s v="Q1-2025"/>
    <d v="2025-03-01T00:00:00"/>
    <d v="2025-03-01T00:00:00"/>
    <n v="20"/>
    <x v="2"/>
    <x v="5"/>
    <x v="8"/>
    <s v="Corporate"/>
    <s v="Distributor"/>
    <s v="B. Chen"/>
    <x v="4"/>
    <s v="LAP-6989"/>
    <n v="1154.6400000000001"/>
    <x v="56"/>
    <n v="3.5000000000000003E-2"/>
    <n v="11"/>
    <n v="29659.68995"/>
    <n v="12701.04"/>
    <n v="16958.649949999999"/>
    <n v="0.57177435025749479"/>
  </r>
  <r>
    <s v="ORD-2024-289089"/>
    <d v="2024-12-17T00:00:00"/>
    <s v="Dec-2024"/>
    <s v="Q4-2024"/>
    <d v="2024-12-18T00:00:00"/>
    <d v="2024-12-18T00:00:00"/>
    <n v="1"/>
    <x v="3"/>
    <x v="6"/>
    <x v="22"/>
    <s v="Education"/>
    <s v="Retail"/>
    <s v="L. Okafor"/>
    <x v="6"/>
    <s v="ACC-5780"/>
    <n v="346.82"/>
    <x v="57"/>
    <n v="0.14699999999999999"/>
    <n v="8"/>
    <n v="4790.1068000000005"/>
    <n v="2774.56"/>
    <n v="2015.5468000000005"/>
    <n v="0.42077283120284509"/>
  </r>
  <r>
    <s v="ORD-2025-639542"/>
    <d v="2025-06-09T00:00:00"/>
    <s v="Jun-2025"/>
    <s v="Q2-2025"/>
    <d v="2025-06-18T00:00:00"/>
    <d v="2025-06-18T00:00:00"/>
    <n v="9"/>
    <x v="3"/>
    <x v="7"/>
    <x v="11"/>
    <s v="Small Business"/>
    <s v="Marketplace"/>
    <s v="H. Kim"/>
    <x v="6"/>
    <s v="ACC-1770"/>
    <n v="1225.5"/>
    <x v="58"/>
    <n v="7.4999999999999997E-2"/>
    <n v="56"/>
    <n v="272.98599999999999"/>
    <n v="68628"/>
    <n v="-68355.013999999996"/>
    <n v="-250.39750756449047"/>
  </r>
  <r>
    <s v="ORD-2025-762301"/>
    <d v="2025-05-02T00:00:00"/>
    <s v="May-2025"/>
    <s v="Q2-2025"/>
    <d v="2025-05-13T00:00:00"/>
    <d v="2025-05-13T00:00:00"/>
    <n v="11"/>
    <x v="0"/>
    <x v="0"/>
    <x v="16"/>
    <s v="Small Business"/>
    <s v="Online"/>
    <s v="A. Patel"/>
    <x v="6"/>
    <s v="ACC-2252"/>
    <n v="1057.5999999999999"/>
    <x v="59"/>
    <n v="0.20499999999999999"/>
    <n v="4"/>
    <n v="4569.8508000000002"/>
    <n v="4230.3999999999996"/>
    <n v="339.45080000000053"/>
    <n v="7.4280499485891424E-2"/>
  </r>
  <r>
    <s v="ORD-2024-906395"/>
    <d v="2024-03-10T00:00:00"/>
    <s v="Mar-2024"/>
    <s v="Q1-2024"/>
    <d v="2024-04-09T00:00:00"/>
    <d v="2024-04-09T00:00:00"/>
    <n v="30"/>
    <x v="3"/>
    <x v="7"/>
    <x v="17"/>
    <s v="Corporate"/>
    <s v="Direct"/>
    <s v="I. Johnson"/>
    <x v="0"/>
    <s v="CMP-8002"/>
    <n v="1176.56"/>
    <x v="60"/>
    <n v="0.11899999999999999"/>
    <n v="20"/>
    <n v="33687.501800000005"/>
    <n v="23531.199999999997"/>
    <n v="10156.301800000008"/>
    <n v="0.30148575160892477"/>
  </r>
  <r>
    <s v="ORD-2025-779574"/>
    <d v="2025-09-10T00:00:00"/>
    <s v="Sep-2025"/>
    <s v="Q3-2025"/>
    <d v="2025-09-12T00:00:00"/>
    <d v="2025-09-12T00:00:00"/>
    <n v="2"/>
    <x v="1"/>
    <x v="2"/>
    <x v="27"/>
    <s v="Consumer"/>
    <s v="Online"/>
    <s v="O. Wang"/>
    <x v="0"/>
    <s v="CMP-6971"/>
    <n v="1470.15"/>
    <x v="61"/>
    <n v="0.11"/>
    <n v="12"/>
    <n v="27701.570400000001"/>
    <n v="17641.800000000003"/>
    <n v="10059.770399999998"/>
    <n v="0.36314801849645306"/>
  </r>
  <r>
    <s v="ORD-2025-526650"/>
    <d v="2025-04-27T00:00:00"/>
    <s v="Apr-2025"/>
    <s v="Q2-2025"/>
    <d v="2025-05-25T00:00:00"/>
    <d v="2025-05-25T00:00:00"/>
    <n v="28"/>
    <x v="3"/>
    <x v="7"/>
    <x v="28"/>
    <s v="Small Business"/>
    <s v="Marketplace"/>
    <s v="I. Johnson"/>
    <x v="3"/>
    <s v="PHN-8350"/>
    <n v="603.45000000000005"/>
    <x v="62"/>
    <n v="0.2"/>
    <n v="11"/>
    <n v="10947.904"/>
    <n v="6637.9500000000007"/>
    <n v="4309.9539999999997"/>
    <n v="0.39367846119220623"/>
  </r>
  <r>
    <s v="ORD-2024-247979"/>
    <d v="2024-11-02T00:00:00"/>
    <s v="Nov-2024"/>
    <s v="Q4-2024"/>
    <d v="2024-11-18T00:00:00"/>
    <d v="2024-11-18T00:00:00"/>
    <n v="16"/>
    <x v="1"/>
    <x v="4"/>
    <x v="29"/>
    <s v="Small Business"/>
    <s v="Distributor"/>
    <s v="O. Wang"/>
    <x v="5"/>
    <s v="MON-5188"/>
    <n v="1233.58"/>
    <x v="63"/>
    <n v="0.255"/>
    <n v="51"/>
    <n v="72665.817450000002"/>
    <n v="62912.579999999994"/>
    <n v="9753.2374500000078"/>
    <n v="0.134220432553601"/>
  </r>
  <r>
    <s v="ORD-2023-480975"/>
    <d v="2023-02-15T00:00:00"/>
    <s v="Feb-2023"/>
    <s v="Q1-2023"/>
    <d v="2023-02-26T00:00:00"/>
    <d v="2023-02-26T00:00:00"/>
    <n v="11"/>
    <x v="0"/>
    <x v="11"/>
    <x v="20"/>
    <s v="Non-Profit"/>
    <s v="Retail"/>
    <s v="K. Singh"/>
    <x v="4"/>
    <s v="LAP-3393"/>
    <n v="498.5"/>
    <x v="64"/>
    <n v="0.13"/>
    <n v="40"/>
    <n v="26304.275999999998"/>
    <n v="19940"/>
    <n v="6364.275999999998"/>
    <n v="0.24194834330357537"/>
  </r>
  <r>
    <s v="ORD-2023-239789"/>
    <d v="2023-12-03T00:00:00"/>
    <s v="Dec-2023"/>
    <s v="Q4-2023"/>
    <d v="2023-12-26T00:00:00"/>
    <d v="2023-12-26T00:00:00"/>
    <n v="23"/>
    <x v="2"/>
    <x v="5"/>
    <x v="30"/>
    <s v="Education"/>
    <s v="Retail"/>
    <s v="O. Wang"/>
    <x v="3"/>
    <s v="PHN-4644"/>
    <n v="1303.1099999999999"/>
    <x v="65"/>
    <n v="0.184"/>
    <n v="13"/>
    <n v="12153.267360000002"/>
    <n v="16940.43"/>
    <n v="-4787.1626399999986"/>
    <n v="-0.39389922875851208"/>
  </r>
  <r>
    <s v="ORD-2023-548874"/>
    <d v="2023-03-19T00:00:00"/>
    <s v="Mar-2023"/>
    <s v="Q1-2023"/>
    <d v="2023-04-09T00:00:00"/>
    <d v="2023-04-09T00:00:00"/>
    <n v="21"/>
    <x v="3"/>
    <x v="8"/>
    <x v="31"/>
    <s v="Consumer"/>
    <s v="Retail"/>
    <s v="L. Okafor"/>
    <x v="6"/>
    <s v="ACC-9150"/>
    <n v="1082.17"/>
    <x v="66"/>
    <n v="0.189"/>
    <n v="16"/>
    <n v="16013.681599999998"/>
    <n v="17314.72"/>
    <n v="-1301.0384000000031"/>
    <n v="-8.124542703534228E-2"/>
  </r>
  <r>
    <s v="ORD-2024-347736"/>
    <d v="2024-05-22T00:00:00"/>
    <s v="May-2024"/>
    <s v="Q2-2024"/>
    <d v="2024-06-06T00:00:00"/>
    <d v="2024-06-06T00:00:00"/>
    <n v="15"/>
    <x v="1"/>
    <x v="2"/>
    <x v="32"/>
    <s v="Corporate"/>
    <s v="Distributor"/>
    <s v="C. Otieno"/>
    <x v="5"/>
    <s v="MON-6870"/>
    <n v="673.88"/>
    <x v="67"/>
    <n v="0.105"/>
    <n v="13"/>
    <n v="14287.896349999999"/>
    <n v="8760.44"/>
    <n v="5527.4563499999986"/>
    <n v="0.38686285332689996"/>
  </r>
  <r>
    <s v="ORD-2023-749324"/>
    <d v="2023-08-19T00:00:00"/>
    <s v="Aug-2023"/>
    <s v="Q3-2023"/>
    <d v="2023-09-07T00:00:00"/>
    <d v="2023-09-07T00:00:00"/>
    <n v="19"/>
    <x v="0"/>
    <x v="11"/>
    <x v="20"/>
    <s v="Enterprise"/>
    <s v="Retail"/>
    <s v="D. Smith"/>
    <x v="5"/>
    <s v="MON-2296"/>
    <n v="494.61"/>
    <x v="68"/>
    <n v="0.20399999999999999"/>
    <n v="18"/>
    <n v="8671.7354400000004"/>
    <n v="8902.98"/>
    <n v="-231.24455999999918"/>
    <n v="-2.6666468505639647E-2"/>
  </r>
  <r>
    <s v="ORD-2023-809913"/>
    <d v="2023-04-21T00:00:00"/>
    <s v="Apr-2023"/>
    <s v="Q2-2023"/>
    <d v="2023-05-10T00:00:00"/>
    <d v="2023-05-10T00:00:00"/>
    <n v="19"/>
    <x v="1"/>
    <x v="9"/>
    <x v="23"/>
    <s v="Corporate"/>
    <s v="Retail"/>
    <s v="A. Patel"/>
    <x v="0"/>
    <s v="CMP-7371"/>
    <n v="882.33"/>
    <x v="69"/>
    <n v="0.05"/>
    <n v="5"/>
    <n v="8930.7124999999996"/>
    <n v="4411.6500000000005"/>
    <n v="4519.0624999999991"/>
    <n v="0.50601365792482955"/>
  </r>
  <r>
    <s v="ORD-2024-287210"/>
    <d v="2024-03-18T00:00:00"/>
    <s v="Mar-2024"/>
    <s v="Q1-2024"/>
    <d v="2024-03-21T00:00:00"/>
    <d v="2024-03-21T00:00:00"/>
    <n v="3"/>
    <x v="3"/>
    <x v="6"/>
    <x v="22"/>
    <s v="Small Business"/>
    <s v="Online"/>
    <s v="M. Rossi"/>
    <x v="6"/>
    <s v="ACC-2761"/>
    <n v="910.63"/>
    <x v="70"/>
    <n v="6.8000000000000005E-2"/>
    <n v="9"/>
    <n v="10647.727199999999"/>
    <n v="8195.67"/>
    <n v="2452.0571999999993"/>
    <n v="0.23028925834989455"/>
  </r>
  <r>
    <s v="ORD-2025-640677"/>
    <d v="2025-04-09T00:00:00"/>
    <s v="Apr-2025"/>
    <s v="Q2-2025"/>
    <d v="2025-05-06T00:00:00"/>
    <d v="2025-05-06T00:00:00"/>
    <n v="27"/>
    <x v="2"/>
    <x v="5"/>
    <x v="10"/>
    <s v="Enterprise"/>
    <s v="Marketplace"/>
    <s v="F. Müller"/>
    <x v="4"/>
    <s v="LAP-4517"/>
    <n v="264.19"/>
    <x v="71"/>
    <n v="0.14199999999999999"/>
    <n v="12"/>
    <n v="6393.0952799999995"/>
    <n v="3170.2799999999997"/>
    <n v="3222.8152799999998"/>
    <n v="0.50410875152794532"/>
  </r>
  <r>
    <s v="ORD-2024-939873"/>
    <d v="2024-04-12T00:00:00"/>
    <s v="Apr-2024"/>
    <s v="Q2-2024"/>
    <d v="2024-05-07T00:00:00"/>
    <d v="2024-05-07T00:00:00"/>
    <n v="25"/>
    <x v="0"/>
    <x v="11"/>
    <x v="20"/>
    <s v="Education"/>
    <s v="Distributor"/>
    <s v="A. Patel"/>
    <x v="4"/>
    <s v="LAP-8489"/>
    <n v="1376.51"/>
    <x v="72"/>
    <n v="0.185"/>
    <n v="17"/>
    <n v="20171.63305"/>
    <n v="23400.67"/>
    <n v="-3229.0369499999979"/>
    <n v="-0.1600781127634085"/>
  </r>
  <r>
    <s v="ORD-2024-800947"/>
    <d v="2024-12-15T00:00:00"/>
    <s v="Dec-2024"/>
    <s v="Q4-2024"/>
    <d v="2024-12-20T00:00:00"/>
    <d v="2024-12-20T00:00:00"/>
    <n v="5"/>
    <x v="1"/>
    <x v="9"/>
    <x v="14"/>
    <s v="Small Business"/>
    <s v="Direct"/>
    <s v="J. Njeri"/>
    <x v="2"/>
    <s v="NET-1846"/>
    <n v="717.55"/>
    <x v="73"/>
    <n v="4.7E-2"/>
    <n v="18"/>
    <n v="9373.460219999999"/>
    <n v="12915.9"/>
    <n v="-3542.4397800000006"/>
    <n v="-0.37792231437026369"/>
  </r>
  <r>
    <s v="ORD-2023-382272"/>
    <d v="2023-05-20T00:00:00"/>
    <s v="May-2023"/>
    <s v="Q2-2023"/>
    <d v="2023-05-18T00:00:00"/>
    <d v="2023-05-20T00:00:00"/>
    <n v="0"/>
    <x v="0"/>
    <x v="11"/>
    <x v="25"/>
    <s v="Corporate"/>
    <s v="Distributor"/>
    <s v="A. Patel"/>
    <x v="0"/>
    <s v="CMP-5208"/>
    <n v="917.88"/>
    <x v="74"/>
    <n v="0.34300000000000003"/>
    <n v="5"/>
    <n v="4427.9172000000008"/>
    <n v="4589.3999999999996"/>
    <n v="-161.48279999999886"/>
    <n v="-3.6469245630880096E-2"/>
  </r>
  <r>
    <s v="ORD-2023-722117"/>
    <d v="2023-09-18T00:00:00"/>
    <s v="Sep-2023"/>
    <s v="Q3-2023"/>
    <d v="2023-10-08T00:00:00"/>
    <d v="2023-10-08T00:00:00"/>
    <n v="20"/>
    <x v="1"/>
    <x v="4"/>
    <x v="18"/>
    <s v="Small Business"/>
    <s v="Direct"/>
    <s v="B. Chen"/>
    <x v="0"/>
    <s v="CMP-1009"/>
    <n v="825.64"/>
    <x v="75"/>
    <n v="0.114"/>
    <n v="7"/>
    <n v="6874.4828600000001"/>
    <n v="5779.48"/>
    <n v="1095.0028600000005"/>
    <n v="0.15928512475773349"/>
  </r>
  <r>
    <s v="ORD-2024-446699"/>
    <d v="2024-08-28T00:00:00"/>
    <s v="Aug-2024"/>
    <s v="Q3-2024"/>
    <d v="2024-09-25T00:00:00"/>
    <d v="2024-09-25T00:00:00"/>
    <n v="28"/>
    <x v="2"/>
    <x v="5"/>
    <x v="30"/>
    <s v="Non-Profit"/>
    <s v="Online"/>
    <s v="Unassigned"/>
    <x v="6"/>
    <s v="ACC-4490"/>
    <n v="1394.65"/>
    <x v="76"/>
    <n v="0.13400000000000001"/>
    <n v="13"/>
    <n v="35396.277799999996"/>
    <n v="18130.45"/>
    <n v="17265.827799999995"/>
    <n v="0.4877865378263021"/>
  </r>
  <r>
    <s v="ORD-2024-451005"/>
    <d v="2024-06-30T00:00:00"/>
    <s v="Jun-2024"/>
    <s v="Q2-2024"/>
    <d v="2024-06-28T00:00:00"/>
    <d v="2024-06-30T00:00:00"/>
    <n v="0"/>
    <x v="2"/>
    <x v="5"/>
    <x v="30"/>
    <s v="Small Business"/>
    <s v="Direct"/>
    <s v="L. Okafor"/>
    <x v="6"/>
    <s v="ACC-9162"/>
    <n v="1112.98"/>
    <x v="77"/>
    <n v="7.1999999999999995E-2"/>
    <n v="17"/>
    <n v="33062.236480000007"/>
    <n v="18920.66"/>
    <n v="14141.576480000007"/>
    <n v="0.42772594916724777"/>
  </r>
  <r>
    <s v="ORD-2023-290279"/>
    <d v="2023-06-14T00:00:00"/>
    <s v="Jun-2023"/>
    <s v="Q2-2023"/>
    <d v="2023-06-16T00:00:00"/>
    <d v="2023-06-16T00:00:00"/>
    <n v="2"/>
    <x v="3"/>
    <x v="8"/>
    <x v="31"/>
    <s v="Non-Profit"/>
    <s v="Direct"/>
    <s v="K. Singh"/>
    <x v="0"/>
    <s v="CMP-5820"/>
    <n v="357.36"/>
    <x v="78"/>
    <n v="0.25700000000000001"/>
    <n v="20"/>
    <n v="10455.7932"/>
    <n v="7147.2000000000007"/>
    <n v="3308.5931999999993"/>
    <n v="0.31643636563125593"/>
  </r>
  <r>
    <s v="ORD-2024-192263"/>
    <d v="2024-11-21T00:00:00"/>
    <s v="Nov-2024"/>
    <s v="Q4-2024"/>
    <d v="2024-12-21T00:00:00"/>
    <d v="2024-12-21T00:00:00"/>
    <n v="30"/>
    <x v="3"/>
    <x v="7"/>
    <x v="11"/>
    <s v="Small Business"/>
    <s v="Direct"/>
    <s v="I. Johnson"/>
    <x v="5"/>
    <s v="MON-7943"/>
    <n v="1122.68"/>
    <x v="79"/>
    <n v="0.186"/>
    <n v="3"/>
    <n v="4877.1379800000004"/>
    <n v="3368.04"/>
    <n v="1509.0979800000005"/>
    <n v="0.30942285951073306"/>
  </r>
  <r>
    <s v="ORD-2023-159379"/>
    <d v="2023-02-08T00:00:00"/>
    <s v="Feb-2023"/>
    <s v="Q1-2023"/>
    <d v="2023-02-11T00:00:00"/>
    <d v="2023-02-11T00:00:00"/>
    <n v="3"/>
    <x v="0"/>
    <x v="11"/>
    <x v="33"/>
    <s v="Corporate"/>
    <s v="Direct"/>
    <s v="M. Rossi"/>
    <x v="2"/>
    <s v="NET-5018"/>
    <n v="1410.05"/>
    <x v="80"/>
    <n v="0.161"/>
    <n v="26"/>
    <n v="60292.805299999993"/>
    <n v="36661.299999999996"/>
    <n v="23631.505299999997"/>
    <n v="0.39194569206750779"/>
  </r>
  <r>
    <s v="ORD-2023-343322"/>
    <d v="2023-08-19T00:00:00"/>
    <s v="Aug-2023"/>
    <s v="Q3-2023"/>
    <d v="2023-09-12T00:00:00"/>
    <d v="2023-09-12T00:00:00"/>
    <n v="24"/>
    <x v="2"/>
    <x v="3"/>
    <x v="26"/>
    <s v="Enterprise"/>
    <s v="Retail"/>
    <s v="I. Johnson"/>
    <x v="1"/>
    <s v="PRN-9669"/>
    <n v="1183.95"/>
    <x v="81"/>
    <n v="0.24099999999999999"/>
    <n v="16"/>
    <n v="18258.868320000001"/>
    <n v="18943.2"/>
    <n v="-684.33167999999932"/>
    <n v="-3.7479413729623705E-2"/>
  </r>
  <r>
    <s v="ORD-2025-114382"/>
    <d v="2025-05-14T00:00:00"/>
    <s v="May-2025"/>
    <s v="Q2-2025"/>
    <d v="2025-05-24T00:00:00"/>
    <d v="2025-05-24T00:00:00"/>
    <n v="10"/>
    <x v="3"/>
    <x v="7"/>
    <x v="28"/>
    <s v="Small Business"/>
    <s v="Marketplace"/>
    <s v="K. Singh"/>
    <x v="0"/>
    <s v="CMP-2865"/>
    <n v="170.39"/>
    <x v="82"/>
    <n v="8.4000000000000005E-2"/>
    <n v="15"/>
    <n v="5331.6696000000002"/>
    <n v="2555.85"/>
    <n v="2775.8196000000003"/>
    <n v="0.52062858508711796"/>
  </r>
  <r>
    <s v="ORD-2025-488349"/>
    <d v="2025-04-23T00:00:00"/>
    <s v="Apr-2025"/>
    <s v="Q2-2025"/>
    <d v="2025-04-22T00:00:00"/>
    <d v="2025-04-23T00:00:00"/>
    <n v="0"/>
    <x v="2"/>
    <x v="10"/>
    <x v="24"/>
    <s v="Non-Profit"/>
    <s v="Distributor"/>
    <s v="D. Smith"/>
    <x v="5"/>
    <s v="MON-3371"/>
    <n v="23.24"/>
    <x v="83"/>
    <n v="0.215"/>
    <n v="15"/>
    <n v="524.81174999999996"/>
    <n v="348.59999999999997"/>
    <n v="176.21174999999999"/>
    <n v="0.33576182316802167"/>
  </r>
  <r>
    <s v="ORD-2025-330203"/>
    <d v="2025-03-25T00:00:00"/>
    <s v="Mar-2025"/>
    <s v="Q1-2025"/>
    <d v="2025-04-17T00:00:00"/>
    <d v="2025-04-17T00:00:00"/>
    <n v="23"/>
    <x v="3"/>
    <x v="8"/>
    <x v="21"/>
    <s v="Consumer"/>
    <s v="Retail"/>
    <s v="H. Kim"/>
    <x v="2"/>
    <s v="NET-7166"/>
    <n v="1421.19"/>
    <x v="84"/>
    <n v="0.104"/>
    <n v="13"/>
    <n v="21062.61248"/>
    <n v="18475.47"/>
    <n v="2587.1424799999986"/>
    <n v="0.12283103449093123"/>
  </r>
  <r>
    <s v="ORD-2023-841426"/>
    <d v="2023-12-22T00:00:00"/>
    <s v="Dec-2023"/>
    <s v="Q4-2023"/>
    <d v="2023-12-23T00:00:00"/>
    <d v="2023-12-23T00:00:00"/>
    <n v="1"/>
    <x v="0"/>
    <x v="11"/>
    <x v="33"/>
    <s v="Non-Profit"/>
    <s v="Marketplace"/>
    <s v="D. Smith"/>
    <x v="0"/>
    <s v="CMP-4531"/>
    <n v="1186.18"/>
    <x v="85"/>
    <n v="7.0000000000000007E-2"/>
    <n v="11"/>
    <n v="13146.470699999998"/>
    <n v="13047.980000000001"/>
    <n v="98.49069999999665"/>
    <n v="7.4917977796121861E-3"/>
  </r>
  <r>
    <s v="ORD-2024-594592"/>
    <d v="2024-04-06T00:00:00"/>
    <s v="Apr-2024"/>
    <s v="Q2-2024"/>
    <d v="2024-04-25T00:00:00"/>
    <d v="2024-04-25T00:00:00"/>
    <n v="19"/>
    <x v="1"/>
    <x v="9"/>
    <x v="23"/>
    <s v="Corporate"/>
    <s v="Retail"/>
    <s v="K. Singh"/>
    <x v="0"/>
    <s v="CMP-8196"/>
    <n v="1366.48"/>
    <x v="86"/>
    <n v="0.154"/>
    <n v="10"/>
    <n v="14197.064400000001"/>
    <n v="13664.8"/>
    <n v="532.26440000000184"/>
    <n v="3.7491159087790132E-2"/>
  </r>
  <r>
    <s v="ORD-2025-863978"/>
    <d v="2025-08-07T00:00:00"/>
    <s v="Aug-2025"/>
    <s v="Q3-2025"/>
    <d v="2025-08-19T00:00:00"/>
    <d v="2025-08-19T00:00:00"/>
    <n v="12"/>
    <x v="0"/>
    <x v="0"/>
    <x v="16"/>
    <s v="Corporate"/>
    <s v="Unknown"/>
    <s v="M. Rossi"/>
    <x v="0"/>
    <s v="CMP-2854"/>
    <n v="601.51"/>
    <x v="87"/>
    <n v="0.188"/>
    <n v="3"/>
    <n v="1654.8966000000003"/>
    <n v="1804.53"/>
    <n v="-149.63339999999971"/>
    <n v="-9.0418579626062243E-2"/>
  </r>
  <r>
    <s v="ORD-2024-604471"/>
    <d v="2024-01-21T00:00:00"/>
    <s v="Jan-2024"/>
    <s v="Q1-2024"/>
    <d v="2024-01-25T00:00:00"/>
    <d v="2024-01-25T00:00:00"/>
    <n v="4"/>
    <x v="1"/>
    <x v="4"/>
    <x v="18"/>
    <s v="Consumer"/>
    <s v="Direct"/>
    <s v="C. Otieno"/>
    <x v="5"/>
    <s v="MON-8973"/>
    <n v="523.70000000000005"/>
    <x v="88"/>
    <n v="0.03"/>
    <n v="11"/>
    <n v="11842.8464"/>
    <n v="5760.7000000000007"/>
    <n v="6082.1463999999996"/>
    <n v="0.51357133197302973"/>
  </r>
  <r>
    <s v="ORD-2023-258768"/>
    <d v="2023-06-29T00:00:00"/>
    <s v="Jun-2023"/>
    <s v="Q2-2023"/>
    <d v="2023-07-02T00:00:00"/>
    <d v="2023-07-02T00:00:00"/>
    <n v="3"/>
    <x v="1"/>
    <x v="2"/>
    <x v="32"/>
    <s v="Education"/>
    <s v="Marketplace"/>
    <s v="F. Müller"/>
    <x v="5"/>
    <s v="MON-2990"/>
    <n v="55.65"/>
    <x v="89"/>
    <n v="6.6000000000000003E-2"/>
    <n v="8"/>
    <n v="624.43503999999996"/>
    <n v="445.2"/>
    <n v="179.23503999999997"/>
    <n v="0.2870355257449998"/>
  </r>
  <r>
    <s v="ORD-2025-626047"/>
    <d v="2025-04-28T00:00:00"/>
    <s v="Apr-2025"/>
    <s v="Q2-2025"/>
    <d v="2025-05-15T00:00:00"/>
    <d v="2025-05-15T00:00:00"/>
    <n v="17"/>
    <x v="1"/>
    <x v="2"/>
    <x v="32"/>
    <s v="Education"/>
    <s v="Direct"/>
    <s v="N. Brown"/>
    <x v="2"/>
    <s v="NET-1966"/>
    <n v="691.19"/>
    <x v="90"/>
    <n v="7.3999999999999996E-2"/>
    <n v="7"/>
    <n v="8324.8326000000015"/>
    <n v="4838.33"/>
    <n v="3486.5026000000016"/>
    <n v="0.41880753253825198"/>
  </r>
  <r>
    <s v="ORD-2025-526752"/>
    <d v="2025-06-09T00:00:00"/>
    <s v="Jun-2025"/>
    <s v="Q2-2025"/>
    <d v="2025-06-25T00:00:00"/>
    <d v="2025-06-25T00:00:00"/>
    <n v="16"/>
    <x v="1"/>
    <x v="4"/>
    <x v="34"/>
    <s v="Enterprise"/>
    <s v="Distributor"/>
    <s v="M. Rossi"/>
    <x v="3"/>
    <s v="PHN-3482"/>
    <n v="527.33000000000004"/>
    <x v="91"/>
    <n v="0.14399999999999999"/>
    <n v="25"/>
    <n v="19510.808000000001"/>
    <n v="13183.250000000002"/>
    <n v="6327.5579999999991"/>
    <n v="0.32431040272652978"/>
  </r>
  <r>
    <s v="ORD-2023-374486"/>
    <d v="2023-06-24T00:00:00"/>
    <s v="Jun-2023"/>
    <s v="Q2-2023"/>
    <d v="2023-06-23T00:00:00"/>
    <d v="2023-06-24T00:00:00"/>
    <n v="0"/>
    <x v="2"/>
    <x v="5"/>
    <x v="30"/>
    <s v="Non-Profit"/>
    <s v="Retail"/>
    <s v="E. Garcia"/>
    <x v="1"/>
    <s v="PRN-6490"/>
    <n v="804.01"/>
    <x v="92"/>
    <n v="9.6000000000000002E-2"/>
    <n v="8"/>
    <n v="10161.46624"/>
    <n v="6432.08"/>
    <n v="3729.3862399999998"/>
    <n v="0.36701260939287439"/>
  </r>
  <r>
    <s v="ORD-2024-997336"/>
    <d v="2024-10-04T00:00:00"/>
    <s v="Oct-2024"/>
    <s v="Q4-2024"/>
    <d v="2024-11-02T00:00:00"/>
    <d v="2024-11-02T00:00:00"/>
    <n v="29"/>
    <x v="0"/>
    <x v="1"/>
    <x v="7"/>
    <s v="Corporate"/>
    <s v="Distributor"/>
    <s v="F. Müller"/>
    <x v="6"/>
    <s v="ACC-9038"/>
    <n v="412.09"/>
    <x v="93"/>
    <n v="9.9000000000000005E-2"/>
    <n v="23"/>
    <n v="20079.343620000003"/>
    <n v="9478.07"/>
    <n v="10601.273620000004"/>
    <n v="0.52796913189137418"/>
  </r>
  <r>
    <s v="ORD-2025-725646"/>
    <d v="2025-09-10T00:00:00"/>
    <s v="Sep-2025"/>
    <s v="Q3-2025"/>
    <d v="2025-09-30T00:00:00"/>
    <d v="2025-09-30T00:00:00"/>
    <n v="20"/>
    <x v="0"/>
    <x v="0"/>
    <x v="13"/>
    <s v="Corporate"/>
    <s v="Direct"/>
    <s v="L. Okafor"/>
    <x v="3"/>
    <s v="PHN-6954"/>
    <n v="1009.48"/>
    <x v="94"/>
    <n v="0.16"/>
    <n v="6"/>
    <n v="5487.6023999999998"/>
    <n v="6056.88"/>
    <n v="-569.27760000000035"/>
    <n v="-0.10373885688219693"/>
  </r>
  <r>
    <s v="ORD-2023-868734"/>
    <d v="2023-04-06T00:00:00"/>
    <s v="Apr-2023"/>
    <s v="Q2-2023"/>
    <d v="2023-04-27T00:00:00"/>
    <d v="2023-04-27T00:00:00"/>
    <n v="21"/>
    <x v="3"/>
    <x v="8"/>
    <x v="31"/>
    <s v="Enterprise"/>
    <s v="Distributor"/>
    <s v="I. Johnson"/>
    <x v="1"/>
    <s v="PRN-8970"/>
    <n v="1084.79"/>
    <x v="95"/>
    <n v="3.4000000000000002E-2"/>
    <n v="18"/>
    <n v="43209.006119999991"/>
    <n v="19526.22"/>
    <n v="23682.78611999999"/>
    <n v="0.54809837685755114"/>
  </r>
  <r>
    <s v="ORD-2025-262491"/>
    <d v="2025-08-01T00:00:00"/>
    <s v="Aug-2025"/>
    <s v="Q3-2025"/>
    <d v="2025-08-16T00:00:00"/>
    <d v="2025-08-16T00:00:00"/>
    <n v="15"/>
    <x v="1"/>
    <x v="4"/>
    <x v="35"/>
    <s v="Enterprise"/>
    <s v="Direct"/>
    <s v="O. Wang"/>
    <x v="5"/>
    <s v="MON-1822"/>
    <n v="24.44"/>
    <x v="96"/>
    <n v="0.14599999999999999"/>
    <n v="6"/>
    <n v="147.00756000000001"/>
    <n v="146.64000000000001"/>
    <n v="0.36755999999999744"/>
    <n v="2.5002795774584476E-3"/>
  </r>
  <r>
    <s v="ORD-2024-638884"/>
    <d v="2024-05-28T00:00:00"/>
    <s v="May-2024"/>
    <s v="Q2-2024"/>
    <d v="2024-05-26T00:00:00"/>
    <d v="2024-05-28T00:00:00"/>
    <n v="0"/>
    <x v="0"/>
    <x v="1"/>
    <x v="7"/>
    <s v="Enterprise"/>
    <s v="Online"/>
    <s v="F. Müller"/>
    <x v="6"/>
    <s v="ACC-5177"/>
    <n v="1227.08"/>
    <x v="97"/>
    <n v="0"/>
    <n v="18"/>
    <n v="34139.159999999996"/>
    <n v="22087.439999999999"/>
    <n v="12051.719999999998"/>
    <n v="0.353017473189147"/>
  </r>
  <r>
    <s v="ORD-2025-541501"/>
    <d v="2025-07-22T00:00:00"/>
    <s v="Jul-2025"/>
    <s v="Q3-2025"/>
    <d v="2025-08-18T00:00:00"/>
    <d v="2025-08-18T00:00:00"/>
    <n v="27"/>
    <x v="1"/>
    <x v="9"/>
    <x v="14"/>
    <s v="Non-Profit"/>
    <s v="Marketplace"/>
    <s v="M. Rossi"/>
    <x v="2"/>
    <s v="NET-1804"/>
    <n v="547.32000000000005"/>
    <x v="98"/>
    <n v="9.1999999999999998E-2"/>
    <n v="14"/>
    <n v="5328.4890400000004"/>
    <n v="7662.4800000000005"/>
    <n v="-2333.9909600000001"/>
    <n v="-0.43802116181137907"/>
  </r>
  <r>
    <s v="ORD-2023-422918"/>
    <d v="2023-02-28T00:00:00"/>
    <s v="Feb-2023"/>
    <s v="Q1-2023"/>
    <d v="2023-03-20T00:00:00"/>
    <d v="2023-03-20T00:00:00"/>
    <n v="20"/>
    <x v="3"/>
    <x v="6"/>
    <x v="9"/>
    <s v="Small Business"/>
    <s v="Direct"/>
    <s v="H. Kim"/>
    <x v="4"/>
    <s v="LAP-3679"/>
    <n v="1200.78"/>
    <x v="99"/>
    <n v="0.29199999999999998"/>
    <n v="18"/>
    <n v="25502.910479999999"/>
    <n v="21614.04"/>
    <n v="3888.8704799999978"/>
    <n v="0.15248732034132906"/>
  </r>
  <r>
    <s v="ORD-2025-328504"/>
    <d v="2025-01-27T00:00:00"/>
    <s v="Jan-2025"/>
    <s v="Q1-2025"/>
    <d v="2025-02-15T00:00:00"/>
    <d v="2025-02-15T00:00:00"/>
    <n v="19"/>
    <x v="1"/>
    <x v="9"/>
    <x v="14"/>
    <s v="Non-Profit"/>
    <s v="Direct"/>
    <s v="L. Okafor"/>
    <x v="3"/>
    <s v="PHN-8368"/>
    <n v="1253.22"/>
    <x v="100"/>
    <n v="0"/>
    <n v="17"/>
    <n v="52780.07"/>
    <n v="21304.74"/>
    <n v="31475.329999999998"/>
    <n v="0.59634877331538205"/>
  </r>
  <r>
    <s v="ORD-2024-851883"/>
    <d v="2024-01-13T00:00:00"/>
    <s v="Jan-2024"/>
    <s v="Q1-2024"/>
    <d v="2024-01-22T00:00:00"/>
    <d v="2024-01-22T00:00:00"/>
    <n v="9"/>
    <x v="1"/>
    <x v="4"/>
    <x v="29"/>
    <s v="Enterprise"/>
    <s v="Marketplace"/>
    <s v="J. Njeri"/>
    <x v="0"/>
    <s v="CMP-8141"/>
    <n v="313.60000000000002"/>
    <x v="101"/>
    <n v="0.14000000000000001"/>
    <n v="22"/>
    <n v="6324.5775999999996"/>
    <n v="6899.2000000000007"/>
    <n v="-574.62240000000111"/>
    <n v="-9.0855458868905517E-2"/>
  </r>
  <r>
    <s v="ORD-2025-662997"/>
    <d v="2025-03-31T00:00:00"/>
    <s v="Mar-2025"/>
    <s v="Q1-2025"/>
    <d v="2025-04-04T00:00:00"/>
    <d v="2025-04-04T00:00:00"/>
    <n v="4"/>
    <x v="0"/>
    <x v="0"/>
    <x v="16"/>
    <s v="Corporate"/>
    <s v="Direct"/>
    <s v="C. Otieno"/>
    <x v="4"/>
    <s v="LAP-7136"/>
    <n v="862.08"/>
    <x v="102"/>
    <n v="0"/>
    <n v="7"/>
    <n v="13669.81"/>
    <n v="6034.56"/>
    <n v="7635.2499999999991"/>
    <n v="0.5585483631447693"/>
  </r>
  <r>
    <s v="ORD-2024-478165"/>
    <d v="2024-12-05T00:00:00"/>
    <s v="Dec-2024"/>
    <s v="Q4-2024"/>
    <d v="2024-12-28T00:00:00"/>
    <d v="2024-12-28T00:00:00"/>
    <n v="23"/>
    <x v="2"/>
    <x v="3"/>
    <x v="26"/>
    <s v="Corporate"/>
    <s v="Direct"/>
    <s v="F. Müller"/>
    <x v="6"/>
    <s v="ACC-2386"/>
    <n v="107.03"/>
    <x v="103"/>
    <n v="0.18"/>
    <n v="30"/>
    <n v="5960.3340000000007"/>
    <n v="3210.9"/>
    <n v="2749.4340000000007"/>
    <n v="0.46128857879440988"/>
  </r>
  <r>
    <s v="ORD-2024-771210"/>
    <d v="2024-09-14T00:00:00"/>
    <s v="Sep-2024"/>
    <s v="Q3-2024"/>
    <d v="2024-10-05T00:00:00"/>
    <d v="2024-10-05T00:00:00"/>
    <n v="21"/>
    <x v="1"/>
    <x v="9"/>
    <x v="23"/>
    <s v="Small Business"/>
    <s v="Online"/>
    <s v="H. Kim"/>
    <x v="4"/>
    <s v="LAP-5150"/>
    <n v="1405.56"/>
    <x v="104"/>
    <n v="0.16900000000000001"/>
    <n v="5"/>
    <n v="12335.654849999999"/>
    <n v="7027.7999999999993"/>
    <n v="5307.8548499999997"/>
    <n v="0.4302856163327235"/>
  </r>
  <r>
    <s v="ORD-2024-155337"/>
    <d v="2024-05-21T00:00:00"/>
    <s v="May-2024"/>
    <s v="Q2-2024"/>
    <d v="2024-05-27T00:00:00"/>
    <d v="2024-05-27T00:00:00"/>
    <n v="6"/>
    <x v="0"/>
    <x v="11"/>
    <x v="20"/>
    <s v="Non-Profit"/>
    <s v="Online"/>
    <s v="M. Rossi"/>
    <x v="0"/>
    <s v="CMP-8101"/>
    <n v="1157.51"/>
    <x v="105"/>
    <n v="0.27800000000000002"/>
    <n v="12"/>
    <n v="12080.215199999999"/>
    <n v="13890.119999999999"/>
    <n v="-1809.9048000000003"/>
    <n v="-0.14982388724333326"/>
  </r>
  <r>
    <s v="ORD-2023-251563"/>
    <d v="2023-05-11T00:00:00"/>
    <s v="May-2023"/>
    <s v="Q2-2023"/>
    <d v="2023-06-07T00:00:00"/>
    <d v="2023-06-07T00:00:00"/>
    <n v="27"/>
    <x v="0"/>
    <x v="0"/>
    <x v="13"/>
    <s v="Corporate"/>
    <s v="Online"/>
    <s v="J. Njeri"/>
    <x v="3"/>
    <s v="PHN-8970"/>
    <n v="12.85"/>
    <x v="106"/>
    <n v="0.13700000000000001"/>
    <n v="39"/>
    <n v="518.65436999999997"/>
    <n v="501.15"/>
    <n v="17.504369999999994"/>
    <n v="3.3749585489851353E-2"/>
  </r>
  <r>
    <s v="ORD-2024-286833"/>
    <d v="2024-08-14T00:00:00"/>
    <s v="Aug-2024"/>
    <s v="Q3-2024"/>
    <d v="2024-09-04T00:00:00"/>
    <d v="2024-09-04T00:00:00"/>
    <n v="21"/>
    <x v="3"/>
    <x v="8"/>
    <x v="31"/>
    <s v="Non-Profit"/>
    <s v="Online"/>
    <s v="J. Njeri"/>
    <x v="3"/>
    <s v="PHN-2341"/>
    <n v="1138.8"/>
    <x v="107"/>
    <n v="0.123"/>
    <n v="12"/>
    <n v="23687.524440000001"/>
    <n v="13665.599999999999"/>
    <n v="10021.924440000003"/>
    <n v="0.42308872188756258"/>
  </r>
  <r>
    <s v="ORD-2024-792558"/>
    <d v="2024-10-16T00:00:00"/>
    <s v="Oct-2024"/>
    <s v="Q4-2024"/>
    <d v="2024-11-08T00:00:00"/>
    <d v="2024-11-08T00:00:00"/>
    <n v="23"/>
    <x v="1"/>
    <x v="2"/>
    <x v="4"/>
    <s v="Small Business"/>
    <s v="Retail"/>
    <s v="J. Njeri"/>
    <x v="2"/>
    <s v="NET-6387"/>
    <n v="82.14"/>
    <x v="108"/>
    <n v="0"/>
    <n v="10"/>
    <n v="1660.3999999999999"/>
    <n v="821.4"/>
    <n v="838.99999999999989"/>
    <n v="0.50529992772825827"/>
  </r>
  <r>
    <s v="ORD-2024-166150"/>
    <d v="2024-06-02T00:00:00"/>
    <s v="Jun-2024"/>
    <s v="Q2-2024"/>
    <d v="2024-06-08T00:00:00"/>
    <d v="2024-06-08T00:00:00"/>
    <n v="6"/>
    <x v="0"/>
    <x v="0"/>
    <x v="0"/>
    <s v="Consumer"/>
    <s v="Marketplace"/>
    <s v="A. Patel"/>
    <x v="6"/>
    <s v="ACC-9820"/>
    <n v="292.94"/>
    <x v="109"/>
    <n v="0.22900000000000001"/>
    <n v="2"/>
    <n v="549.80010000000004"/>
    <n v="585.88"/>
    <n v="-36.079899999999952"/>
    <n v="-6.5623669402751925E-2"/>
  </r>
  <r>
    <s v="ORD-2024-909942"/>
    <d v="2024-06-09T00:00:00"/>
    <s v="Jun-2024"/>
    <s v="Q2-2024"/>
    <d v="2024-07-07T00:00:00"/>
    <d v="2024-07-07T00:00:00"/>
    <n v="28"/>
    <x v="1"/>
    <x v="9"/>
    <x v="14"/>
    <s v="Corporate"/>
    <s v="Online"/>
    <s v="J. Njeri"/>
    <x v="0"/>
    <s v="CMP-6392"/>
    <n v="550.22"/>
    <x v="110"/>
    <n v="0"/>
    <n v="27"/>
    <n v="27676.35"/>
    <n v="14855.94"/>
    <n v="12820.409999999998"/>
    <n v="0.46322618408858102"/>
  </r>
  <r>
    <s v="ORD-2024-223618"/>
    <d v="2024-06-10T00:00:00"/>
    <s v="Jun-2024"/>
    <s v="Q2-2024"/>
    <d v="2024-06-11T00:00:00"/>
    <d v="2024-06-11T00:00:00"/>
    <n v="1"/>
    <x v="3"/>
    <x v="8"/>
    <x v="12"/>
    <s v="Small Business"/>
    <s v="Marketplace"/>
    <s v="M. Rossi"/>
    <x v="4"/>
    <s v="LAP-9230"/>
    <n v="1187.1300000000001"/>
    <x v="111"/>
    <n v="1.2E-2"/>
    <n v="17"/>
    <n v="30151.675319999998"/>
    <n v="20181.210000000003"/>
    <n v="9970.4653199999957"/>
    <n v="0.33067699271046663"/>
  </r>
  <r>
    <s v="ORD-2024-919471"/>
    <d v="2024-06-29T00:00:00"/>
    <s v="Jun-2024"/>
    <s v="Q2-2024"/>
    <d v="2024-07-26T00:00:00"/>
    <d v="2024-07-26T00:00:00"/>
    <n v="27"/>
    <x v="0"/>
    <x v="11"/>
    <x v="25"/>
    <s v="Enterprise"/>
    <s v="Distributor"/>
    <s v="B. Chen"/>
    <x v="2"/>
    <s v="NET-4241"/>
    <n v="5.36"/>
    <x v="112"/>
    <n v="0.11799999999999999"/>
    <n v="9"/>
    <n v="34.689059999999998"/>
    <n v="48.24"/>
    <n v="-13.550940000000004"/>
    <n v="-0.39064016148030545"/>
  </r>
  <r>
    <s v="ORD-2025-649239"/>
    <d v="2025-01-17T00:00:00"/>
    <s v="Jan-2025"/>
    <s v="Q1-2025"/>
    <d v="2025-01-24T00:00:00"/>
    <d v="2025-01-24T00:00:00"/>
    <n v="7"/>
    <x v="2"/>
    <x v="10"/>
    <x v="36"/>
    <s v="Enterprise"/>
    <s v="Online"/>
    <s v="G. Dubois"/>
    <x v="6"/>
    <s v="ACC-4511"/>
    <n v="142.09"/>
    <x v="113"/>
    <n v="0.11899999999999999"/>
    <n v="11"/>
    <n v="2117.4834999999998"/>
    <n v="1562.99"/>
    <n v="554.49349999999981"/>
    <n v="0.26186437816398561"/>
  </r>
  <r>
    <s v="ORD-2023-975863"/>
    <d v="2023-11-20T00:00:00"/>
    <s v="Nov-2023"/>
    <s v="Q4-2023"/>
    <d v="2023-12-05T00:00:00"/>
    <d v="2023-12-05T00:00:00"/>
    <n v="15"/>
    <x v="1"/>
    <x v="2"/>
    <x v="27"/>
    <s v="Enterprise"/>
    <s v="Retail"/>
    <s v="L. Okafor"/>
    <x v="2"/>
    <s v="NET-3033"/>
    <n v="354.24"/>
    <x v="114"/>
    <n v="0"/>
    <n v="6"/>
    <n v="1499.22"/>
    <n v="2125.44"/>
    <n v="-626.22"/>
    <n v="-0.41769720254532355"/>
  </r>
  <r>
    <s v="ORD-2023-869884"/>
    <d v="2023-03-02T00:00:00"/>
    <s v="Mar-2023"/>
    <s v="Q1-2023"/>
    <d v="2023-03-05T00:00:00"/>
    <d v="2023-03-05T00:00:00"/>
    <n v="3"/>
    <x v="2"/>
    <x v="5"/>
    <x v="10"/>
    <s v="Enterprise"/>
    <s v="Direct"/>
    <s v="G. Dubois"/>
    <x v="5"/>
    <s v="MON-2828"/>
    <n v="1473.58"/>
    <x v="115"/>
    <n v="0.108"/>
    <n v="8"/>
    <n v="24523.006720000001"/>
    <n v="11788.64"/>
    <n v="12734.366720000002"/>
    <n v="0.51928243813652564"/>
  </r>
  <r>
    <s v="ORD-2025-698069"/>
    <d v="2025-06-03T00:00:00"/>
    <s v="Jun-2025"/>
    <s v="Q2-2025"/>
    <d v="2025-06-10T00:00:00"/>
    <d v="2025-06-10T00:00:00"/>
    <n v="7"/>
    <x v="2"/>
    <x v="3"/>
    <x v="5"/>
    <s v="Consumer"/>
    <s v="Distributor"/>
    <s v="O. Wang"/>
    <x v="1"/>
    <s v="PRN-6429"/>
    <n v="75.180000000000007"/>
    <x v="116"/>
    <n v="0.157"/>
    <n v="17"/>
    <n v="765.99195000000009"/>
    <n v="1278.0600000000002"/>
    <n v="-512.06805000000008"/>
    <n v="-0.66850317421743144"/>
  </r>
  <r>
    <s v="ORD-2024-474999"/>
    <d v="2024-12-27T00:00:00"/>
    <s v="Dec-2024"/>
    <s v="Q4-2024"/>
    <d v="2025-01-02T00:00:00"/>
    <d v="2025-01-02T00:00:00"/>
    <n v="6"/>
    <x v="3"/>
    <x v="6"/>
    <x v="37"/>
    <s v="Education"/>
    <s v="Direct"/>
    <s v="F. Müller"/>
    <x v="4"/>
    <s v="LAP-8214"/>
    <n v="1391.99"/>
    <x v="117"/>
    <n v="0.184"/>
    <n v="23"/>
    <n v="65119.329599999997"/>
    <n v="32015.77"/>
    <n v="33103.559599999993"/>
    <n v="0.50835227886006973"/>
  </r>
  <r>
    <s v="ORD-2023-427304"/>
    <d v="2023-06-09T00:00:00"/>
    <s v="Jun-2023"/>
    <s v="Q2-2023"/>
    <d v="2023-06-19T00:00:00"/>
    <d v="2023-06-19T00:00:00"/>
    <n v="10"/>
    <x v="1"/>
    <x v="9"/>
    <x v="38"/>
    <s v="Enterprise"/>
    <s v="Retail"/>
    <s v="F. Müller"/>
    <x v="5"/>
    <s v="MON-9194"/>
    <n v="339.61"/>
    <x v="118"/>
    <n v="7.0999999999999994E-2"/>
    <n v="10"/>
    <n v="5769.2758000000003"/>
    <n v="3396.1000000000004"/>
    <n v="2373.1758"/>
    <n v="0.41134726129750981"/>
  </r>
  <r>
    <s v="ORD-2025-956101"/>
    <d v="2025-07-09T00:00:00"/>
    <s v="Jul-2025"/>
    <s v="Q3-2025"/>
    <d v="2025-07-18T00:00:00"/>
    <d v="2025-07-18T00:00:00"/>
    <n v="9"/>
    <x v="2"/>
    <x v="3"/>
    <x v="26"/>
    <s v="Education"/>
    <s v="Distributor"/>
    <s v="I. Johnson"/>
    <x v="4"/>
    <s v="LAP-2218"/>
    <n v="57.96"/>
    <x v="119"/>
    <n v="4.2999999999999997E-2"/>
    <n v="7"/>
    <n v="592.92849000000001"/>
    <n v="405.72"/>
    <n v="187.20848999999998"/>
    <n v="0.3157353595877978"/>
  </r>
  <r>
    <s v="ORD-2025-184082"/>
    <d v="2025-06-19T00:00:00"/>
    <s v="Jun-2025"/>
    <s v="Q2-2025"/>
    <d v="2025-07-12T00:00:00"/>
    <d v="2025-07-12T00:00:00"/>
    <n v="23"/>
    <x v="3"/>
    <x v="8"/>
    <x v="35"/>
    <s v="Non-Profit"/>
    <s v="Direct"/>
    <s v="Unassigned"/>
    <x v="2"/>
    <s v="NET-6370"/>
    <n v="801.24"/>
    <x v="120"/>
    <n v="0.123"/>
    <n v="23"/>
    <n v="39516.804389999998"/>
    <n v="18428.52"/>
    <n v="21088.284389999997"/>
    <n v="0.53365358650651762"/>
  </r>
  <r>
    <s v="ORD-2023-576840"/>
    <d v="2023-11-19T00:00:00"/>
    <s v="Nov-2023"/>
    <s v="Q4-2023"/>
    <d v="2023-12-13T00:00:00"/>
    <d v="2023-12-13T00:00:00"/>
    <n v="24"/>
    <x v="3"/>
    <x v="7"/>
    <x v="17"/>
    <s v="Non-Profit"/>
    <s v="Direct"/>
    <s v="H. Kim"/>
    <x v="5"/>
    <s v="MON-3745"/>
    <n v="1297.42"/>
    <x v="121"/>
    <n v="6.9000000000000006E-2"/>
    <n v="9"/>
    <n v="22983.34563"/>
    <n v="11676.78"/>
    <n v="11306.565629999999"/>
    <n v="0.49194602961727291"/>
  </r>
  <r>
    <s v="ORD-2023-178249"/>
    <d v="2023-12-29T00:00:00"/>
    <s v="Dec-2023"/>
    <s v="Q4-2023"/>
    <d v="2024-01-20T00:00:00"/>
    <d v="2024-01-20T00:00:00"/>
    <n v="22"/>
    <x v="0"/>
    <x v="0"/>
    <x v="0"/>
    <s v="Corporate"/>
    <s v="Direct"/>
    <s v="L. Okafor"/>
    <x v="3"/>
    <s v="PHN-7924"/>
    <n v="1395.49"/>
    <x v="122"/>
    <n v="0.20300000000000001"/>
    <n v="12"/>
    <n v="16061.972879999999"/>
    <n v="16745.88"/>
    <n v="-683.90712000000167"/>
    <n v="-4.2579272490964493E-2"/>
  </r>
  <r>
    <s v="ORD-2024-588972"/>
    <d v="2024-11-02T00:00:00"/>
    <s v="Nov-2024"/>
    <s v="Q4-2024"/>
    <d v="2024-11-29T00:00:00"/>
    <d v="2024-11-29T00:00:00"/>
    <n v="27"/>
    <x v="2"/>
    <x v="5"/>
    <x v="10"/>
    <s v="Small Business"/>
    <s v="Direct"/>
    <s v="I. Johnson"/>
    <x v="2"/>
    <s v="NET-8561"/>
    <n v="1363.51"/>
    <x v="123"/>
    <n v="5.7000000000000002E-2"/>
    <n v="8"/>
    <n v="10817.3416"/>
    <n v="10908.08"/>
    <n v="-90.738400000000183"/>
    <n v="-8.3882346842037592E-3"/>
  </r>
  <r>
    <s v="ORD-2023-603238"/>
    <d v="2023-08-21T00:00:00"/>
    <s v="Aug-2023"/>
    <s v="Q3-2023"/>
    <d v="2023-09-04T00:00:00"/>
    <d v="2023-09-04T00:00:00"/>
    <n v="14"/>
    <x v="2"/>
    <x v="3"/>
    <x v="19"/>
    <s v="Education"/>
    <s v="Distributor"/>
    <s v="F. Müller"/>
    <x v="0"/>
    <s v="CMP-2136"/>
    <n v="178.19"/>
    <x v="124"/>
    <n v="8.8999999999999996E-2"/>
    <n v="8"/>
    <n v="2072.9258400000003"/>
    <n v="1425.52"/>
    <n v="647.40584000000035"/>
    <n v="0.31231500302972742"/>
  </r>
  <r>
    <s v="ORD-2023-883066"/>
    <d v="2023-08-12T00:00:00"/>
    <s v="Aug-2023"/>
    <s v="Q3-2023"/>
    <d v="2023-09-06T00:00:00"/>
    <d v="2023-09-06T00:00:00"/>
    <n v="25"/>
    <x v="1"/>
    <x v="9"/>
    <x v="23"/>
    <s v="Small Business"/>
    <s v="Retail"/>
    <s v="B. Chen"/>
    <x v="0"/>
    <s v="CMP-6352"/>
    <n v="950.77"/>
    <x v="125"/>
    <n v="8.4000000000000005E-2"/>
    <n v="14"/>
    <n v="8909.8587200000002"/>
    <n v="13310.779999999999"/>
    <n v="-4400.9212799999987"/>
    <n v="-0.49393839097821279"/>
  </r>
  <r>
    <s v="ORD-2024-584090"/>
    <d v="2024-06-07T00:00:00"/>
    <s v="Jun-2024"/>
    <s v="Q2-2024"/>
    <d v="2024-06-26T00:00:00"/>
    <d v="2024-06-26T00:00:00"/>
    <n v="19"/>
    <x v="3"/>
    <x v="6"/>
    <x v="9"/>
    <s v="Non-Profit"/>
    <s v="Marketplace"/>
    <s v="M. Rossi"/>
    <x v="0"/>
    <s v="CMP-2040"/>
    <n v="1064.32"/>
    <x v="126"/>
    <n v="7.2999999999999995E-2"/>
    <n v="38"/>
    <n v="65111.38614000001"/>
    <n v="40444.159999999996"/>
    <n v="24667.226140000013"/>
    <n v="0.3788465827921631"/>
  </r>
  <r>
    <s v="ORD-2025-537785"/>
    <d v="2025-08-05T00:00:00"/>
    <s v="Aug-2025"/>
    <s v="Q3-2025"/>
    <d v="2025-08-14T00:00:00"/>
    <d v="2025-08-14T00:00:00"/>
    <n v="9"/>
    <x v="3"/>
    <x v="8"/>
    <x v="21"/>
    <s v="Non-Profit"/>
    <s v="Direct"/>
    <s v="E. Garcia"/>
    <x v="0"/>
    <s v="CMP-6346"/>
    <n v="41.76"/>
    <x v="127"/>
    <n v="0.17899999999999999"/>
    <n v="23"/>
    <n v="853.32276999999988"/>
    <n v="960.4799999999999"/>
    <n v="-107.15723000000003"/>
    <n v="-0.12557643340514638"/>
  </r>
  <r>
    <s v="ORD-2024-605518"/>
    <d v="2024-05-30T00:00:00"/>
    <s v="May-2024"/>
    <s v="Q2-2024"/>
    <d v="2024-06-13T00:00:00"/>
    <d v="2024-06-13T00:00:00"/>
    <n v="14"/>
    <x v="2"/>
    <x v="10"/>
    <x v="24"/>
    <s v="Small Business"/>
    <s v="Retail"/>
    <s v="F. Müller"/>
    <x v="3"/>
    <s v="PHN-4356"/>
    <n v="157.78"/>
    <x v="128"/>
    <n v="0.187"/>
    <n v="9"/>
    <n v="2642.1686999999997"/>
    <n v="1420.02"/>
    <n v="1222.1486999999997"/>
    <n v="0.46255513510549112"/>
  </r>
  <r>
    <s v="ORD-2023-521818"/>
    <d v="2023-01-22T00:00:00"/>
    <s v="Jan-2023"/>
    <s v="Q1-2023"/>
    <d v="2023-01-30T00:00:00"/>
    <d v="2023-01-30T00:00:00"/>
    <n v="8"/>
    <x v="2"/>
    <x v="10"/>
    <x v="24"/>
    <s v="Small Business"/>
    <s v="Online"/>
    <s v="A. Patel"/>
    <x v="2"/>
    <s v="NET-4155"/>
    <n v="413.52"/>
    <x v="129"/>
    <n v="0.111"/>
    <n v="18"/>
    <n v="16071.44868"/>
    <n v="7443.36"/>
    <n v="8628.0886800000007"/>
    <n v="0.53685817948304593"/>
  </r>
  <r>
    <s v="ORD-2025-650719"/>
    <d v="2025-02-12T00:00:00"/>
    <s v="Feb-2025"/>
    <s v="Q1-2025"/>
    <d v="2025-02-28T00:00:00"/>
    <d v="2025-02-28T00:00:00"/>
    <n v="16"/>
    <x v="2"/>
    <x v="5"/>
    <x v="8"/>
    <s v="Non-Profit"/>
    <s v="Direct"/>
    <s v="B. Chen"/>
    <x v="5"/>
    <s v="MON-5179"/>
    <n v="414.95"/>
    <x v="130"/>
    <n v="6.3E-2"/>
    <n v="8"/>
    <n v="7703.8640800000003"/>
    <n v="3319.6"/>
    <n v="4384.2640800000008"/>
    <n v="0.56909935513815568"/>
  </r>
  <r>
    <s v="ORD-2025-501927"/>
    <d v="2025-03-03T00:00:00"/>
    <s v="Mar-2025"/>
    <s v="Q1-2025"/>
    <d v="2025-03-24T00:00:00"/>
    <d v="2025-03-24T00:00:00"/>
    <n v="21"/>
    <x v="0"/>
    <x v="1"/>
    <x v="7"/>
    <s v="Enterprise"/>
    <s v="Direct"/>
    <s v="H. Kim"/>
    <x v="6"/>
    <s v="ACC-4056"/>
    <n v="555.95000000000005"/>
    <x v="131"/>
    <n v="0.14199999999999999"/>
    <n v="11"/>
    <n v="4417.8334199999999"/>
    <n v="6115.4500000000007"/>
    <n v="-1697.6165800000008"/>
    <n v="-0.38426450674095375"/>
  </r>
  <r>
    <s v="ORD-2023-430904"/>
    <d v="2023-01-27T00:00:00"/>
    <s v="Jan-2023"/>
    <s v="Q1-2023"/>
    <d v="2023-01-31T00:00:00"/>
    <d v="2023-01-31T00:00:00"/>
    <n v="4"/>
    <x v="3"/>
    <x v="8"/>
    <x v="31"/>
    <s v="Enterprise"/>
    <s v="Online"/>
    <s v="N. Brown"/>
    <x v="4"/>
    <s v="LAP-9782"/>
    <n v="941.2"/>
    <x v="132"/>
    <n v="0.22"/>
    <n v="16"/>
    <n v="8336.8896000000004"/>
    <n v="15059.2"/>
    <n v="-6722.3104000000003"/>
    <n v="-0.80633314371825193"/>
  </r>
  <r>
    <s v="ORD-2025-354346"/>
    <d v="2025-01-09T00:00:00"/>
    <s v="Jan-2025"/>
    <s v="Q1-2025"/>
    <d v="2025-01-15T00:00:00"/>
    <d v="2025-01-15T00:00:00"/>
    <n v="6"/>
    <x v="1"/>
    <x v="9"/>
    <x v="38"/>
    <s v="Education"/>
    <s v="Online"/>
    <s v="C. Otieno"/>
    <x v="3"/>
    <s v="PHN-2875"/>
    <n v="304.77999999999997"/>
    <x v="133"/>
    <n v="0.187"/>
    <n v="8"/>
    <n v="3494.4040799999998"/>
    <n v="2438.2399999999998"/>
    <n v="1056.16408"/>
    <n v="0.3022444044307549"/>
  </r>
  <r>
    <s v="ORD-2024-164288"/>
    <d v="2024-12-21T00:00:00"/>
    <s v="Dec-2024"/>
    <s v="Q4-2024"/>
    <d v="2024-12-26T00:00:00"/>
    <d v="2024-12-26T00:00:00"/>
    <n v="5"/>
    <x v="2"/>
    <x v="10"/>
    <x v="24"/>
    <s v="Consumer"/>
    <s v="Marketplace"/>
    <s v="M. Rossi"/>
    <x v="1"/>
    <s v="PRN-4788"/>
    <n v="699.57"/>
    <x v="134"/>
    <n v="0.192"/>
    <n v="26"/>
    <n v="12031.491680000001"/>
    <n v="18188.82"/>
    <n v="-6157.3283199999987"/>
    <n v="-0.51176765805651114"/>
  </r>
  <r>
    <s v="ORD-2023-867285"/>
    <d v="2023-04-12T00:00:00"/>
    <s v="Apr-2023"/>
    <s v="Q2-2023"/>
    <d v="2023-04-17T00:00:00"/>
    <d v="2023-04-17T00:00:00"/>
    <n v="5"/>
    <x v="3"/>
    <x v="7"/>
    <x v="17"/>
    <s v="Enterprise"/>
    <s v="Direct"/>
    <s v="E. Garcia"/>
    <x v="5"/>
    <s v="MON-3043"/>
    <n v="1087.81"/>
    <x v="135"/>
    <n v="9.4E-2"/>
    <n v="13"/>
    <n v="27370.540859999997"/>
    <n v="14141.529999999999"/>
    <n v="13229.010859999999"/>
    <n v="0.48333026839572651"/>
  </r>
  <r>
    <s v="ORD-2024-836421"/>
    <d v="2024-12-14T00:00:00"/>
    <s v="Dec-2024"/>
    <s v="Q4-2024"/>
    <d v="2025-01-12T00:00:00"/>
    <d v="2025-01-12T00:00:00"/>
    <n v="29"/>
    <x v="1"/>
    <x v="9"/>
    <x v="14"/>
    <s v="Education"/>
    <s v="Online"/>
    <s v="J. Njeri"/>
    <x v="0"/>
    <s v="CMP-3720"/>
    <n v="1412.15"/>
    <x v="136"/>
    <n v="8.9999999999999993E-3"/>
    <n v="6"/>
    <n v="9698.1638399999993"/>
    <n v="8472.9000000000015"/>
    <n v="1225.2638399999978"/>
    <n v="0.12633977526203535"/>
  </r>
  <r>
    <s v="ORD-2023-613287"/>
    <d v="2023-03-31T00:00:00"/>
    <s v="Mar-2023"/>
    <s v="Q1-2023"/>
    <d v="2023-04-12T00:00:00"/>
    <d v="2023-04-12T00:00:00"/>
    <n v="12"/>
    <x v="0"/>
    <x v="0"/>
    <x v="13"/>
    <s v="Small Business"/>
    <s v="Online"/>
    <s v="C. Otieno"/>
    <x v="3"/>
    <s v="PHN-8014"/>
    <n v="304.22000000000003"/>
    <x v="137"/>
    <n v="0.26500000000000001"/>
    <n v="15"/>
    <n v="4336.2427499999994"/>
    <n v="4563.3"/>
    <n v="-227.05725000000075"/>
    <n v="-5.2362670424759034E-2"/>
  </r>
  <r>
    <s v="ORD-2024-783321"/>
    <d v="2024-11-20T00:00:00"/>
    <s v="Nov-2024"/>
    <s v="Q4-2024"/>
    <d v="2024-12-15T00:00:00"/>
    <d v="2024-12-15T00:00:00"/>
    <n v="25"/>
    <x v="3"/>
    <x v="7"/>
    <x v="28"/>
    <s v="Corporate"/>
    <s v="Online"/>
    <s v="G. Dubois"/>
    <x v="1"/>
    <s v="PRN-4911"/>
    <n v="1203.58"/>
    <x v="138"/>
    <n v="0.129"/>
    <n v="22"/>
    <n v="35567.737920000007"/>
    <n v="26478.76"/>
    <n v="9088.9779200000085"/>
    <n v="0.25553994860295032"/>
  </r>
  <r>
    <s v="ORD-2024-232632"/>
    <d v="2024-02-14T00:00:00"/>
    <s v="Feb-2024"/>
    <s v="Q1-2024"/>
    <d v="2024-02-14T00:00:00"/>
    <d v="2024-02-14T00:00:00"/>
    <n v="0"/>
    <x v="1"/>
    <x v="9"/>
    <x v="38"/>
    <s v="Corporate"/>
    <s v="Distributor"/>
    <s v="L. Okafor"/>
    <x v="6"/>
    <s v="ACC-1021"/>
    <n v="65.930000000000007"/>
    <x v="139"/>
    <n v="0.25900000000000001"/>
    <n v="23"/>
    <n v="1446.9507000000001"/>
    <n v="1516.39"/>
    <n v="-69.439300000000003"/>
    <n v="-4.7990093926489688E-2"/>
  </r>
  <r>
    <s v="ORD-2023-906481"/>
    <d v="2023-05-02T00:00:00"/>
    <s v="May-2023"/>
    <s v="Q2-2023"/>
    <d v="2023-05-18T00:00:00"/>
    <d v="2023-05-18T00:00:00"/>
    <n v="16"/>
    <x v="1"/>
    <x v="4"/>
    <x v="18"/>
    <s v="Small Business"/>
    <s v="Marketplace"/>
    <s v="K. Singh"/>
    <x v="5"/>
    <s v="MON-2266"/>
    <n v="1463.92"/>
    <x v="140"/>
    <n v="0.11799999999999999"/>
    <n v="44"/>
    <n v="87404.929919999995"/>
    <n v="64412.480000000003"/>
    <n v="22992.449919999992"/>
    <n v="0.26305667130040061"/>
  </r>
  <r>
    <s v="ORD-2024-902741"/>
    <d v="2024-12-23T00:00:00"/>
    <s v="Dec-2024"/>
    <s v="Q4-2024"/>
    <d v="2025-01-11T00:00:00"/>
    <d v="2025-01-11T00:00:00"/>
    <n v="19"/>
    <x v="3"/>
    <x v="6"/>
    <x v="9"/>
    <s v="Education"/>
    <s v="Retail"/>
    <s v="K. Singh"/>
    <x v="3"/>
    <s v="PHN-8057"/>
    <n v="501.81"/>
    <x v="141"/>
    <n v="0.01"/>
    <n v="9"/>
    <n v="8211.6342000000004"/>
    <n v="4516.29"/>
    <n v="3695.3442000000005"/>
    <n v="0.45001325071202031"/>
  </r>
  <r>
    <s v="ORD-2023-912395"/>
    <d v="2023-07-26T00:00:00"/>
    <s v="Jul-2023"/>
    <s v="Q3-2023"/>
    <d v="2023-08-25T00:00:00"/>
    <d v="2023-08-25T00:00:00"/>
    <n v="30"/>
    <x v="2"/>
    <x v="10"/>
    <x v="39"/>
    <s v="Consumer"/>
    <s v="Retail"/>
    <s v="M. Rossi"/>
    <x v="6"/>
    <s v="ACC-7078"/>
    <n v="1261.48"/>
    <x v="142"/>
    <n v="0.151"/>
    <n v="23"/>
    <n v="32086.37586"/>
    <n v="29014.04"/>
    <n v="3072.3358599999992"/>
    <n v="9.5752037357079045E-2"/>
  </r>
  <r>
    <s v="ORD-2024-389102"/>
    <d v="2024-06-15T00:00:00"/>
    <s v="Jun-2024"/>
    <s v="Q2-2024"/>
    <d v="2024-07-06T00:00:00"/>
    <d v="2024-07-06T00:00:00"/>
    <n v="21"/>
    <x v="2"/>
    <x v="3"/>
    <x v="5"/>
    <s v="Enterprise"/>
    <s v="Distributor"/>
    <s v="L. Okafor"/>
    <x v="1"/>
    <s v="PRN-4453"/>
    <n v="817.23"/>
    <x v="143"/>
    <n v="0.245"/>
    <n v="9"/>
    <n v="9969.4201499999999"/>
    <n v="7355.07"/>
    <n v="2614.3501500000002"/>
    <n v="0.26223693160328893"/>
  </r>
  <r>
    <s v="ORD-2023-309373"/>
    <d v="2023-07-05T00:00:00"/>
    <s v="Jul-2023"/>
    <s v="Q3-2023"/>
    <d v="2023-07-14T00:00:00"/>
    <d v="2023-07-14T00:00:00"/>
    <n v="9"/>
    <x v="2"/>
    <x v="5"/>
    <x v="10"/>
    <s v="Enterprise"/>
    <s v="Direct"/>
    <s v="B. Chen"/>
    <x v="2"/>
    <s v="NET-2394"/>
    <n v="578.85"/>
    <x v="144"/>
    <n v="8.2000000000000003E-2"/>
    <n v="28"/>
    <n v="25672.127039999999"/>
    <n v="16207.800000000001"/>
    <n v="9464.3270399999983"/>
    <n v="0.36866158480960831"/>
  </r>
  <r>
    <s v="ORD-2023-825495"/>
    <d v="2023-11-30T00:00:00"/>
    <s v="Nov-2023"/>
    <s v="Q4-2023"/>
    <d v="2023-11-29T00:00:00"/>
    <d v="2023-11-30T00:00:00"/>
    <n v="0"/>
    <x v="0"/>
    <x v="11"/>
    <x v="25"/>
    <s v="Small Business"/>
    <s v="Marketplace"/>
    <s v="E. Garcia"/>
    <x v="4"/>
    <s v="LAP-1525"/>
    <n v="275.56"/>
    <x v="145"/>
    <n v="0.107"/>
    <n v="23"/>
    <n v="12954.358080000002"/>
    <n v="6337.88"/>
    <n v="6616.4780800000017"/>
    <n v="0.5107530638831933"/>
  </r>
  <r>
    <s v="ORD-2025-244832"/>
    <d v="2025-09-11T00:00:00"/>
    <s v="Sep-2025"/>
    <s v="Q3-2025"/>
    <d v="2025-09-28T00:00:00"/>
    <d v="2025-09-28T00:00:00"/>
    <n v="17"/>
    <x v="0"/>
    <x v="0"/>
    <x v="2"/>
    <s v="Non-Profit"/>
    <s v="Distributor"/>
    <s v="J. Njeri"/>
    <x v="4"/>
    <s v="LAP-3278"/>
    <n v="891.46"/>
    <x v="146"/>
    <n v="0.185"/>
    <n v="6"/>
    <n v="3562.9028999999996"/>
    <n v="5348.76"/>
    <n v="-1785.8571000000006"/>
    <n v="-0.50123653383874167"/>
  </r>
  <r>
    <s v="ORD-2024-211453"/>
    <d v="2024-04-04T00:00:00"/>
    <s v="Apr-2024"/>
    <s v="Q2-2024"/>
    <d v="2024-04-24T00:00:00"/>
    <d v="2024-04-24T00:00:00"/>
    <n v="20"/>
    <x v="3"/>
    <x v="6"/>
    <x v="37"/>
    <s v="Non-Profit"/>
    <s v="Direct"/>
    <s v="O. Wang"/>
    <x v="6"/>
    <s v="ACC-6543"/>
    <n v="683.42"/>
    <x v="147"/>
    <n v="0"/>
    <n v="14"/>
    <n v="13321.14"/>
    <n v="9567.8799999999992"/>
    <n v="3753.26"/>
    <n v="0.28175216235247136"/>
  </r>
  <r>
    <s v="ORD-2023-192324"/>
    <d v="2023-09-14T00:00:00"/>
    <s v="Sep-2023"/>
    <s v="Q3-2023"/>
    <d v="2023-09-16T00:00:00"/>
    <d v="2023-09-16T00:00:00"/>
    <n v="2"/>
    <x v="3"/>
    <x v="7"/>
    <x v="17"/>
    <s v="Non-Profit"/>
    <s v="Direct"/>
    <s v="B. Chen"/>
    <x v="1"/>
    <s v="PRN-4432"/>
    <n v="376.83"/>
    <x v="148"/>
    <n v="0.188"/>
    <n v="25"/>
    <n v="14877.464000000002"/>
    <n v="9420.75"/>
    <n v="5456.7140000000018"/>
    <n v="0.36677716040852132"/>
  </r>
  <r>
    <s v="ORD-2024-438404"/>
    <d v="2024-09-23T00:00:00"/>
    <s v="Sep-2024"/>
    <s v="Q3-2024"/>
    <d v="2024-10-18T00:00:00"/>
    <d v="2024-10-18T00:00:00"/>
    <n v="25"/>
    <x v="2"/>
    <x v="3"/>
    <x v="26"/>
    <s v="Small Business"/>
    <s v="Online"/>
    <s v="N. Brown"/>
    <x v="3"/>
    <s v="PHN-4568"/>
    <n v="1297"/>
    <x v="149"/>
    <n v="2.1000000000000001E-2"/>
    <n v="18"/>
    <n v="42495.805439999996"/>
    <n v="23346"/>
    <n v="19149.805439999996"/>
    <n v="0.45062813239385913"/>
  </r>
  <r>
    <s v="ORD-2025-246470"/>
    <d v="2025-04-16T00:00:00"/>
    <s v="Apr-2025"/>
    <s v="Q2-2025"/>
    <d v="2025-05-16T00:00:00"/>
    <d v="2025-05-16T00:00:00"/>
    <n v="30"/>
    <x v="2"/>
    <x v="3"/>
    <x v="19"/>
    <s v="Enterprise"/>
    <s v="Distributor"/>
    <s v="K. Singh"/>
    <x v="1"/>
    <s v="PRN-6178"/>
    <n v="763.32"/>
    <x v="150"/>
    <n v="0.13100000000000001"/>
    <n v="16"/>
    <n v="7901.5041599999995"/>
    <n v="12213.12"/>
    <n v="-4311.6158400000013"/>
    <n v="-0.54567026134426555"/>
  </r>
  <r>
    <s v="ORD-2023-497686"/>
    <d v="2023-07-03T00:00:00"/>
    <s v="Jul-2023"/>
    <s v="Q3-2023"/>
    <d v="2023-07-23T00:00:00"/>
    <d v="2023-07-23T00:00:00"/>
    <n v="20"/>
    <x v="0"/>
    <x v="11"/>
    <x v="20"/>
    <s v="Small Business"/>
    <s v="Distributor"/>
    <s v="F. Müller"/>
    <x v="4"/>
    <s v="LAP-6342"/>
    <n v="1001.96"/>
    <x v="151"/>
    <n v="4.4999999999999998E-2"/>
    <n v="18"/>
    <n v="21572.590500000002"/>
    <n v="18035.28"/>
    <n v="3537.3105000000032"/>
    <n v="0.16397244920585699"/>
  </r>
  <r>
    <s v="ORD-2023-596758"/>
    <d v="2023-12-07T00:00:00"/>
    <s v="Dec-2023"/>
    <s v="Q4-2023"/>
    <d v="2023-12-05T00:00:00"/>
    <d v="2023-12-07T00:00:00"/>
    <n v="0"/>
    <x v="1"/>
    <x v="2"/>
    <x v="27"/>
    <s v="Non-Profit"/>
    <s v="Marketplace"/>
    <s v="H. Kim"/>
    <x v="1"/>
    <s v="PRN-8175"/>
    <n v="1097.5899999999999"/>
    <x v="152"/>
    <n v="0.184"/>
    <n v="6"/>
    <n v="4139.8127999999997"/>
    <n v="6585.5399999999991"/>
    <n v="-2445.7271999999994"/>
    <n v="-0.59078207594314402"/>
  </r>
  <r>
    <s v="ORD-2024-201376"/>
    <d v="2024-02-18T00:00:00"/>
    <s v="Feb-2024"/>
    <s v="Q1-2024"/>
    <d v="2024-03-04T00:00:00"/>
    <d v="2024-03-04T00:00:00"/>
    <n v="15"/>
    <x v="0"/>
    <x v="0"/>
    <x v="0"/>
    <s v="Education"/>
    <s v="Direct"/>
    <s v="K. Singh"/>
    <x v="1"/>
    <s v="PRN-7089"/>
    <n v="928.68"/>
    <x v="153"/>
    <n v="0.13600000000000001"/>
    <n v="16"/>
    <n v="29654.83008"/>
    <n v="14858.88"/>
    <n v="14795.950080000001"/>
    <n v="0.49893896003062177"/>
  </r>
  <r>
    <s v="ORD-2023-842488"/>
    <d v="2023-10-31T00:00:00"/>
    <s v="Oct-2023"/>
    <s v="Q4-2023"/>
    <d v="2023-11-02T00:00:00"/>
    <d v="2023-11-02T00:00:00"/>
    <n v="2"/>
    <x v="0"/>
    <x v="0"/>
    <x v="0"/>
    <s v="Education"/>
    <s v="Retail"/>
    <s v="O. Wang"/>
    <x v="6"/>
    <s v="ACC-4124"/>
    <n v="867.89"/>
    <x v="154"/>
    <n v="0.184"/>
    <n v="10"/>
    <n v="11015.510400000003"/>
    <n v="8678.9"/>
    <n v="2336.6104000000032"/>
    <n v="0.21212003031652557"/>
  </r>
  <r>
    <s v="ORD-2024-136321"/>
    <d v="2024-08-07T00:00:00"/>
    <s v="Aug-2024"/>
    <s v="Q3-2024"/>
    <d v="2024-08-17T00:00:00"/>
    <d v="2024-08-17T00:00:00"/>
    <n v="10"/>
    <x v="1"/>
    <x v="2"/>
    <x v="4"/>
    <s v="Consumer"/>
    <s v="Online"/>
    <s v="K. Singh"/>
    <x v="2"/>
    <s v="NET-7924"/>
    <n v="436.58"/>
    <x v="155"/>
    <n v="0.111"/>
    <n v="19"/>
    <n v="8909.6646800000017"/>
    <n v="8295.02"/>
    <n v="614.64468000000124"/>
    <n v="6.8986286473802644E-2"/>
  </r>
  <r>
    <s v="ORD-2024-764468"/>
    <d v="2024-02-01T00:00:00"/>
    <s v="Feb-2024"/>
    <s v="Q1-2024"/>
    <d v="2024-02-21T00:00:00"/>
    <d v="2024-02-21T00:00:00"/>
    <n v="20"/>
    <x v="3"/>
    <x v="7"/>
    <x v="28"/>
    <s v="Small Business"/>
    <s v="Marketplace"/>
    <s v="A. Patel"/>
    <x v="2"/>
    <s v="NET-8761"/>
    <n v="656.2"/>
    <x v="143"/>
    <n v="1.7999999999999999E-2"/>
    <n v="5"/>
    <n v="7203.8047000000006"/>
    <n v="3281"/>
    <n v="3922.8047000000006"/>
    <n v="0.54454623124360946"/>
  </r>
  <r>
    <s v="ORD-2024-553449"/>
    <d v="2024-08-27T00:00:00"/>
    <s v="Aug-2024"/>
    <s v="Q3-2024"/>
    <d v="2024-09-18T00:00:00"/>
    <d v="2024-09-18T00:00:00"/>
    <n v="22"/>
    <x v="1"/>
    <x v="4"/>
    <x v="18"/>
    <s v="Consumer"/>
    <s v="Direct"/>
    <s v="B. Chen"/>
    <x v="0"/>
    <s v="CMP-3875"/>
    <n v="896.75"/>
    <x v="156"/>
    <n v="2.5000000000000001E-2"/>
    <n v="15"/>
    <n v="24147.922500000001"/>
    <n v="13451.25"/>
    <n v="10696.672500000001"/>
    <n v="0.44296450346815552"/>
  </r>
  <r>
    <s v="ORD-2025-766923"/>
    <d v="2025-02-15T00:00:00"/>
    <s v="Feb-2025"/>
    <s v="Q1-2025"/>
    <d v="2025-02-15T00:00:00"/>
    <d v="2025-02-15T00:00:00"/>
    <n v="0"/>
    <x v="3"/>
    <x v="6"/>
    <x v="37"/>
    <s v="Small Business"/>
    <s v="Marketplace"/>
    <s v="L. Okafor"/>
    <x v="6"/>
    <s v="ACC-3989"/>
    <n v="815.83"/>
    <x v="157"/>
    <n v="0.127"/>
    <n v="6"/>
    <n v="10382.65884"/>
    <n v="4894.9800000000005"/>
    <n v="5487.6788399999996"/>
    <n v="0.52854272923408507"/>
  </r>
  <r>
    <s v="ORD-2025-418232"/>
    <d v="2025-08-01T00:00:00"/>
    <s v="Aug-2025"/>
    <s v="Q3-2025"/>
    <d v="2025-08-21T00:00:00"/>
    <d v="2025-08-21T00:00:00"/>
    <n v="20"/>
    <x v="1"/>
    <x v="9"/>
    <x v="23"/>
    <s v="Corporate"/>
    <s v="Direct"/>
    <s v="I. Johnson"/>
    <x v="3"/>
    <s v="PHN-9234"/>
    <n v="1220.4100000000001"/>
    <x v="158"/>
    <n v="0.18099999999999999"/>
    <n v="14"/>
    <n v="29263.754519999995"/>
    <n v="17085.740000000002"/>
    <n v="12178.014519999993"/>
    <n v="0.41614668793360271"/>
  </r>
  <r>
    <s v="ORD-2023-848013"/>
    <d v="2023-02-20T00:00:00"/>
    <s v="Feb-2023"/>
    <s v="Q1-2023"/>
    <d v="2023-03-04T00:00:00"/>
    <d v="2023-03-04T00:00:00"/>
    <n v="12"/>
    <x v="1"/>
    <x v="4"/>
    <x v="18"/>
    <s v="Consumer"/>
    <s v="Distributor"/>
    <s v="M. Rossi"/>
    <x v="5"/>
    <s v="MON-9906"/>
    <n v="299.75"/>
    <x v="159"/>
    <n v="0.157"/>
    <n v="50"/>
    <n v="22044.871499999997"/>
    <n v="14987.5"/>
    <n v="7057.3714999999975"/>
    <n v="0.32013665854210122"/>
  </r>
  <r>
    <s v="ORD-2024-357368"/>
    <d v="2024-10-30T00:00:00"/>
    <s v="Oct-2024"/>
    <s v="Q4-2024"/>
    <d v="2024-11-24T00:00:00"/>
    <d v="2024-11-24T00:00:00"/>
    <n v="25"/>
    <x v="1"/>
    <x v="9"/>
    <x v="14"/>
    <s v="Small Business"/>
    <s v="Online"/>
    <s v="E. Garcia"/>
    <x v="0"/>
    <s v="CMP-4610"/>
    <n v="811.05"/>
    <x v="160"/>
    <n v="7.1999999999999995E-2"/>
    <n v="5"/>
    <n v="5650.1744000000008"/>
    <n v="4055.25"/>
    <n v="1594.9244000000008"/>
    <n v="0.28227879125288602"/>
  </r>
  <r>
    <s v="ORD-2024-219735"/>
    <d v="2024-04-03T00:00:00"/>
    <s v="Apr-2024"/>
    <s v="Q2-2024"/>
    <d v="2024-04-07T00:00:00"/>
    <d v="2024-04-07T00:00:00"/>
    <n v="4"/>
    <x v="2"/>
    <x v="5"/>
    <x v="10"/>
    <s v="Non-Profit"/>
    <s v="Direct"/>
    <s v="N. Brown"/>
    <x v="3"/>
    <s v="PHN-5445"/>
    <n v="1023.27"/>
    <x v="161"/>
    <n v="0.13300000000000001"/>
    <n v="7"/>
    <n v="8154.5511600000009"/>
    <n v="7162.8899999999994"/>
    <n v="991.66116000000147"/>
    <n v="0.12160830688810116"/>
  </r>
  <r>
    <s v="ORD-2023-240507"/>
    <d v="2023-03-25T00:00:00"/>
    <s v="Mar-2023"/>
    <s v="Q1-2023"/>
    <d v="2023-03-26T00:00:00"/>
    <d v="2023-03-26T00:00:00"/>
    <n v="1"/>
    <x v="1"/>
    <x v="2"/>
    <x v="4"/>
    <s v="Small Business"/>
    <s v="Distributor"/>
    <s v="I. Johnson"/>
    <x v="5"/>
    <s v="MON-9227"/>
    <n v="135.12"/>
    <x v="162"/>
    <n v="0.14000000000000001"/>
    <n v="47"/>
    <n v="12194.714"/>
    <n v="6350.64"/>
    <n v="5844.0739999999996"/>
    <n v="0.47923009920527859"/>
  </r>
  <r>
    <s v="ORD-2024-134084"/>
    <d v="2024-06-04T00:00:00"/>
    <s v="Jun-2024"/>
    <s v="Q2-2024"/>
    <d v="2024-06-16T00:00:00"/>
    <d v="2024-06-16T00:00:00"/>
    <n v="12"/>
    <x v="1"/>
    <x v="9"/>
    <x v="23"/>
    <s v="Corporate"/>
    <s v="Retail"/>
    <s v="J. Njeri"/>
    <x v="1"/>
    <s v="PRN-4097"/>
    <n v="918.42"/>
    <x v="163"/>
    <n v="0.02"/>
    <n v="8"/>
    <n v="11851.806399999999"/>
    <n v="7347.36"/>
    <n v="4504.4463999999998"/>
    <n v="0.38006412254590999"/>
  </r>
  <r>
    <s v="ORD-2023-884625"/>
    <d v="2023-02-19T00:00:00"/>
    <s v="Feb-2023"/>
    <s v="Q1-2023"/>
    <d v="2023-03-12T00:00:00"/>
    <d v="2023-03-12T00:00:00"/>
    <n v="21"/>
    <x v="3"/>
    <x v="6"/>
    <x v="9"/>
    <s v="Small Business"/>
    <s v="Direct"/>
    <s v="L. Okafor"/>
    <x v="5"/>
    <s v="MON-6699"/>
    <n v="1234.81"/>
    <x v="164"/>
    <n v="5.2999999999999999E-2"/>
    <n v="44"/>
    <n v="85637.740319999997"/>
    <n v="54331.64"/>
    <n v="31306.100319999998"/>
    <n v="0.36556429680441616"/>
  </r>
  <r>
    <s v="ORD-2023-157993"/>
    <d v="2023-04-18T00:00:00"/>
    <s v="Apr-2023"/>
    <s v="Q2-2023"/>
    <d v="2023-05-18T00:00:00"/>
    <d v="2023-05-18T00:00:00"/>
    <n v="30"/>
    <x v="1"/>
    <x v="9"/>
    <x v="14"/>
    <s v="Non-Profit"/>
    <s v="Retail"/>
    <s v="H. Kim"/>
    <x v="4"/>
    <s v="LAP-1482"/>
    <n v="329.03"/>
    <x v="165"/>
    <n v="0.19700000000000001"/>
    <n v="46"/>
    <n v="14448.298699999998"/>
    <n v="15135.38"/>
    <n v="-687.08130000000165"/>
    <n v="-4.7554477815440081E-2"/>
  </r>
  <r>
    <s v="ORD-2024-329104"/>
    <d v="2024-05-23T00:00:00"/>
    <s v="May-2024"/>
    <s v="Q2-2024"/>
    <d v="2024-06-14T00:00:00"/>
    <d v="2024-06-14T00:00:00"/>
    <n v="22"/>
    <x v="3"/>
    <x v="7"/>
    <x v="11"/>
    <s v="Small Business"/>
    <s v="Online"/>
    <s v="N. Brown"/>
    <x v="5"/>
    <s v="MON-2100"/>
    <n v="1481.74"/>
    <x v="166"/>
    <n v="0.254"/>
    <n v="9"/>
    <n v="12413.98458"/>
    <n v="13335.66"/>
    <n v="-921.67541999999958"/>
    <n v="-7.4244930309072407E-2"/>
  </r>
  <r>
    <s v="ORD-2023-304451"/>
    <d v="2023-10-07T00:00:00"/>
    <s v="Oct-2023"/>
    <s v="Q4-2023"/>
    <d v="2023-10-23T00:00:00"/>
    <d v="2023-10-23T00:00:00"/>
    <n v="16"/>
    <x v="1"/>
    <x v="4"/>
    <x v="34"/>
    <s v="Consumer"/>
    <s v="Retail"/>
    <s v="G. Dubois"/>
    <x v="5"/>
    <s v="MON-7602"/>
    <n v="906.81"/>
    <x v="167"/>
    <n v="0.185"/>
    <n v="6"/>
    <n v="6824.2884000000004"/>
    <n v="5440.86"/>
    <n v="1383.4284000000007"/>
    <n v="0.20272126834498974"/>
  </r>
  <r>
    <s v="ORD-2024-942981"/>
    <d v="2024-10-09T00:00:00"/>
    <s v="Oct-2024"/>
    <s v="Q4-2024"/>
    <d v="2024-11-08T00:00:00"/>
    <d v="2024-11-08T00:00:00"/>
    <n v="30"/>
    <x v="3"/>
    <x v="8"/>
    <x v="31"/>
    <s v="Small Business"/>
    <s v="Distributor"/>
    <s v="J. Njeri"/>
    <x v="0"/>
    <s v="CMP-1072"/>
    <n v="343.85"/>
    <x v="168"/>
    <n v="0.13900000000000001"/>
    <n v="5"/>
    <n v="2316.2621999999997"/>
    <n v="1719.25"/>
    <n v="597.01219999999967"/>
    <n v="0.25774810813732563"/>
  </r>
  <r>
    <s v="ORD-2024-605629"/>
    <d v="2024-07-15T00:00:00"/>
    <s v="Jul-2024"/>
    <s v="Q3-2024"/>
    <d v="2024-07-15T00:00:00"/>
    <d v="2024-07-15T00:00:00"/>
    <n v="0"/>
    <x v="1"/>
    <x v="2"/>
    <x v="27"/>
    <s v="Small Business"/>
    <s v="Marketplace"/>
    <s v="G. Dubois"/>
    <x v="6"/>
    <s v="ACC-2735"/>
    <n v="801.77"/>
    <x v="169"/>
    <n v="0.254"/>
    <n v="16"/>
    <n v="14549.029120000001"/>
    <n v="12828.32"/>
    <n v="1720.7091200000013"/>
    <n v="0.11826968698788344"/>
  </r>
  <r>
    <s v="ORD-2023-450877"/>
    <d v="2023-09-21T00:00:00"/>
    <s v="Sep-2023"/>
    <s v="Q3-2023"/>
    <d v="2023-10-10T00:00:00"/>
    <d v="2023-10-10T00:00:00"/>
    <n v="19"/>
    <x v="1"/>
    <x v="2"/>
    <x v="27"/>
    <s v="Education"/>
    <s v="Online"/>
    <s v="D. Smith"/>
    <x v="0"/>
    <s v="CMP-5211"/>
    <n v="845.63"/>
    <x v="170"/>
    <n v="0.13400000000000001"/>
    <n v="5"/>
    <n v="8928.9795999999988"/>
    <n v="4228.1499999999996"/>
    <n v="4700.8295999999991"/>
    <n v="0.52646884757133949"/>
  </r>
  <r>
    <s v="ORD-2023-286994"/>
    <d v="2023-02-24T00:00:00"/>
    <s v="Feb-2023"/>
    <s v="Q1-2023"/>
    <d v="2023-03-09T00:00:00"/>
    <d v="2023-03-09T00:00:00"/>
    <n v="13"/>
    <x v="2"/>
    <x v="10"/>
    <x v="39"/>
    <s v="Enterprise"/>
    <s v="Online"/>
    <s v="M. Rossi"/>
    <x v="0"/>
    <s v="CMP-1632"/>
    <n v="6.85"/>
    <x v="171"/>
    <n v="4.7E-2"/>
    <n v="10"/>
    <n v="97.0154"/>
    <n v="68.5"/>
    <n v="28.5154"/>
    <n v="0.2939265312517394"/>
  </r>
  <r>
    <s v="ORD-2025-700847"/>
    <d v="2025-05-21T00:00:00"/>
    <s v="May-2025"/>
    <s v="Q2-2025"/>
    <d v="2025-05-19T00:00:00"/>
    <d v="2025-05-21T00:00:00"/>
    <n v="0"/>
    <x v="0"/>
    <x v="11"/>
    <x v="20"/>
    <s v="Non-Profit"/>
    <s v="Distributor"/>
    <s v="O. Wang"/>
    <x v="4"/>
    <s v="LAP-7099"/>
    <n v="1263.8399999999999"/>
    <x v="172"/>
    <n v="7.8E-2"/>
    <n v="15"/>
    <n v="31556.187599999997"/>
    <n v="18957.599999999999"/>
    <n v="12598.587599999999"/>
    <n v="0.39924301882398494"/>
  </r>
  <r>
    <s v="ORD-2024-970848"/>
    <d v="2024-05-23T00:00:00"/>
    <s v="May-2024"/>
    <s v="Q2-2024"/>
    <d v="2024-06-03T00:00:00"/>
    <d v="2024-06-03T00:00:00"/>
    <n v="11"/>
    <x v="0"/>
    <x v="11"/>
    <x v="20"/>
    <s v="Small Business"/>
    <s v="Distributor"/>
    <s v="F. Müller"/>
    <x v="1"/>
    <s v="PRN-3785"/>
    <n v="180.89"/>
    <x v="173"/>
    <n v="2.1999999999999999E-2"/>
    <n v="8"/>
    <n v="1952.6356799999999"/>
    <n v="1447.12"/>
    <n v="505.51567999999997"/>
    <n v="0.25888888806948362"/>
  </r>
  <r>
    <s v="ORD-2025-845715"/>
    <d v="2025-04-14T00:00:00"/>
    <s v="Apr-2025"/>
    <s v="Q2-2025"/>
    <d v="2025-05-04T00:00:00"/>
    <d v="2025-05-04T00:00:00"/>
    <n v="20"/>
    <x v="3"/>
    <x v="8"/>
    <x v="12"/>
    <s v="Enterprise"/>
    <s v="Marketplace"/>
    <s v="K. Singh"/>
    <x v="5"/>
    <s v="MON-6962"/>
    <n v="1413.87"/>
    <x v="174"/>
    <n v="0.255"/>
    <n v="38"/>
    <n v="92715.25"/>
    <n v="53727.06"/>
    <n v="38988.19"/>
    <n v="0.42051539525590453"/>
  </r>
  <r>
    <s v="ORD-2023-664749"/>
    <d v="2023-08-27T00:00:00"/>
    <s v="Aug-2023"/>
    <s v="Q3-2023"/>
    <d v="2023-09-11T00:00:00"/>
    <d v="2023-09-11T00:00:00"/>
    <n v="15"/>
    <x v="3"/>
    <x v="8"/>
    <x v="21"/>
    <s v="Consumer"/>
    <s v="Marketplace"/>
    <s v="N. Brown"/>
    <x v="1"/>
    <s v="PRN-5107"/>
    <n v="943.79"/>
    <x v="175"/>
    <n v="9.0999999999999998E-2"/>
    <n v="9"/>
    <n v="15656.47056"/>
    <n v="8494.11"/>
    <n v="7162.3605599999992"/>
    <n v="0.45746967891338081"/>
  </r>
  <r>
    <s v="ORD-2024-960952"/>
    <d v="2024-02-03T00:00:00"/>
    <s v="Feb-2024"/>
    <s v="Q1-2024"/>
    <d v="2024-02-21T00:00:00"/>
    <d v="2024-02-21T00:00:00"/>
    <n v="18"/>
    <x v="3"/>
    <x v="6"/>
    <x v="37"/>
    <s v="Corporate"/>
    <s v="Retail"/>
    <s v="H. Kim"/>
    <x v="0"/>
    <s v="CMP-9264"/>
    <n v="39.229999999999997"/>
    <x v="176"/>
    <n v="0.17699999999999999"/>
    <n v="13"/>
    <n v="321.93290999999999"/>
    <n v="509.98999999999995"/>
    <n v="-188.05708999999996"/>
    <n v="-0.58414993981199359"/>
  </r>
  <r>
    <s v="ORD-2023-987700"/>
    <d v="2023-04-05T00:00:00"/>
    <s v="Apr-2023"/>
    <s v="Q2-2023"/>
    <d v="2023-04-16T00:00:00"/>
    <d v="2023-04-16T00:00:00"/>
    <n v="11"/>
    <x v="2"/>
    <x v="3"/>
    <x v="26"/>
    <s v="Non-Profit"/>
    <s v="Online"/>
    <s v="O. Wang"/>
    <x v="5"/>
    <s v="MON-5259"/>
    <n v="213.1"/>
    <x v="177"/>
    <n v="5.6000000000000001E-2"/>
    <n v="15"/>
    <n v="7098.5495999999994"/>
    <n v="3196.5"/>
    <n v="3902.0495999999994"/>
    <n v="0.54969674368409005"/>
  </r>
  <r>
    <s v="ORD-2025-652467"/>
    <d v="2025-08-21T00:00:00"/>
    <s v="Aug-2025"/>
    <s v="Q3-2025"/>
    <d v="2025-09-12T00:00:00"/>
    <d v="2025-09-12T00:00:00"/>
    <n v="22"/>
    <x v="1"/>
    <x v="9"/>
    <x v="14"/>
    <s v="Education"/>
    <s v="Retail"/>
    <s v="B. Chen"/>
    <x v="1"/>
    <s v="PRN-8137"/>
    <n v="352.66"/>
    <x v="178"/>
    <n v="0.17299999999999999"/>
    <n v="13"/>
    <n v="4420.5961799999995"/>
    <n v="4584.58"/>
    <n v="-163.98382000000038"/>
    <n v="-3.7095408248758066E-2"/>
  </r>
  <r>
    <s v="ORD-2025-667201"/>
    <d v="2025-09-15T00:00:00"/>
    <s v="Sep-2025"/>
    <s v="Q3-2025"/>
    <d v="2025-09-18T00:00:00"/>
    <d v="2025-09-18T00:00:00"/>
    <n v="3"/>
    <x v="2"/>
    <x v="5"/>
    <x v="30"/>
    <s v="Non-Profit"/>
    <s v="Direct"/>
    <s v="L. Okafor"/>
    <x v="6"/>
    <s v="ACC-6777"/>
    <n v="5.5"/>
    <x v="179"/>
    <n v="0.21199999999999999"/>
    <n v="4"/>
    <n v="18.659839999999999"/>
    <n v="22"/>
    <n v="-3.3401600000000009"/>
    <n v="-0.17900260666758133"/>
  </r>
  <r>
    <s v="ORD-2024-237478"/>
    <d v="2024-10-03T00:00:00"/>
    <s v="Oct-2024"/>
    <s v="Q4-2024"/>
    <d v="2024-10-11T00:00:00"/>
    <d v="2024-10-11T00:00:00"/>
    <n v="8"/>
    <x v="1"/>
    <x v="9"/>
    <x v="38"/>
    <s v="Enterprise"/>
    <s v="Direct"/>
    <s v="B. Chen"/>
    <x v="3"/>
    <s v="PHN-7488"/>
    <n v="1132.6099999999999"/>
    <x v="180"/>
    <n v="6.3E-2"/>
    <n v="20"/>
    <n v="41352.246200000009"/>
    <n v="22652.199999999997"/>
    <n v="18700.046200000012"/>
    <n v="0.45221355351671338"/>
  </r>
  <r>
    <s v="ORD-2025-898843"/>
    <d v="2025-02-02T00:00:00"/>
    <s v="Feb-2025"/>
    <s v="Q1-2025"/>
    <d v="2025-03-04T00:00:00"/>
    <d v="2025-03-04T00:00:00"/>
    <n v="30"/>
    <x v="1"/>
    <x v="2"/>
    <x v="4"/>
    <s v="Education"/>
    <s v="Distributor"/>
    <s v="L. Okafor"/>
    <x v="6"/>
    <s v="ACC-9591"/>
    <n v="766.59"/>
    <x v="181"/>
    <n v="0.19600000000000001"/>
    <n v="5"/>
    <n v="7689.4560000000001"/>
    <n v="3832.9500000000003"/>
    <n v="3856.5059999999999"/>
    <n v="0.50153170783472845"/>
  </r>
  <r>
    <s v="ORD-2023-334213"/>
    <d v="2023-08-19T00:00:00"/>
    <s v="Aug-2023"/>
    <s v="Q3-2023"/>
    <d v="2023-08-23T00:00:00"/>
    <d v="2023-08-23T00:00:00"/>
    <n v="4"/>
    <x v="0"/>
    <x v="1"/>
    <x v="7"/>
    <s v="Small Business"/>
    <s v="Online"/>
    <s v="J. Njeri"/>
    <x v="5"/>
    <s v="MON-5517"/>
    <n v="790.63"/>
    <x v="182"/>
    <n v="0.10100000000000001"/>
    <n v="7"/>
    <n v="8698.8768300000011"/>
    <n v="5534.41"/>
    <n v="3164.4668300000012"/>
    <n v="0.36377878338116448"/>
  </r>
  <r>
    <s v="ORD-2024-640340"/>
    <d v="2024-10-22T00:00:00"/>
    <s v="Oct-2024"/>
    <s v="Q4-2024"/>
    <d v="2024-10-29T00:00:00"/>
    <d v="2024-10-29T00:00:00"/>
    <n v="7"/>
    <x v="0"/>
    <x v="1"/>
    <x v="1"/>
    <s v="Enterprise"/>
    <s v="Distributor"/>
    <s v="M. Rossi"/>
    <x v="5"/>
    <s v="MON-8758"/>
    <n v="1023.06"/>
    <x v="183"/>
    <n v="0.153"/>
    <n v="23"/>
    <n v="26408.63841"/>
    <n v="23530.379999999997"/>
    <n v="2878.2584100000022"/>
    <n v="0.10898927711888809"/>
  </r>
  <r>
    <s v="ORD-2023-399631"/>
    <d v="2023-06-22T00:00:00"/>
    <s v="Jun-2023"/>
    <s v="Q2-2023"/>
    <d v="2023-07-21T00:00:00"/>
    <d v="2023-07-21T00:00:00"/>
    <n v="29"/>
    <x v="3"/>
    <x v="7"/>
    <x v="17"/>
    <s v="Corporate"/>
    <s v="Retail"/>
    <s v="J. Njeri"/>
    <x v="6"/>
    <s v="ACC-3385"/>
    <n v="734.34"/>
    <x v="184"/>
    <n v="2.5000000000000001E-2"/>
    <n v="12"/>
    <n v="10388.429999999998"/>
    <n v="8812.08"/>
    <n v="1576.3499999999985"/>
    <n v="0.15174092716608753"/>
  </r>
  <r>
    <s v="ORD-2025-542939"/>
    <d v="2025-01-13T00:00:00"/>
    <s v="Jan-2025"/>
    <s v="Q1-2025"/>
    <d v="2025-02-08T00:00:00"/>
    <d v="2025-02-08T00:00:00"/>
    <n v="26"/>
    <x v="3"/>
    <x v="7"/>
    <x v="28"/>
    <s v="Non-Profit"/>
    <s v="Unknown"/>
    <s v="E. Garcia"/>
    <x v="5"/>
    <s v="MON-1593"/>
    <n v="594.74"/>
    <x v="185"/>
    <n v="0.21099999999999999"/>
    <n v="6"/>
    <n v="4831.9464600000001"/>
    <n v="3568.44"/>
    <n v="1263.5064600000001"/>
    <n v="0.26149016146176424"/>
  </r>
  <r>
    <s v="ORD-2023-825836"/>
    <d v="2023-07-19T00:00:00"/>
    <s v="Jul-2023"/>
    <s v="Q3-2023"/>
    <d v="2023-07-31T00:00:00"/>
    <d v="2023-07-31T00:00:00"/>
    <n v="12"/>
    <x v="2"/>
    <x v="5"/>
    <x v="30"/>
    <s v="Corporate"/>
    <s v="Retail"/>
    <s v="C. Otieno"/>
    <x v="5"/>
    <s v="MON-7869"/>
    <n v="1334.64"/>
    <x v="186"/>
    <n v="0.11799999999999999"/>
    <n v="14"/>
    <n v="28072.190160000002"/>
    <n v="18684.960000000003"/>
    <n v="9387.2301599999992"/>
    <n v="0.33439607335575267"/>
  </r>
  <r>
    <s v="ORD-2024-503082"/>
    <d v="2024-05-19T00:00:00"/>
    <s v="May-2024"/>
    <s v="Q2-2024"/>
    <d v="2024-06-08T00:00:00"/>
    <d v="2024-06-08T00:00:00"/>
    <n v="20"/>
    <x v="2"/>
    <x v="5"/>
    <x v="10"/>
    <s v="Small Business"/>
    <s v="Retail"/>
    <s v="E. Garcia"/>
    <x v="5"/>
    <s v="MON-4271"/>
    <n v="1075.9000000000001"/>
    <x v="187"/>
    <n v="1.2E-2"/>
    <n v="7"/>
    <n v="8590.7094000000016"/>
    <n v="7531.3000000000011"/>
    <n v="1059.4094000000005"/>
    <n v="0.12332036280961853"/>
  </r>
  <r>
    <s v="ORD-2024-760799"/>
    <d v="2024-02-03T00:00:00"/>
    <s v="Feb-2024"/>
    <s v="Q1-2024"/>
    <d v="2024-02-19T00:00:00"/>
    <d v="2024-02-19T00:00:00"/>
    <n v="16"/>
    <x v="1"/>
    <x v="9"/>
    <x v="14"/>
    <s v="Small Business"/>
    <s v="Online"/>
    <s v="H. Kim"/>
    <x v="4"/>
    <s v="LAP-5531"/>
    <n v="993.75"/>
    <x v="188"/>
    <n v="0.215"/>
    <n v="19"/>
    <n v="19542.975350000001"/>
    <n v="18881.25"/>
    <n v="661.72535000000062"/>
    <n v="3.3860010471742245E-2"/>
  </r>
  <r>
    <s v="ORD-2023-197661"/>
    <d v="2023-08-08T00:00:00"/>
    <s v="Aug-2023"/>
    <s v="Q3-2023"/>
    <d v="2023-08-22T00:00:00"/>
    <d v="2023-08-22T00:00:00"/>
    <n v="14"/>
    <x v="3"/>
    <x v="8"/>
    <x v="12"/>
    <s v="Non-Profit"/>
    <s v="Direct"/>
    <s v="N. Brown"/>
    <x v="5"/>
    <s v="MON-7511"/>
    <n v="446.69"/>
    <x v="189"/>
    <n v="9.4E-2"/>
    <n v="10"/>
    <n v="8763.2849999999999"/>
    <n v="4466.8999999999996"/>
    <n v="4296.3850000000002"/>
    <n v="0.49027105702941309"/>
  </r>
  <r>
    <s v="ORD-2024-212990"/>
    <d v="2024-08-12T00:00:00"/>
    <s v="Aug-2024"/>
    <s v="Q3-2024"/>
    <d v="2024-09-03T00:00:00"/>
    <d v="2024-09-03T00:00:00"/>
    <n v="22"/>
    <x v="2"/>
    <x v="10"/>
    <x v="36"/>
    <s v="Consumer"/>
    <s v="Distributor"/>
    <s v="I. Johnson"/>
    <x v="4"/>
    <s v="LAP-7979"/>
    <n v="797.8"/>
    <x v="190"/>
    <n v="0.23599999999999999"/>
    <n v="36"/>
    <n v="24374.594880000001"/>
    <n v="28720.799999999999"/>
    <n v="-4346.2051199999987"/>
    <n v="-0.17830881462428633"/>
  </r>
  <r>
    <s v="ORD-2023-925146"/>
    <d v="2023-10-15T00:00:00"/>
    <s v="Oct-2023"/>
    <s v="Q4-2023"/>
    <d v="2023-11-13T00:00:00"/>
    <d v="2023-11-13T00:00:00"/>
    <n v="29"/>
    <x v="1"/>
    <x v="9"/>
    <x v="14"/>
    <s v="Non-Profit"/>
    <s v="Distributor"/>
    <s v="J. Njeri"/>
    <x v="1"/>
    <s v="PRN-4983"/>
    <n v="986.44"/>
    <x v="191"/>
    <n v="7.1999999999999995E-2"/>
    <n v="6"/>
    <n v="4402.1164799999997"/>
    <n v="5918.64"/>
    <n v="-1516.5235200000006"/>
    <n v="-0.34449872621271499"/>
  </r>
  <r>
    <s v="ORD-2023-177794"/>
    <d v="2023-05-04T00:00:00"/>
    <s v="May-2023"/>
    <s v="Q2-2023"/>
    <d v="2023-05-26T00:00:00"/>
    <d v="2023-05-26T00:00:00"/>
    <n v="22"/>
    <x v="2"/>
    <x v="10"/>
    <x v="24"/>
    <s v="Enterprise"/>
    <s v="Online"/>
    <s v="J. Njeri"/>
    <x v="2"/>
    <s v="NET-5941"/>
    <n v="249.71"/>
    <x v="192"/>
    <n v="9.4E-2"/>
    <n v="12"/>
    <n v="3928.3797600000003"/>
    <n v="2996.52"/>
    <n v="931.85976000000028"/>
    <n v="0.23721223937881206"/>
  </r>
  <r>
    <s v="ORD-2024-444710"/>
    <d v="2024-09-22T00:00:00"/>
    <s v="Sep-2024"/>
    <s v="Q3-2024"/>
    <d v="2024-10-01T00:00:00"/>
    <d v="2024-10-01T00:00:00"/>
    <n v="9"/>
    <x v="2"/>
    <x v="5"/>
    <x v="8"/>
    <s v="Non-Profit"/>
    <s v="Online"/>
    <s v="K. Singh"/>
    <x v="5"/>
    <s v="MON-6341"/>
    <n v="1378.8"/>
    <x v="193"/>
    <n v="0.159"/>
    <n v="19"/>
    <n v="31191.64716"/>
    <n v="26197.200000000001"/>
    <n v="4994.4471599999997"/>
    <n v="0.16012130216723058"/>
  </r>
  <r>
    <s v="ORD-2024-668926"/>
    <d v="2024-10-23T00:00:00"/>
    <s v="Oct-2024"/>
    <s v="Q4-2024"/>
    <d v="2024-11-14T00:00:00"/>
    <d v="2024-11-14T00:00:00"/>
    <n v="22"/>
    <x v="1"/>
    <x v="2"/>
    <x v="4"/>
    <s v="Non-Profit"/>
    <s v="Direct"/>
    <s v="B. Chen"/>
    <x v="3"/>
    <s v="PHN-9789"/>
    <n v="1406.4"/>
    <x v="194"/>
    <n v="0.185"/>
    <n v="17"/>
    <n v="21679.749799999998"/>
    <n v="23908.800000000003"/>
    <n v="-2229.0502000000051"/>
    <n v="-0.10281715520536151"/>
  </r>
  <r>
    <s v="ORD-2024-968374"/>
    <d v="2024-02-11T00:00:00"/>
    <s v="Feb-2024"/>
    <s v="Q1-2024"/>
    <d v="2024-03-03T00:00:00"/>
    <d v="2024-03-03T00:00:00"/>
    <n v="21"/>
    <x v="0"/>
    <x v="0"/>
    <x v="0"/>
    <s v="Enterprise"/>
    <s v="Online"/>
    <s v="B. Chen"/>
    <x v="3"/>
    <s v="PHN-5082"/>
    <n v="516.86"/>
    <x v="195"/>
    <n v="5.0999999999999997E-2"/>
    <n v="14"/>
    <n v="11326.846439999999"/>
    <n v="7236.04"/>
    <n v="4090.8064399999994"/>
    <n v="0.36116022775355994"/>
  </r>
  <r>
    <s v="ORD-2023-575584"/>
    <d v="2023-01-30T00:00:00"/>
    <s v="Jan-2023"/>
    <s v="Q1-2023"/>
    <d v="2023-02-21T00:00:00"/>
    <d v="2023-02-21T00:00:00"/>
    <n v="22"/>
    <x v="3"/>
    <x v="6"/>
    <x v="22"/>
    <s v="Small Business"/>
    <s v="Marketplace"/>
    <s v="G. Dubois"/>
    <x v="2"/>
    <s v="NET-3460"/>
    <n v="1142.8800000000001"/>
    <x v="196"/>
    <n v="0.186"/>
    <n v="7"/>
    <n v="8349.2224200000001"/>
    <n v="8000.1600000000008"/>
    <n v="349.06241999999929"/>
    <n v="4.1807775915017401E-2"/>
  </r>
  <r>
    <s v="ORD-2023-701153"/>
    <d v="2023-04-14T00:00:00"/>
    <s v="Apr-2023"/>
    <s v="Q2-2023"/>
    <d v="2023-05-13T00:00:00"/>
    <d v="2023-05-13T00:00:00"/>
    <n v="29"/>
    <x v="3"/>
    <x v="6"/>
    <x v="37"/>
    <s v="Consumer"/>
    <s v="Direct"/>
    <s v="J. Njeri"/>
    <x v="1"/>
    <s v="PRN-7019"/>
    <n v="1320.33"/>
    <x v="197"/>
    <n v="0.155"/>
    <n v="25"/>
    <n v="55880.483749999999"/>
    <n v="33008.25"/>
    <n v="22872.233749999999"/>
    <n v="0.40930629470436536"/>
  </r>
  <r>
    <s v="ORD-2023-382017"/>
    <d v="2023-01-13T00:00:00"/>
    <s v="Jan-2023"/>
    <s v="Q1-2023"/>
    <d v="2023-01-19T00:00:00"/>
    <d v="2023-01-19T00:00:00"/>
    <n v="6"/>
    <x v="2"/>
    <x v="10"/>
    <x v="15"/>
    <s v="Corporate"/>
    <s v="Direct"/>
    <s v="H. Kim"/>
    <x v="3"/>
    <s v="PHN-3159"/>
    <n v="833.57"/>
    <x v="198"/>
    <n v="5.7000000000000002E-2"/>
    <n v="18"/>
    <n v="14963.769179999999"/>
    <n v="15004.26"/>
    <n v="-40.490820000000895"/>
    <n v="-2.7059238560107821E-3"/>
  </r>
  <r>
    <s v="ORD-2024-999607"/>
    <d v="2024-01-12T00:00:00"/>
    <s v="Jan-2024"/>
    <s v="Q1-2024"/>
    <d v="2024-01-29T00:00:00"/>
    <d v="2024-01-29T00:00:00"/>
    <n v="17"/>
    <x v="2"/>
    <x v="10"/>
    <x v="15"/>
    <s v="Education"/>
    <s v="Distributor"/>
    <s v="A. Patel"/>
    <x v="1"/>
    <s v="PRN-8604"/>
    <n v="493.76"/>
    <x v="199"/>
    <n v="0.25800000000000001"/>
    <n v="10"/>
    <n v="4637.7968000000001"/>
    <n v="4937.6000000000004"/>
    <n v="-299.80320000000029"/>
    <n v="-6.464345311549663E-2"/>
  </r>
  <r>
    <s v="ORD-2023-133848"/>
    <d v="2023-08-15T00:00:00"/>
    <s v="Aug-2023"/>
    <s v="Q3-2023"/>
    <d v="2023-09-07T00:00:00"/>
    <d v="2023-09-07T00:00:00"/>
    <n v="23"/>
    <x v="2"/>
    <x v="10"/>
    <x v="39"/>
    <s v="Enterprise"/>
    <s v="Online"/>
    <s v="K. Singh"/>
    <x v="3"/>
    <s v="PHN-2013"/>
    <n v="590.33000000000004"/>
    <x v="200"/>
    <n v="0"/>
    <n v="26"/>
    <n v="25299.040000000001"/>
    <n v="15348.580000000002"/>
    <n v="9950.4599999999991"/>
    <n v="0.39331373838691108"/>
  </r>
  <r>
    <s v="ORD-2023-586275"/>
    <d v="2023-01-20T00:00:00"/>
    <s v="Jan-2023"/>
    <s v="Q1-2023"/>
    <d v="2023-02-03T00:00:00"/>
    <d v="2023-02-03T00:00:00"/>
    <n v="14"/>
    <x v="0"/>
    <x v="0"/>
    <x v="0"/>
    <s v="Corporate"/>
    <s v="Retail"/>
    <s v="M. Rossi"/>
    <x v="2"/>
    <s v="NET-6036"/>
    <n v="884.36"/>
    <x v="201"/>
    <n v="0.24299999999999999"/>
    <n v="41"/>
    <n v="47962.717579999997"/>
    <n v="36258.76"/>
    <n v="11703.957579999995"/>
    <n v="0.24402198562827965"/>
  </r>
  <r>
    <s v="ORD-2025-964661"/>
    <d v="2025-02-04T00:00:00"/>
    <s v="Feb-2025"/>
    <s v="Q1-2025"/>
    <d v="2025-02-25T00:00:00"/>
    <d v="2025-02-25T00:00:00"/>
    <n v="21"/>
    <x v="3"/>
    <x v="8"/>
    <x v="12"/>
    <s v="Corporate"/>
    <s v="Marketplace"/>
    <s v="D. Smith"/>
    <x v="5"/>
    <s v="MON-4959"/>
    <n v="1016.32"/>
    <x v="202"/>
    <n v="5.5E-2"/>
    <n v="12"/>
    <n v="25553.782800000001"/>
    <n v="12195.84"/>
    <n v="13357.942800000001"/>
    <n v="0.52273837124419797"/>
  </r>
  <r>
    <s v="ORD-2023-390998"/>
    <d v="2023-04-19T00:00:00"/>
    <s v="Apr-2023"/>
    <s v="Q2-2023"/>
    <d v="2023-04-28T00:00:00"/>
    <d v="2023-04-28T00:00:00"/>
    <n v="9"/>
    <x v="3"/>
    <x v="6"/>
    <x v="9"/>
    <s v="Education"/>
    <s v="Online"/>
    <s v="E. Garcia"/>
    <x v="5"/>
    <s v="MON-1663"/>
    <n v="1178.42"/>
    <x v="203"/>
    <n v="2.9000000000000001E-2"/>
    <n v="11"/>
    <n v="26131.70736"/>
    <n v="12962.62"/>
    <n v="13169.08736"/>
    <n v="0.5039505141618883"/>
  </r>
  <r>
    <s v="ORD-2023-920483"/>
    <d v="2023-07-02T00:00:00"/>
    <s v="Jul-2023"/>
    <s v="Q3-2023"/>
    <d v="2023-08-01T00:00:00"/>
    <d v="2023-08-01T00:00:00"/>
    <n v="30"/>
    <x v="3"/>
    <x v="8"/>
    <x v="12"/>
    <s v="Small Business"/>
    <s v="Retail"/>
    <s v="B. Chen"/>
    <x v="0"/>
    <s v="CMP-7256"/>
    <n v="137.46"/>
    <x v="204"/>
    <n v="3.7999999999999999E-2"/>
    <n v="37"/>
    <n v="6702.3501999999999"/>
    <n v="5086.0200000000004"/>
    <n v="1616.3301999999994"/>
    <n v="0.24115872071262398"/>
  </r>
  <r>
    <s v="ORD-2025-146850"/>
    <d v="2025-01-21T00:00:00"/>
    <s v="Jan-2025"/>
    <s v="Q1-2025"/>
    <d v="2025-02-14T00:00:00"/>
    <d v="2025-02-14T00:00:00"/>
    <n v="24"/>
    <x v="0"/>
    <x v="0"/>
    <x v="2"/>
    <s v="Small Business"/>
    <s v="Retail"/>
    <s v="J. Njeri"/>
    <x v="6"/>
    <s v="ACC-1659"/>
    <n v="1030.44"/>
    <x v="205"/>
    <n v="0.14799999999999999"/>
    <n v="13"/>
    <n v="28386.015839999996"/>
    <n v="13395.720000000001"/>
    <n v="14990.295839999995"/>
    <n v="0.52808734852027039"/>
  </r>
  <r>
    <s v="ORD-2024-687100"/>
    <d v="2024-09-10T00:00:00"/>
    <s v="Sep-2024"/>
    <s v="Q3-2024"/>
    <d v="2024-10-07T00:00:00"/>
    <d v="2024-10-07T00:00:00"/>
    <n v="27"/>
    <x v="0"/>
    <x v="0"/>
    <x v="0"/>
    <s v="Consumer"/>
    <s v="Retail"/>
    <s v="L. Okafor"/>
    <x v="1"/>
    <s v="PRN-6068"/>
    <n v="1248.3900000000001"/>
    <x v="206"/>
    <n v="0.20300000000000001"/>
    <n v="11"/>
    <n v="15825.399369999997"/>
    <n v="13732.29"/>
    <n v="2093.1093699999965"/>
    <n v="0.13226265707820786"/>
  </r>
  <r>
    <s v="ORD-2025-629393"/>
    <d v="2025-07-21T00:00:00"/>
    <s v="Jul-2025"/>
    <s v="Q3-2025"/>
    <d v="2025-08-07T00:00:00"/>
    <d v="2025-08-07T00:00:00"/>
    <n v="17"/>
    <x v="0"/>
    <x v="1"/>
    <x v="3"/>
    <s v="Enterprise"/>
    <s v="Direct"/>
    <s v="M. Rossi"/>
    <x v="6"/>
    <s v="ACC-8999"/>
    <n v="1204.95"/>
    <x v="207"/>
    <n v="0.13600000000000001"/>
    <n v="10"/>
    <n v="17847.907199999998"/>
    <n v="12049.5"/>
    <n v="5798.4071999999978"/>
    <n v="0.32487882949100039"/>
  </r>
  <r>
    <s v="ORD-2024-686712"/>
    <d v="2024-10-02T00:00:00"/>
    <s v="Oct-2024"/>
    <s v="Q4-2024"/>
    <d v="2024-10-23T00:00:00"/>
    <d v="2024-10-23T00:00:00"/>
    <n v="21"/>
    <x v="0"/>
    <x v="11"/>
    <x v="25"/>
    <s v="Corporate"/>
    <s v="Marketplace"/>
    <s v="A. Patel"/>
    <x v="0"/>
    <s v="CMP-3978"/>
    <n v="1095.6099999999999"/>
    <x v="208"/>
    <n v="0.152"/>
    <n v="9"/>
    <n v="18061.204320000004"/>
    <n v="9860.49"/>
    <n v="8200.7143200000046"/>
    <n v="0.4540513564158607"/>
  </r>
  <r>
    <s v="ORD-2025-586799"/>
    <d v="2025-07-14T00:00:00"/>
    <s v="Jul-2025"/>
    <s v="Q3-2025"/>
    <d v="2025-08-04T00:00:00"/>
    <d v="2025-08-04T00:00:00"/>
    <n v="21"/>
    <x v="2"/>
    <x v="3"/>
    <x v="19"/>
    <s v="Consumer"/>
    <s v="Online"/>
    <s v="H. Kim"/>
    <x v="5"/>
    <s v="MON-7868"/>
    <n v="90.3"/>
    <x v="209"/>
    <n v="0.10199999999999999"/>
    <n v="15"/>
    <n v="1774.8072"/>
    <n v="1354.5"/>
    <n v="420.30719999999997"/>
    <n v="0.23681851189244668"/>
  </r>
  <r>
    <s v="ORD-2024-988736"/>
    <d v="2024-09-09T00:00:00"/>
    <s v="Sep-2024"/>
    <s v="Q3-2024"/>
    <d v="2024-10-01T00:00:00"/>
    <d v="2024-10-01T00:00:00"/>
    <n v="22"/>
    <x v="1"/>
    <x v="9"/>
    <x v="14"/>
    <s v="Consumer"/>
    <s v="Direct"/>
    <s v="L. Okafor"/>
    <x v="1"/>
    <s v="PRN-3014"/>
    <n v="1166.18"/>
    <x v="210"/>
    <n v="0.128"/>
    <n v="6"/>
    <n v="6984.8246399999998"/>
    <n v="6997.08"/>
    <n v="-12.25536000000011"/>
    <n v="-1.7545694604582242E-3"/>
  </r>
  <r>
    <s v="ORD-2025-564184"/>
    <d v="2025-01-29T00:00:00"/>
    <s v="Jan-2025"/>
    <s v="Q1-2025"/>
    <d v="2025-02-06T00:00:00"/>
    <d v="2025-02-06T00:00:00"/>
    <n v="8"/>
    <x v="0"/>
    <x v="0"/>
    <x v="0"/>
    <s v="Education"/>
    <s v="Retail"/>
    <s v="B. Chen"/>
    <x v="3"/>
    <s v="PHN-1671"/>
    <n v="1445.27"/>
    <x v="211"/>
    <n v="0"/>
    <n v="9"/>
    <n v="24223.05"/>
    <n v="13007.43"/>
    <n v="11215.619999999999"/>
    <n v="0.46301436028906351"/>
  </r>
  <r>
    <s v="ORD-2023-653343"/>
    <d v="2023-11-10T00:00:00"/>
    <s v="Nov-2023"/>
    <s v="Q4-2023"/>
    <d v="2023-11-28T00:00:00"/>
    <d v="2023-11-28T00:00:00"/>
    <n v="18"/>
    <x v="2"/>
    <x v="5"/>
    <x v="10"/>
    <s v="Education"/>
    <s v="Marketplace"/>
    <s v="L. Okafor"/>
    <x v="6"/>
    <s v="ACC-5260"/>
    <n v="388.51"/>
    <x v="212"/>
    <n v="0.157"/>
    <n v="12"/>
    <n v="7854.6693599999999"/>
    <n v="4662.12"/>
    <n v="3192.54936"/>
    <n v="0.40645241876864946"/>
  </r>
  <r>
    <s v="ORD-2024-197852"/>
    <d v="2024-02-29T00:00:00"/>
    <s v="Feb-2024"/>
    <s v="Q1-2024"/>
    <d v="2024-03-30T00:00:00"/>
    <d v="2024-03-30T00:00:00"/>
    <n v="30"/>
    <x v="1"/>
    <x v="2"/>
    <x v="32"/>
    <s v="Small Business"/>
    <s v="Direct"/>
    <s v="I. Johnson"/>
    <x v="2"/>
    <s v="NET-7588"/>
    <n v="231.11"/>
    <x v="213"/>
    <n v="0.20100000000000001"/>
    <n v="60"/>
    <n v="15253.069799999999"/>
    <n v="13866.6"/>
    <n v="1386.4697999999989"/>
    <n v="9.0897754889969692E-2"/>
  </r>
  <r>
    <s v="ORD-2023-431328"/>
    <d v="2023-12-20T00:00:00"/>
    <s v="Dec-2023"/>
    <s v="Q4-2023"/>
    <d v="2024-01-14T00:00:00"/>
    <d v="2024-01-14T00:00:00"/>
    <n v="25"/>
    <x v="1"/>
    <x v="4"/>
    <x v="29"/>
    <s v="Non-Profit"/>
    <s v="Marketplace"/>
    <s v="L. Okafor"/>
    <x v="5"/>
    <s v="MON-1572"/>
    <n v="1085.6099999999999"/>
    <x v="214"/>
    <n v="0.113"/>
    <n v="7"/>
    <n v="7738.9596900000006"/>
    <n v="7599.2699999999995"/>
    <n v="139.68969000000106"/>
    <n v="1.8050189637310417E-2"/>
  </r>
  <r>
    <s v="ORD-2023-613317"/>
    <d v="2023-01-22T00:00:00"/>
    <s v="Jan-2023"/>
    <s v="Q1-2023"/>
    <d v="2023-01-21T00:00:00"/>
    <d v="2023-01-22T00:00:00"/>
    <n v="0"/>
    <x v="3"/>
    <x v="6"/>
    <x v="22"/>
    <s v="Corporate"/>
    <s v="Direct"/>
    <s v="F. Müller"/>
    <x v="5"/>
    <s v="MON-2537"/>
    <n v="150.86000000000001"/>
    <x v="215"/>
    <n v="0.19600000000000001"/>
    <n v="8"/>
    <n v="2231.6467200000002"/>
    <n v="1206.8800000000001"/>
    <n v="1024.7667200000001"/>
    <n v="0.45919755614365343"/>
  </r>
  <r>
    <s v="ORD-2024-720756"/>
    <d v="2024-10-11T00:00:00"/>
    <s v="Oct-2024"/>
    <s v="Q4-2024"/>
    <d v="2024-11-09T00:00:00"/>
    <d v="2024-11-09T00:00:00"/>
    <n v="29"/>
    <x v="1"/>
    <x v="9"/>
    <x v="23"/>
    <s v="Non-Profit"/>
    <s v="Online"/>
    <s v="F. Müller"/>
    <x v="1"/>
    <s v="PRN-5666"/>
    <n v="391.64"/>
    <x v="216"/>
    <n v="4.0000000000000001E-3"/>
    <n v="13"/>
    <n v="6535.6324800000002"/>
    <n v="5091.32"/>
    <n v="1444.3124800000005"/>
    <n v="0.22099046793402319"/>
  </r>
  <r>
    <s v="ORD-2024-777623"/>
    <d v="2024-09-19T00:00:00"/>
    <s v="Sep-2024"/>
    <s v="Q3-2024"/>
    <d v="2024-10-14T00:00:00"/>
    <d v="2024-10-14T00:00:00"/>
    <n v="25"/>
    <x v="2"/>
    <x v="5"/>
    <x v="30"/>
    <s v="Small Business"/>
    <s v="Retail"/>
    <s v="K. Singh"/>
    <x v="1"/>
    <s v="PRN-2749"/>
    <n v="386.96"/>
    <x v="217"/>
    <n v="0.26600000000000001"/>
    <n v="41"/>
    <n v="28211.92124"/>
    <n v="15865.359999999999"/>
    <n v="12346.561240000001"/>
    <n v="0.43763631462626335"/>
  </r>
  <r>
    <s v="ORD-2025-762212"/>
    <d v="2025-08-25T00:00:00"/>
    <s v="Aug-2025"/>
    <s v="Q3-2025"/>
    <d v="2025-09-24T00:00:00"/>
    <d v="2025-09-24T00:00:00"/>
    <n v="30"/>
    <x v="0"/>
    <x v="0"/>
    <x v="2"/>
    <s v="Consumer"/>
    <s v="Direct"/>
    <s v="B. Chen"/>
    <x v="0"/>
    <s v="CMP-4970"/>
    <n v="589.14"/>
    <x v="218"/>
    <n v="5.5E-2"/>
    <n v="11"/>
    <n v="13519.529099999998"/>
    <n v="6480.54"/>
    <n v="7038.989099999998"/>
    <n v="0.52065342275863724"/>
  </r>
  <r>
    <s v="ORD-2023-271918"/>
    <d v="2023-09-25T00:00:00"/>
    <s v="Sep-2023"/>
    <s v="Q3-2023"/>
    <d v="2023-10-02T00:00:00"/>
    <d v="2023-10-02T00:00:00"/>
    <n v="7"/>
    <x v="2"/>
    <x v="10"/>
    <x v="39"/>
    <s v="Education"/>
    <s v="Marketplace"/>
    <s v="I. Johnson"/>
    <x v="6"/>
    <s v="ACC-3551"/>
    <n v="145.58000000000001"/>
    <x v="219"/>
    <n v="0.20399999999999999"/>
    <n v="5"/>
    <n v="908.03700000000003"/>
    <n v="727.90000000000009"/>
    <n v="180.13699999999994"/>
    <n v="0.19838068272548359"/>
  </r>
  <r>
    <s v="ORD-2023-713375"/>
    <d v="2023-08-26T00:00:00"/>
    <s v="Aug-2023"/>
    <s v="Q3-2023"/>
    <d v="2023-09-10T00:00:00"/>
    <d v="2023-09-10T00:00:00"/>
    <n v="15"/>
    <x v="0"/>
    <x v="11"/>
    <x v="33"/>
    <s v="Non-Profit"/>
    <s v="Direct"/>
    <s v="N. Brown"/>
    <x v="0"/>
    <s v="CMP-7063"/>
    <n v="241.14"/>
    <x v="220"/>
    <n v="9.2999999999999999E-2"/>
    <n v="10"/>
    <n v="4503.4363999999996"/>
    <n v="2411.3999999999996"/>
    <n v="2092.0364"/>
    <n v="0.46454223268257994"/>
  </r>
  <r>
    <s v="ORD-2025-678688"/>
    <d v="2025-07-16T00:00:00"/>
    <s v="Jul-2025"/>
    <s v="Q3-2025"/>
    <d v="2025-07-17T00:00:00"/>
    <d v="2025-07-17T00:00:00"/>
    <n v="1"/>
    <x v="0"/>
    <x v="11"/>
    <x v="25"/>
    <s v="Small Business"/>
    <s v="Distributor"/>
    <s v="B. Chen"/>
    <x v="2"/>
    <s v="NET-1612"/>
    <n v="1198.9000000000001"/>
    <x v="221"/>
    <n v="5.0999999999999997E-2"/>
    <n v="24"/>
    <n v="66988.771199999988"/>
    <n v="28773.600000000002"/>
    <n v="38215.171199999982"/>
    <n v="0.57047129713583977"/>
  </r>
  <r>
    <s v="ORD-2023-501220"/>
    <d v="2023-04-19T00:00:00"/>
    <s v="Apr-2023"/>
    <s v="Q2-2023"/>
    <d v="2023-05-07T00:00:00"/>
    <d v="2023-05-07T00:00:00"/>
    <n v="18"/>
    <x v="3"/>
    <x v="8"/>
    <x v="12"/>
    <s v="Enterprise"/>
    <s v="Retail"/>
    <s v="N. Brown"/>
    <x v="4"/>
    <s v="LAP-9766"/>
    <n v="1089.1500000000001"/>
    <x v="222"/>
    <n v="5.0999999999999997E-2"/>
    <n v="15"/>
    <n v="15490.527"/>
    <n v="16337.250000000002"/>
    <n v="-846.72300000000178"/>
    <n v="-5.4660696824582002E-2"/>
  </r>
  <r>
    <s v="ORD-2023-195665"/>
    <d v="2023-12-19T00:00:00"/>
    <s v="Dec-2023"/>
    <s v="Q4-2023"/>
    <d v="2023-12-20T00:00:00"/>
    <d v="2023-12-20T00:00:00"/>
    <n v="1"/>
    <x v="2"/>
    <x v="5"/>
    <x v="30"/>
    <s v="Consumer"/>
    <s v="Distributor"/>
    <s v="J. Njeri"/>
    <x v="3"/>
    <s v="PHN-7274"/>
    <n v="1080.43"/>
    <x v="223"/>
    <n v="0.14699999999999999"/>
    <n v="10"/>
    <n v="21573.6495"/>
    <n v="10804.300000000001"/>
    <n v="10769.349499999998"/>
    <n v="0.49918997247081437"/>
  </r>
  <r>
    <s v="ORD-2023-290237"/>
    <d v="2023-07-30T00:00:00"/>
    <s v="Jul-2023"/>
    <s v="Q3-2023"/>
    <d v="2023-08-07T00:00:00"/>
    <d v="2023-08-07T00:00:00"/>
    <n v="8"/>
    <x v="1"/>
    <x v="2"/>
    <x v="32"/>
    <s v="Education"/>
    <s v="Marketplace"/>
    <s v="A. Patel"/>
    <x v="2"/>
    <s v="NET-1645"/>
    <n v="1352.44"/>
    <x v="224"/>
    <n v="0.13100000000000001"/>
    <n v="13"/>
    <n v="30479.418970000002"/>
    <n v="17581.72"/>
    <n v="12897.698970000001"/>
    <n v="0.42316091992090887"/>
  </r>
  <r>
    <s v="ORD-2023-302041"/>
    <d v="2023-10-04T00:00:00"/>
    <s v="Oct-2023"/>
    <s v="Q4-2023"/>
    <d v="2023-10-29T00:00:00"/>
    <d v="2023-10-29T00:00:00"/>
    <n v="25"/>
    <x v="2"/>
    <x v="10"/>
    <x v="24"/>
    <s v="Small Business"/>
    <s v="Distributor"/>
    <s v="O. Wang"/>
    <x v="6"/>
    <s v="ACC-5079"/>
    <n v="1239.8399999999999"/>
    <x v="225"/>
    <n v="6.7000000000000004E-2"/>
    <n v="4"/>
    <n v="5533.6230000000005"/>
    <n v="4959.3599999999997"/>
    <n v="574.26300000000083"/>
    <n v="0.10377703721413634"/>
  </r>
  <r>
    <s v="ORD-2025-289139"/>
    <d v="2025-08-10T00:00:00"/>
    <s v="Aug-2025"/>
    <s v="Q3-2025"/>
    <d v="2025-08-30T00:00:00"/>
    <d v="2025-08-30T00:00:00"/>
    <n v="20"/>
    <x v="2"/>
    <x v="10"/>
    <x v="24"/>
    <s v="Corporate"/>
    <s v="Marketplace"/>
    <s v="K. Singh"/>
    <x v="1"/>
    <s v="PRN-2098"/>
    <n v="933.29"/>
    <x v="226"/>
    <n v="0.123"/>
    <n v="13"/>
    <n v="16609.090809999998"/>
    <n v="12132.77"/>
    <n v="4476.3208099999974"/>
    <n v="0.26951028573489977"/>
  </r>
  <r>
    <s v="ORD-2023-949710"/>
    <d v="2023-03-07T00:00:00"/>
    <s v="Mar-2023"/>
    <s v="Q1-2023"/>
    <d v="2023-04-01T00:00:00"/>
    <d v="2023-04-01T00:00:00"/>
    <n v="25"/>
    <x v="0"/>
    <x v="0"/>
    <x v="2"/>
    <s v="Consumer"/>
    <s v="Marketplace"/>
    <s v="D. Smith"/>
    <x v="1"/>
    <s v="PRN-7049"/>
    <n v="1024.0999999999999"/>
    <x v="227"/>
    <n v="0.189"/>
    <n v="10"/>
    <n v="7446.5209000000004"/>
    <n v="10241"/>
    <n v="-2794.4790999999996"/>
    <n v="-0.37527311579827827"/>
  </r>
  <r>
    <s v="ORD-2023-603650"/>
    <d v="2023-05-23T00:00:00"/>
    <s v="May-2023"/>
    <s v="Q2-2023"/>
    <d v="2023-06-10T00:00:00"/>
    <d v="2023-06-10T00:00:00"/>
    <n v="18"/>
    <x v="1"/>
    <x v="9"/>
    <x v="23"/>
    <s v="Corporate"/>
    <s v="Distributor"/>
    <s v="E. Garcia"/>
    <x v="0"/>
    <s v="CMP-6925"/>
    <n v="54.62"/>
    <x v="228"/>
    <n v="0.14799999999999999"/>
    <n v="16"/>
    <n v="667.15008"/>
    <n v="873.92"/>
    <n v="-206.76991999999996"/>
    <n v="-0.3099301434543783"/>
  </r>
  <r>
    <s v="ORD-2025-757957"/>
    <d v="2025-04-24T00:00:00"/>
    <s v="Apr-2025"/>
    <s v="Q2-2025"/>
    <d v="2025-05-06T00:00:00"/>
    <d v="2025-05-06T00:00:00"/>
    <n v="12"/>
    <x v="2"/>
    <x v="5"/>
    <x v="10"/>
    <s v="Consumer"/>
    <s v="Online"/>
    <s v="C. Otieno"/>
    <x v="3"/>
    <s v="PHN-2787"/>
    <n v="394.13"/>
    <x v="229"/>
    <n v="0.109"/>
    <n v="7"/>
    <n v="5814.6927299999998"/>
    <n v="2758.91"/>
    <n v="3055.7827299999999"/>
    <n v="0.5255278089303268"/>
  </r>
  <r>
    <s v="ORD-2024-423853"/>
    <d v="2024-09-03T00:00:00"/>
    <s v="Sep-2024"/>
    <s v="Q3-2024"/>
    <d v="2024-09-08T00:00:00"/>
    <d v="2024-09-08T00:00:00"/>
    <n v="5"/>
    <x v="0"/>
    <x v="1"/>
    <x v="3"/>
    <s v="Small Business"/>
    <s v="Direct"/>
    <s v="K. Singh"/>
    <x v="1"/>
    <s v="PRN-1141"/>
    <n v="197.63"/>
    <x v="230"/>
    <n v="0.11600000000000001"/>
    <n v="10"/>
    <n v="2879.9836"/>
    <n v="1976.3"/>
    <n v="903.68360000000007"/>
    <n v="0.31378081458519419"/>
  </r>
  <r>
    <s v="ORD-2024-569164"/>
    <d v="2024-09-05T00:00:00"/>
    <s v="Sep-2024"/>
    <s v="Q3-2024"/>
    <d v="2024-09-25T00:00:00"/>
    <d v="2024-09-25T00:00:00"/>
    <n v="20"/>
    <x v="1"/>
    <x v="2"/>
    <x v="4"/>
    <s v="Enterprise"/>
    <s v="Distributor"/>
    <s v="D. Smith"/>
    <x v="5"/>
    <s v="MON-5249"/>
    <n v="195.54"/>
    <x v="231"/>
    <n v="0.187"/>
    <n v="16"/>
    <n v="5280.8577599999999"/>
    <n v="3128.64"/>
    <n v="2152.21776"/>
    <n v="0.40755079152141377"/>
  </r>
  <r>
    <s v="ORD-2023-946143"/>
    <d v="2023-03-14T00:00:00"/>
    <s v="Mar-2023"/>
    <s v="Q1-2023"/>
    <d v="2023-03-30T00:00:00"/>
    <d v="2023-03-30T00:00:00"/>
    <n v="16"/>
    <x v="0"/>
    <x v="11"/>
    <x v="33"/>
    <s v="Consumer"/>
    <s v="Distributor"/>
    <s v="K. Singh"/>
    <x v="0"/>
    <s v="CMP-8230"/>
    <n v="1309.77"/>
    <x v="232"/>
    <n v="0.10199999999999999"/>
    <n v="10"/>
    <n v="14269.848599999999"/>
    <n v="13097.7"/>
    <n v="1172.1485999999986"/>
    <n v="8.2141628328137886E-2"/>
  </r>
  <r>
    <s v="ORD-2024-281211"/>
    <d v="2024-01-11T00:00:00"/>
    <s v="Jan-2024"/>
    <s v="Q1-2024"/>
    <d v="2024-02-02T00:00:00"/>
    <d v="2024-02-02T00:00:00"/>
    <n v="22"/>
    <x v="1"/>
    <x v="2"/>
    <x v="32"/>
    <s v="Small Business"/>
    <s v="Online"/>
    <s v="Unassigned"/>
    <x v="1"/>
    <s v="PRN-7816"/>
    <n v="1237.68"/>
    <x v="233"/>
    <n v="6.8000000000000005E-2"/>
    <n v="13"/>
    <n v="17359.804799999998"/>
    <n v="16089.84"/>
    <n v="1269.9647999999979"/>
    <n v="7.315547695559331E-2"/>
  </r>
  <r>
    <s v="ORD-2024-805860"/>
    <d v="2024-09-13T00:00:00"/>
    <s v="Sep-2024"/>
    <s v="Q3-2024"/>
    <d v="2024-10-02T00:00:00"/>
    <d v="2024-10-02T00:00:00"/>
    <n v="19"/>
    <x v="0"/>
    <x v="0"/>
    <x v="13"/>
    <s v="Small Business"/>
    <s v="Retail"/>
    <s v="M. Rossi"/>
    <x v="3"/>
    <s v="PHN-8804"/>
    <n v="1338.99"/>
    <x v="234"/>
    <n v="0.126"/>
    <n v="24"/>
    <n v="37038.581760000001"/>
    <n v="32135.760000000002"/>
    <n v="4902.8217599999989"/>
    <n v="0.1323706666677725"/>
  </r>
  <r>
    <s v="ORD-2025-132174"/>
    <d v="2025-07-17T00:00:00"/>
    <s v="Jul-2025"/>
    <s v="Q3-2025"/>
    <d v="2025-07-23T00:00:00"/>
    <d v="2025-07-23T00:00:00"/>
    <n v="6"/>
    <x v="2"/>
    <x v="3"/>
    <x v="26"/>
    <s v="Consumer"/>
    <s v="Online"/>
    <s v="H. Kim"/>
    <x v="0"/>
    <s v="CMP-8851"/>
    <n v="1364.89"/>
    <x v="235"/>
    <n v="0.17199999999999999"/>
    <n v="61"/>
    <n v="139277.83032000001"/>
    <n v="83258.290000000008"/>
    <n v="56019.54032"/>
    <n v="0.4022143379983118"/>
  </r>
  <r>
    <s v="ORD-2023-964434"/>
    <d v="2023-11-28T00:00:00"/>
    <s v="Nov-2023"/>
    <s v="Q4-2023"/>
    <d v="2023-12-07T00:00:00"/>
    <d v="2023-12-07T00:00:00"/>
    <n v="9"/>
    <x v="1"/>
    <x v="4"/>
    <x v="18"/>
    <s v="Enterprise"/>
    <s v="Marketplace"/>
    <s v="L. Okafor"/>
    <x v="3"/>
    <s v="PHN-2447"/>
    <n v="699.33"/>
    <x v="236"/>
    <n v="0.23499999999999999"/>
    <n v="10"/>
    <n v="6684.1875"/>
    <n v="6993.3"/>
    <n v="-309.11250000000018"/>
    <n v="-4.6245336475076469E-2"/>
  </r>
  <r>
    <s v="ORD-2024-897622"/>
    <d v="2024-03-30T00:00:00"/>
    <s v="Mar-2024"/>
    <s v="Q1-2024"/>
    <d v="2024-04-24T00:00:00"/>
    <d v="2024-04-24T00:00:00"/>
    <n v="25"/>
    <x v="2"/>
    <x v="10"/>
    <x v="36"/>
    <s v="Non-Profit"/>
    <s v="Online"/>
    <s v="G. Dubois"/>
    <x v="4"/>
    <s v="LAP-2846"/>
    <n v="160.82"/>
    <x v="237"/>
    <n v="0.13"/>
    <n v="17"/>
    <n v="3823.5108"/>
    <n v="2733.94"/>
    <n v="1089.5708"/>
    <n v="0.28496605789631874"/>
  </r>
  <r>
    <s v="ORD-2023-517216"/>
    <d v="2023-09-19T00:00:00"/>
    <s v="Sep-2023"/>
    <s v="Q3-2023"/>
    <d v="2023-10-08T00:00:00"/>
    <d v="2023-10-08T00:00:00"/>
    <n v="19"/>
    <x v="1"/>
    <x v="4"/>
    <x v="6"/>
    <s v="Education"/>
    <s v="Direct"/>
    <s v="J. Njeri"/>
    <x v="1"/>
    <s v="PRN-5005"/>
    <n v="385.32"/>
    <x v="238"/>
    <n v="8.5999999999999993E-2"/>
    <n v="8"/>
    <n v="4436.6291200000005"/>
    <n v="3082.56"/>
    <n v="1354.0691200000006"/>
    <n v="0.30520223425842735"/>
  </r>
  <r>
    <s v="ORD-2025-509940"/>
    <d v="2025-05-16T00:00:00"/>
    <s v="May-2025"/>
    <s v="Q2-2025"/>
    <d v="2025-05-27T00:00:00"/>
    <d v="2025-05-27T00:00:00"/>
    <n v="11"/>
    <x v="1"/>
    <x v="9"/>
    <x v="38"/>
    <s v="Enterprise"/>
    <s v="Online"/>
    <s v="F. Müller"/>
    <x v="3"/>
    <s v="PHN-3800"/>
    <n v="918.12"/>
    <x v="239"/>
    <n v="9.5000000000000001E-2"/>
    <n v="8"/>
    <n v="9684.8756000000012"/>
    <n v="7344.96"/>
    <n v="2339.9156000000012"/>
    <n v="0.24160512707050164"/>
  </r>
  <r>
    <s v="ORD-2025-646342"/>
    <d v="2025-08-02T00:00:00"/>
    <s v="Aug-2025"/>
    <s v="Q3-2025"/>
    <d v="2025-08-08T00:00:00"/>
    <d v="2025-08-08T00:00:00"/>
    <n v="6"/>
    <x v="1"/>
    <x v="2"/>
    <x v="4"/>
    <s v="Consumer"/>
    <s v="Direct"/>
    <s v="N. Brown"/>
    <x v="4"/>
    <s v="LAP-4828"/>
    <n v="1225.94"/>
    <x v="240"/>
    <n v="0.13600000000000001"/>
    <n v="22"/>
    <n v="34082.864639999993"/>
    <n v="26970.68"/>
    <n v="7112.1846399999922"/>
    <n v="0.20867332353434462"/>
  </r>
  <r>
    <s v="ORD-2024-866535"/>
    <d v="2024-12-04T00:00:00"/>
    <s v="Dec-2024"/>
    <s v="Q4-2024"/>
    <d v="2024-12-12T00:00:00"/>
    <d v="2024-12-12T00:00:00"/>
    <n v="8"/>
    <x v="3"/>
    <x v="6"/>
    <x v="37"/>
    <s v="Enterprise"/>
    <s v="Marketplace"/>
    <s v="B. Chen"/>
    <x v="1"/>
    <s v="PRN-5492"/>
    <n v="72.06"/>
    <x v="241"/>
    <n v="0.23799999999999999"/>
    <n v="8"/>
    <n v="748.22303999999997"/>
    <n v="576.48"/>
    <n v="171.74303999999995"/>
    <n v="0.22953455162246802"/>
  </r>
  <r>
    <s v="ORD-2023-747341"/>
    <d v="2023-04-19T00:00:00"/>
    <s v="Apr-2023"/>
    <s v="Q2-2023"/>
    <d v="2023-04-28T00:00:00"/>
    <d v="2023-04-28T00:00:00"/>
    <n v="9"/>
    <x v="2"/>
    <x v="5"/>
    <x v="30"/>
    <s v="Corporate"/>
    <s v="Distributor"/>
    <s v="M. Rossi"/>
    <x v="3"/>
    <s v="PHN-7132"/>
    <n v="1013.54"/>
    <x v="242"/>
    <n v="0.17499999999999999"/>
    <n v="16"/>
    <n v="12248.675999999999"/>
    <n v="16216.64"/>
    <n v="-3967.9639999999999"/>
    <n v="-0.32395044166406234"/>
  </r>
  <r>
    <s v="ORD-2024-853298"/>
    <d v="2024-03-06T00:00:00"/>
    <s v="Mar-2024"/>
    <s v="Q1-2024"/>
    <d v="2024-03-26T00:00:00"/>
    <d v="2024-03-26T00:00:00"/>
    <n v="20"/>
    <x v="0"/>
    <x v="1"/>
    <x v="1"/>
    <s v="Consumer"/>
    <s v="Marketplace"/>
    <s v="I. Johnson"/>
    <x v="3"/>
    <s v="PHN-4741"/>
    <n v="65.64"/>
    <x v="243"/>
    <n v="0.16700000000000001"/>
    <n v="23"/>
    <n v="2909.8689199999999"/>
    <n v="1509.72"/>
    <n v="1400.1489199999999"/>
    <n v="0.48117250587356353"/>
  </r>
  <r>
    <s v="ORD-2024-544865"/>
    <d v="2024-02-16T00:00:00"/>
    <s v="Feb-2024"/>
    <s v="Q1-2024"/>
    <d v="2024-03-04T00:00:00"/>
    <d v="2024-03-04T00:00:00"/>
    <n v="17"/>
    <x v="2"/>
    <x v="3"/>
    <x v="19"/>
    <s v="Non-Profit"/>
    <s v="Retail"/>
    <s v="D. Smith"/>
    <x v="4"/>
    <s v="LAP-2774"/>
    <n v="1350.98"/>
    <x v="244"/>
    <n v="0.26300000000000001"/>
    <n v="6"/>
    <n v="9774.3888000000006"/>
    <n v="8105.88"/>
    <n v="1668.5088000000005"/>
    <n v="0.17070211080615091"/>
  </r>
  <r>
    <s v="ORD-2025-946490"/>
    <d v="2025-04-22T00:00:00"/>
    <s v="Apr-2025"/>
    <s v="Q2-2025"/>
    <d v="2025-05-02T00:00:00"/>
    <d v="2025-05-02T00:00:00"/>
    <n v="10"/>
    <x v="3"/>
    <x v="6"/>
    <x v="9"/>
    <s v="Corporate"/>
    <s v="Marketplace"/>
    <s v="C. Otieno"/>
    <x v="5"/>
    <s v="MON-2842"/>
    <n v="20.149999999999999"/>
    <x v="245"/>
    <n v="0.151"/>
    <n v="18"/>
    <n v="607.30668000000003"/>
    <n v="362.7"/>
    <n v="244.60668000000004"/>
    <n v="0.4027729120318585"/>
  </r>
  <r>
    <s v="ORD-2024-320972"/>
    <d v="2024-11-08T00:00:00"/>
    <s v="Nov-2024"/>
    <s v="Q4-2024"/>
    <d v="2024-11-08T00:00:00"/>
    <d v="2024-11-08T00:00:00"/>
    <n v="0"/>
    <x v="0"/>
    <x v="0"/>
    <x v="16"/>
    <s v="Enterprise"/>
    <s v="Marketplace"/>
    <s v="M. Rossi"/>
    <x v="2"/>
    <s v="NET-2628"/>
    <n v="803.28"/>
    <x v="246"/>
    <n v="0.11"/>
    <n v="4"/>
    <n v="3592.04"/>
    <n v="3213.12"/>
    <n v="378.92000000000007"/>
    <n v="0.10548880302001093"/>
  </r>
  <r>
    <s v="ORD-2025-248586"/>
    <d v="2025-09-12T00:00:00"/>
    <s v="Sep-2025"/>
    <s v="Q3-2025"/>
    <d v="2025-09-30T00:00:00"/>
    <d v="2025-09-30T00:00:00"/>
    <n v="18"/>
    <x v="1"/>
    <x v="2"/>
    <x v="32"/>
    <s v="Non-Profit"/>
    <s v="Marketplace"/>
    <s v="F. Müller"/>
    <x v="5"/>
    <s v="MON-2998"/>
    <n v="1212.99"/>
    <x v="247"/>
    <n v="0.107"/>
    <n v="8"/>
    <n v="11813.604160000001"/>
    <n v="9703.92"/>
    <n v="2109.6841600000007"/>
    <n v="0.17858090819931455"/>
  </r>
  <r>
    <s v="ORD-2024-664046"/>
    <d v="2024-09-02T00:00:00"/>
    <s v="Sep-2024"/>
    <s v="Q3-2024"/>
    <d v="2024-09-08T00:00:00"/>
    <d v="2024-09-08T00:00:00"/>
    <n v="6"/>
    <x v="2"/>
    <x v="10"/>
    <x v="36"/>
    <s v="Consumer"/>
    <s v="Direct"/>
    <s v="H. Kim"/>
    <x v="0"/>
    <s v="CMP-7563"/>
    <n v="462.94"/>
    <x v="248"/>
    <n v="0.14299999999999999"/>
    <n v="14"/>
    <n v="12186.368600000002"/>
    <n v="6481.16"/>
    <n v="5705.2086000000018"/>
    <n v="0.46816314090483041"/>
  </r>
  <r>
    <s v="ORD-2023-276806"/>
    <d v="2023-03-04T00:00:00"/>
    <s v="Mar-2023"/>
    <s v="Q1-2023"/>
    <d v="2023-03-24T00:00:00"/>
    <d v="2023-03-24T00:00:00"/>
    <n v="20"/>
    <x v="2"/>
    <x v="3"/>
    <x v="19"/>
    <s v="Consumer"/>
    <s v="Distributor"/>
    <s v="I. Johnson"/>
    <x v="4"/>
    <s v="LAP-6160"/>
    <n v="481.71"/>
    <x v="249"/>
    <n v="0.20300000000000001"/>
    <n v="24"/>
    <n v="17453.3436"/>
    <n v="11561.039999999999"/>
    <n v="5892.3036000000011"/>
    <n v="0.33760313983619739"/>
  </r>
  <r>
    <s v="ORD-2024-220234"/>
    <d v="2024-03-15T00:00:00"/>
    <s v="Mar-2024"/>
    <s v="Q1-2024"/>
    <d v="2024-04-09T00:00:00"/>
    <d v="2024-04-09T00:00:00"/>
    <n v="25"/>
    <x v="2"/>
    <x v="3"/>
    <x v="26"/>
    <s v="Consumer"/>
    <s v="Online"/>
    <s v="F. Müller"/>
    <x v="5"/>
    <s v="MON-4361"/>
    <n v="648.64"/>
    <x v="250"/>
    <n v="0.22500000000000001"/>
    <n v="28"/>
    <n v="17689.623"/>
    <n v="18161.919999999998"/>
    <n v="-472.29699999999866"/>
    <n v="-2.6699099240272032E-2"/>
  </r>
  <r>
    <s v="ORD-2024-301260"/>
    <d v="2024-07-29T00:00:00"/>
    <s v="Jul-2024"/>
    <s v="Q3-2024"/>
    <d v="2024-07-31T00:00:00"/>
    <d v="2024-07-31T00:00:00"/>
    <n v="2"/>
    <x v="2"/>
    <x v="10"/>
    <x v="39"/>
    <s v="Education"/>
    <s v="Marketplace"/>
    <s v="I. Johnson"/>
    <x v="1"/>
    <s v="PRN-2829"/>
    <n v="798.97"/>
    <x v="251"/>
    <n v="0.122"/>
    <n v="16"/>
    <n v="25483.91488"/>
    <n v="12783.52"/>
    <n v="12700.39488"/>
    <n v="0.49836906691159061"/>
  </r>
  <r>
    <s v="ORD-2024-350100"/>
    <d v="2024-10-27T00:00:00"/>
    <s v="Oct-2024"/>
    <s v="Q4-2024"/>
    <d v="2024-11-20T00:00:00"/>
    <d v="2024-11-20T00:00:00"/>
    <n v="24"/>
    <x v="1"/>
    <x v="2"/>
    <x v="32"/>
    <s v="Non-Profit"/>
    <s v="Online"/>
    <s v="H. Kim"/>
    <x v="5"/>
    <s v="MON-8939"/>
    <n v="317.25"/>
    <x v="252"/>
    <n v="5.2999999999999999E-2"/>
    <n v="9"/>
    <n v="6468.2751599999992"/>
    <n v="2855.25"/>
    <n v="3613.0251599999992"/>
    <n v="0.5585762928489888"/>
  </r>
  <r>
    <s v="ORD-2024-855600"/>
    <d v="2024-04-29T00:00:00"/>
    <s v="Apr-2024"/>
    <s v="Q2-2024"/>
    <d v="2024-05-19T00:00:00"/>
    <d v="2024-05-19T00:00:00"/>
    <n v="20"/>
    <x v="3"/>
    <x v="6"/>
    <x v="37"/>
    <s v="Enterprise"/>
    <s v="Marketplace"/>
    <s v="C. Otieno"/>
    <x v="4"/>
    <s v="LAP-5009"/>
    <n v="668.97"/>
    <x v="253"/>
    <n v="3.4000000000000002E-2"/>
    <n v="15"/>
    <n v="24161.205600000001"/>
    <n v="10034.550000000001"/>
    <n v="14126.6556"/>
    <n v="0.58468339013679016"/>
  </r>
  <r>
    <s v="ORD-2023-474313"/>
    <d v="2023-10-05T00:00:00"/>
    <s v="Oct-2023"/>
    <s v="Q4-2023"/>
    <d v="2023-10-06T00:00:00"/>
    <d v="2023-10-06T00:00:00"/>
    <n v="1"/>
    <x v="1"/>
    <x v="4"/>
    <x v="6"/>
    <s v="Non-Profit"/>
    <s v="Online"/>
    <s v="I. Johnson"/>
    <x v="0"/>
    <s v="CMP-4807"/>
    <n v="1470.26"/>
    <x v="254"/>
    <n v="0.17299999999999999"/>
    <n v="9"/>
    <n v="19073.059649999999"/>
    <n v="13232.34"/>
    <n v="5840.7196499999991"/>
    <n v="0.30622877279157462"/>
  </r>
  <r>
    <s v="ORD-2023-256951"/>
    <d v="2023-04-19T00:00:00"/>
    <s v="Apr-2023"/>
    <s v="Q2-2023"/>
    <d v="2023-05-07T00:00:00"/>
    <d v="2023-05-07T00:00:00"/>
    <n v="18"/>
    <x v="3"/>
    <x v="8"/>
    <x v="21"/>
    <s v="Non-Profit"/>
    <s v="Direct"/>
    <s v="H. Kim"/>
    <x v="2"/>
    <s v="NET-2439"/>
    <n v="516.96"/>
    <x v="255"/>
    <n v="0.19700000000000001"/>
    <n v="4"/>
    <n v="2394.1605599999998"/>
    <n v="2067.84"/>
    <n v="326.32055999999966"/>
    <n v="0.13629852794835101"/>
  </r>
  <r>
    <s v="ORD-2025-184754"/>
    <d v="2025-06-27T00:00:00"/>
    <s v="Jun-2025"/>
    <s v="Q2-2025"/>
    <d v="2025-07-05T00:00:00"/>
    <d v="2025-07-05T00:00:00"/>
    <n v="8"/>
    <x v="3"/>
    <x v="6"/>
    <x v="22"/>
    <s v="Small Business"/>
    <s v="Direct"/>
    <s v="G. Dubois"/>
    <x v="5"/>
    <s v="MON-7626"/>
    <n v="314.93"/>
    <x v="256"/>
    <n v="0.20499999999999999"/>
    <n v="8"/>
    <n v="4375.3620000000001"/>
    <n v="2519.44"/>
    <n v="1855.922"/>
    <n v="0.424175645352316"/>
  </r>
  <r>
    <s v="ORD-2023-888140"/>
    <d v="2023-10-11T00:00:00"/>
    <s v="Oct-2023"/>
    <s v="Q4-2023"/>
    <d v="2023-10-13T00:00:00"/>
    <d v="2023-10-13T00:00:00"/>
    <n v="2"/>
    <x v="2"/>
    <x v="5"/>
    <x v="10"/>
    <s v="Consumer"/>
    <s v="Distributor"/>
    <s v="Unassigned"/>
    <x v="6"/>
    <s v="ACC-3567"/>
    <n v="715.94"/>
    <x v="257"/>
    <n v="0.14000000000000001"/>
    <n v="16"/>
    <n v="7568.9632000000001"/>
    <n v="11455.04"/>
    <n v="-3886.0768000000007"/>
    <n v="-0.51342260456491595"/>
  </r>
  <r>
    <s v="ORD-2023-638181"/>
    <d v="2023-05-20T00:00:00"/>
    <s v="May-2023"/>
    <s v="Q2-2023"/>
    <d v="2023-06-07T00:00:00"/>
    <d v="2023-06-07T00:00:00"/>
    <n v="18"/>
    <x v="0"/>
    <x v="1"/>
    <x v="1"/>
    <s v="Enterprise"/>
    <s v="Distributor"/>
    <s v="E. Garcia"/>
    <x v="0"/>
    <s v="CMP-4630"/>
    <n v="1120.06"/>
    <x v="258"/>
    <n v="7.8E-2"/>
    <n v="12"/>
    <n v="22882.675440000003"/>
    <n v="13440.72"/>
    <n v="9441.9554400000034"/>
    <n v="0.41262462795303284"/>
  </r>
  <r>
    <s v="ORD-2023-521280"/>
    <d v="2023-05-27T00:00:00"/>
    <s v="May-2023"/>
    <s v="Q2-2023"/>
    <d v="2023-06-19T00:00:00"/>
    <d v="2023-06-19T00:00:00"/>
    <n v="23"/>
    <x v="3"/>
    <x v="6"/>
    <x v="9"/>
    <s v="Education"/>
    <s v="Retail"/>
    <s v="O. Wang"/>
    <x v="6"/>
    <s v="ACC-1882"/>
    <n v="1471.58"/>
    <x v="259"/>
    <n v="4.0000000000000001E-3"/>
    <n v="7"/>
    <n v="17964.4038"/>
    <n v="10301.06"/>
    <n v="7663.3438000000006"/>
    <n v="0.4265849223451546"/>
  </r>
  <r>
    <s v="ORD-2023-630430"/>
    <d v="2023-08-04T00:00:00"/>
    <s v="Aug-2023"/>
    <s v="Q3-2023"/>
    <d v="2023-08-24T00:00:00"/>
    <d v="2023-08-24T00:00:00"/>
    <n v="20"/>
    <x v="2"/>
    <x v="5"/>
    <x v="10"/>
    <s v="Non-Profit"/>
    <s v="Direct"/>
    <s v="Unassigned"/>
    <x v="2"/>
    <s v="NET-9125"/>
    <n v="582.88"/>
    <x v="260"/>
    <n v="0.216"/>
    <n v="10"/>
    <n v="8186.057600000001"/>
    <n v="5828.8"/>
    <n v="2357.2576000000008"/>
    <n v="0.28796005539956138"/>
  </r>
  <r>
    <s v="ORD-2025-908258"/>
    <d v="2025-06-21T00:00:00"/>
    <s v="Jun-2025"/>
    <s v="Q2-2025"/>
    <d v="2025-06-27T00:00:00"/>
    <d v="2025-06-27T00:00:00"/>
    <n v="6"/>
    <x v="0"/>
    <x v="11"/>
    <x v="25"/>
    <s v="Enterprise"/>
    <s v="Distributor"/>
    <s v="N. Brown"/>
    <x v="3"/>
    <s v="PHN-3819"/>
    <n v="93.91"/>
    <x v="261"/>
    <n v="5.7000000000000002E-2"/>
    <n v="6"/>
    <n v="560.36831999999993"/>
    <n v="563.46"/>
    <n v="-3.0916800000001103"/>
    <n v="-5.5172283829323376E-3"/>
  </r>
  <r>
    <s v="ORD-2025-440093"/>
    <d v="2025-04-16T00:00:00"/>
    <s v="Apr-2025"/>
    <s v="Q2-2025"/>
    <d v="2025-04-26T00:00:00"/>
    <d v="2025-04-26T00:00:00"/>
    <n v="10"/>
    <x v="0"/>
    <x v="1"/>
    <x v="1"/>
    <s v="Enterprise"/>
    <s v="Marketplace"/>
    <s v="F. Müller"/>
    <x v="4"/>
    <s v="LAP-3490"/>
    <n v="1457.44"/>
    <x v="262"/>
    <n v="0.126"/>
    <n v="23"/>
    <n v="40139.874619999995"/>
    <n v="33521.120000000003"/>
    <n v="6618.7546199999924"/>
    <n v="0.16489225944672353"/>
  </r>
  <r>
    <s v="ORD-2025-898022"/>
    <d v="2025-09-02T00:00:00"/>
    <s v="Sep-2025"/>
    <s v="Q3-2025"/>
    <d v="2025-09-11T00:00:00"/>
    <d v="2025-09-11T00:00:00"/>
    <n v="9"/>
    <x v="2"/>
    <x v="3"/>
    <x v="5"/>
    <s v="Corporate"/>
    <s v="Distributor"/>
    <s v="M. Rossi"/>
    <x v="1"/>
    <s v="PRN-1276"/>
    <n v="1207.6300000000001"/>
    <x v="263"/>
    <n v="0.19600000000000001"/>
    <n v="17"/>
    <n v="12597.52224"/>
    <n v="20529.710000000003"/>
    <n v="-7932.1877600000025"/>
    <n v="-0.62966253274897988"/>
  </r>
  <r>
    <s v="ORD-2024-500511"/>
    <d v="2024-10-08T00:00:00"/>
    <s v="Oct-2024"/>
    <s v="Q4-2024"/>
    <d v="2024-10-08T00:00:00"/>
    <d v="2024-10-08T00:00:00"/>
    <n v="0"/>
    <x v="3"/>
    <x v="8"/>
    <x v="21"/>
    <s v="Corporate"/>
    <s v="Online"/>
    <s v="E. Garcia"/>
    <x v="5"/>
    <s v="MON-9733"/>
    <n v="1108.1099999999999"/>
    <x v="264"/>
    <n v="0.184"/>
    <n v="19"/>
    <n v="38818.760160000005"/>
    <n v="21054.089999999997"/>
    <n v="17764.670160000009"/>
    <n v="0.45763105485025896"/>
  </r>
  <r>
    <s v="ORD-2023-632893"/>
    <d v="2023-05-07T00:00:00"/>
    <s v="May-2023"/>
    <s v="Q2-2023"/>
    <d v="2023-05-05T00:00:00"/>
    <d v="2023-05-07T00:00:00"/>
    <n v="0"/>
    <x v="0"/>
    <x v="1"/>
    <x v="1"/>
    <s v="Non-Profit"/>
    <s v="Marketplace"/>
    <s v="A. Patel"/>
    <x v="0"/>
    <s v="CMP-9392"/>
    <n v="1269.6500000000001"/>
    <x v="265"/>
    <n v="0.107"/>
    <n v="8"/>
    <n v="17594.028880000002"/>
    <n v="10157.200000000001"/>
    <n v="7436.8288800000009"/>
    <n v="0.42269050089225502"/>
  </r>
  <r>
    <s v="ORD-2023-967239"/>
    <d v="2023-12-24T00:00:00"/>
    <s v="Dec-2023"/>
    <s v="Q4-2023"/>
    <d v="2024-01-01T00:00:00"/>
    <d v="2024-01-01T00:00:00"/>
    <n v="8"/>
    <x v="2"/>
    <x v="5"/>
    <x v="8"/>
    <s v="Education"/>
    <s v="Direct"/>
    <s v="C. Otieno"/>
    <x v="3"/>
    <s v="PHN-3014"/>
    <n v="526.49"/>
    <x v="266"/>
    <n v="0"/>
    <n v="14"/>
    <n v="6946.8"/>
    <n v="7370.8600000000006"/>
    <n v="-424.0600000000004"/>
    <n v="-6.1043933897621985E-2"/>
  </r>
  <r>
    <s v="ORD-2024-885858"/>
    <d v="2024-01-10T00:00:00"/>
    <s v="Jan-2024"/>
    <s v="Q1-2024"/>
    <d v="2024-01-23T00:00:00"/>
    <d v="2024-01-23T00:00:00"/>
    <n v="13"/>
    <x v="3"/>
    <x v="7"/>
    <x v="11"/>
    <s v="Corporate"/>
    <s v="Direct"/>
    <s v="A. Patel"/>
    <x v="1"/>
    <s v="PRN-6776"/>
    <n v="720"/>
    <x v="267"/>
    <n v="0.154"/>
    <n v="10"/>
    <n v="7678.2113999999992"/>
    <n v="7200"/>
    <n v="478.21139999999923"/>
    <n v="6.2281614179052078E-2"/>
  </r>
  <r>
    <s v="ORD-2023-253245"/>
    <d v="2023-08-03T00:00:00"/>
    <s v="Aug-2023"/>
    <s v="Q3-2023"/>
    <d v="2023-08-14T00:00:00"/>
    <d v="2023-08-14T00:00:00"/>
    <n v="11"/>
    <x v="2"/>
    <x v="5"/>
    <x v="10"/>
    <s v="Corporate"/>
    <s v="Direct"/>
    <s v="J. Njeri"/>
    <x v="6"/>
    <s v="ACC-3951"/>
    <n v="232.73"/>
    <x v="268"/>
    <n v="0.13400000000000001"/>
    <n v="25"/>
    <n v="7235.2134999999998"/>
    <n v="5818.25"/>
    <n v="1416.9634999999998"/>
    <n v="0.1958426658729559"/>
  </r>
  <r>
    <s v="ORD-2025-484073"/>
    <d v="2025-02-19T00:00:00"/>
    <s v="Feb-2025"/>
    <s v="Q1-2025"/>
    <d v="2025-03-09T00:00:00"/>
    <d v="2025-03-09T00:00:00"/>
    <n v="18"/>
    <x v="1"/>
    <x v="4"/>
    <x v="18"/>
    <s v="Small Business"/>
    <s v="Direct"/>
    <s v="O. Wang"/>
    <x v="5"/>
    <s v="MON-1436"/>
    <n v="325.87"/>
    <x v="269"/>
    <n v="0.17399999999999999"/>
    <n v="16"/>
    <n v="7120.6486400000003"/>
    <n v="5213.92"/>
    <n v="1906.7286400000003"/>
    <n v="0.26777457172778013"/>
  </r>
  <r>
    <s v="ORD-2024-745822"/>
    <d v="2024-03-31T00:00:00"/>
    <s v="Mar-2024"/>
    <s v="Q1-2024"/>
    <d v="2024-04-17T00:00:00"/>
    <d v="2024-04-17T00:00:00"/>
    <n v="17"/>
    <x v="3"/>
    <x v="6"/>
    <x v="37"/>
    <s v="Education"/>
    <s v="Direct"/>
    <s v="H. Kim"/>
    <x v="5"/>
    <s v="MON-8651"/>
    <n v="1025.51"/>
    <x v="270"/>
    <n v="0.13900000000000001"/>
    <n v="28"/>
    <n v="34632.106319999999"/>
    <n v="28714.28"/>
    <n v="5917.8263200000001"/>
    <n v="0.17087688127656453"/>
  </r>
  <r>
    <s v="ORD-2023-369160"/>
    <d v="2023-07-24T00:00:00"/>
    <s v="Jul-2023"/>
    <s v="Q3-2023"/>
    <d v="2023-08-13T00:00:00"/>
    <d v="2023-08-13T00:00:00"/>
    <n v="20"/>
    <x v="2"/>
    <x v="3"/>
    <x v="19"/>
    <s v="Education"/>
    <s v="Direct"/>
    <s v="C. Otieno"/>
    <x v="5"/>
    <s v="MON-3307"/>
    <n v="1082.3800000000001"/>
    <x v="271"/>
    <n v="0.16400000000000001"/>
    <n v="20"/>
    <n v="29536.716"/>
    <n v="21647.600000000002"/>
    <n v="7889.1159999999982"/>
    <n v="0.26709523157550752"/>
  </r>
  <r>
    <s v="ORD-2024-834983"/>
    <d v="2024-03-16T00:00:00"/>
    <s v="Mar-2024"/>
    <s v="Q1-2024"/>
    <d v="2024-04-13T00:00:00"/>
    <d v="2024-04-13T00:00:00"/>
    <n v="28"/>
    <x v="3"/>
    <x v="7"/>
    <x v="28"/>
    <s v="Small Business"/>
    <s v="Online"/>
    <s v="K. Singh"/>
    <x v="1"/>
    <s v="PRN-8758"/>
    <n v="287.61"/>
    <x v="272"/>
    <n v="0.13500000000000001"/>
    <n v="21"/>
    <n v="11417.429099999999"/>
    <n v="6039.81"/>
    <n v="5377.619099999999"/>
    <n v="0.47100087531964613"/>
  </r>
  <r>
    <s v="ORD-2024-499009"/>
    <d v="2024-01-25T00:00:00"/>
    <s v="Jan-2024"/>
    <s v="Q1-2024"/>
    <d v="2024-01-27T00:00:00"/>
    <d v="2024-01-27T00:00:00"/>
    <n v="2"/>
    <x v="2"/>
    <x v="5"/>
    <x v="8"/>
    <s v="Non-Profit"/>
    <s v="Marketplace"/>
    <s v="N. Brown"/>
    <x v="4"/>
    <s v="LAP-7056"/>
    <n v="1410.97"/>
    <x v="273"/>
    <n v="0.13500000000000001"/>
    <n v="6"/>
    <n v="8567.3924999999999"/>
    <n v="8465.82"/>
    <n v="101.57250000000022"/>
    <n v="1.1855707556295596E-2"/>
  </r>
  <r>
    <s v="ORD-2024-948800"/>
    <d v="2024-03-27T00:00:00"/>
    <s v="Mar-2024"/>
    <s v="Q1-2024"/>
    <d v="2024-04-11T00:00:00"/>
    <d v="2024-04-11T00:00:00"/>
    <n v="15"/>
    <x v="2"/>
    <x v="10"/>
    <x v="24"/>
    <s v="Small Business"/>
    <s v="Direct"/>
    <s v="O. Wang"/>
    <x v="2"/>
    <s v="NET-5523"/>
    <n v="1338.35"/>
    <x v="274"/>
    <n v="0.115"/>
    <n v="40"/>
    <n v="79548.755999999994"/>
    <n v="53534"/>
    <n v="26014.755999999994"/>
    <n v="0.32702907384246205"/>
  </r>
  <r>
    <s v="ORD-2025-678328"/>
    <d v="2025-06-24T00:00:00"/>
    <s v="Jun-2025"/>
    <s v="Q2-2025"/>
    <d v="2025-07-14T00:00:00"/>
    <d v="2025-07-14T00:00:00"/>
    <n v="20"/>
    <x v="3"/>
    <x v="6"/>
    <x v="9"/>
    <s v="Corporate"/>
    <s v="Direct"/>
    <s v="O. Wang"/>
    <x v="6"/>
    <s v="ACC-8094"/>
    <n v="385.08"/>
    <x v="275"/>
    <n v="0.151"/>
    <n v="8"/>
    <n v="6066.54648"/>
    <n v="3080.64"/>
    <n v="2985.9064800000001"/>
    <n v="0.49219213762621666"/>
  </r>
  <r>
    <s v="ORD-2024-580808"/>
    <d v="2024-06-16T00:00:00"/>
    <s v="Jun-2024"/>
    <s v="Q2-2024"/>
    <d v="2024-07-03T00:00:00"/>
    <d v="2024-07-03T00:00:00"/>
    <n v="17"/>
    <x v="0"/>
    <x v="11"/>
    <x v="20"/>
    <s v="Enterprise"/>
    <s v="Marketplace"/>
    <s v="F. Müller"/>
    <x v="3"/>
    <s v="PHN-6832"/>
    <n v="1173.83"/>
    <x v="276"/>
    <n v="0.12"/>
    <n v="17"/>
    <n v="34840.344000000005"/>
    <n v="19955.11"/>
    <n v="14885.234000000004"/>
    <n v="0.42724130393201637"/>
  </r>
  <r>
    <s v="ORD-2023-211715"/>
    <d v="2023-10-30T00:00:00"/>
    <s v="Oct-2023"/>
    <s v="Q4-2023"/>
    <d v="2023-11-14T00:00:00"/>
    <d v="2023-11-14T00:00:00"/>
    <n v="15"/>
    <x v="1"/>
    <x v="4"/>
    <x v="6"/>
    <s v="Corporate"/>
    <s v="Online"/>
    <s v="F. Müller"/>
    <x v="4"/>
    <s v="LAP-2378"/>
    <n v="953.46"/>
    <x v="277"/>
    <n v="0.13800000000000001"/>
    <n v="5"/>
    <n v="8907.6924999999992"/>
    <n v="4767.3"/>
    <n v="4140.392499999999"/>
    <n v="0.46481089238318446"/>
  </r>
  <r>
    <s v="ORD-2023-715175"/>
    <d v="2023-06-15T00:00:00"/>
    <s v="Jun-2023"/>
    <s v="Q2-2023"/>
    <d v="2023-06-23T00:00:00"/>
    <d v="2023-06-23T00:00:00"/>
    <n v="8"/>
    <x v="2"/>
    <x v="10"/>
    <x v="24"/>
    <s v="Consumer"/>
    <s v="Distributor"/>
    <s v="O. Wang"/>
    <x v="5"/>
    <s v="MON-5424"/>
    <n v="1097.0899999999999"/>
    <x v="278"/>
    <n v="0.112"/>
    <n v="9"/>
    <n v="17441.021520000002"/>
    <n v="9873.81"/>
    <n v="7567.2115200000026"/>
    <n v="0.43387432962699546"/>
  </r>
  <r>
    <s v="ORD-2025-685236"/>
    <d v="2025-03-14T00:00:00"/>
    <s v="Mar-2025"/>
    <s v="Q1-2025"/>
    <d v="2025-03-29T00:00:00"/>
    <d v="2025-03-29T00:00:00"/>
    <n v="15"/>
    <x v="1"/>
    <x v="2"/>
    <x v="27"/>
    <s v="Non-Profit"/>
    <s v="Direct"/>
    <s v="H. Kim"/>
    <x v="2"/>
    <s v="NET-8430"/>
    <n v="1106.96"/>
    <x v="279"/>
    <n v="0.317"/>
    <n v="7"/>
    <n v="13035.970220000001"/>
    <n v="7748.72"/>
    <n v="5287.2502200000008"/>
    <n v="0.40558931408789306"/>
  </r>
  <r>
    <s v="ORD-2023-274037"/>
    <d v="2023-08-15T00:00:00"/>
    <s v="Aug-2023"/>
    <s v="Q3-2023"/>
    <d v="2023-08-25T00:00:00"/>
    <d v="2023-08-25T00:00:00"/>
    <n v="10"/>
    <x v="0"/>
    <x v="0"/>
    <x v="2"/>
    <s v="Small Business"/>
    <s v="Retail"/>
    <s v="N. Brown"/>
    <x v="3"/>
    <s v="PHN-1234"/>
    <n v="91.85"/>
    <x v="280"/>
    <n v="0"/>
    <n v="6"/>
    <n v="667.74"/>
    <n v="551.09999999999991"/>
    <n v="116.6400000000001"/>
    <n v="0.17467876718483258"/>
  </r>
  <r>
    <s v="ORD-2025-983096"/>
    <d v="2025-05-17T00:00:00"/>
    <s v="May-2025"/>
    <s v="Q2-2025"/>
    <d v="2025-05-28T00:00:00"/>
    <d v="2025-05-28T00:00:00"/>
    <n v="11"/>
    <x v="1"/>
    <x v="4"/>
    <x v="6"/>
    <s v="Corporate"/>
    <s v="Distributor"/>
    <s v="B. Chen"/>
    <x v="4"/>
    <s v="LAP-9016"/>
    <n v="623.4"/>
    <x v="281"/>
    <n v="0.114"/>
    <n v="12"/>
    <n v="11696.156879999999"/>
    <n v="7480.7999999999993"/>
    <n v="4215.3568799999994"/>
    <n v="0.36040529579490388"/>
  </r>
  <r>
    <s v="ORD-2024-366010"/>
    <d v="2024-01-13T00:00:00"/>
    <s v="Jan-2024"/>
    <s v="Q1-2024"/>
    <d v="2024-02-05T00:00:00"/>
    <d v="2024-02-05T00:00:00"/>
    <n v="23"/>
    <x v="3"/>
    <x v="6"/>
    <x v="37"/>
    <s v="Education"/>
    <s v="Direct"/>
    <s v="B. Chen"/>
    <x v="4"/>
    <s v="LAP-9931"/>
    <n v="1017.93"/>
    <x v="282"/>
    <n v="0.155"/>
    <n v="12"/>
    <n v="15505.479600000001"/>
    <n v="12215.16"/>
    <n v="3290.3196000000007"/>
    <n v="0.21220366508366503"/>
  </r>
  <r>
    <s v="ORD-2023-610470"/>
    <d v="2023-06-24T00:00:00"/>
    <s v="Jun-2023"/>
    <s v="Q2-2023"/>
    <d v="2023-07-21T00:00:00"/>
    <d v="2023-07-21T00:00:00"/>
    <n v="27"/>
    <x v="1"/>
    <x v="2"/>
    <x v="32"/>
    <s v="Consumer"/>
    <s v="Marketplace"/>
    <s v="J. Njeri"/>
    <x v="3"/>
    <s v="PHN-6818"/>
    <n v="554.76"/>
    <x v="283"/>
    <n v="0.22"/>
    <n v="7"/>
    <n v="3978.6474000000003"/>
    <n v="3883.3199999999997"/>
    <n v="95.32740000000058"/>
    <n v="2.395975074343119E-2"/>
  </r>
  <r>
    <s v="ORD-2025-541048"/>
    <d v="2025-04-04T00:00:00"/>
    <s v="Apr-2025"/>
    <s v="Q2-2025"/>
    <d v="2025-04-13T00:00:00"/>
    <d v="2025-04-13T00:00:00"/>
    <n v="9"/>
    <x v="3"/>
    <x v="6"/>
    <x v="22"/>
    <s v="Consumer"/>
    <s v="Marketplace"/>
    <s v="F. Müller"/>
    <x v="3"/>
    <s v="PHN-3803"/>
    <n v="7.02"/>
    <x v="284"/>
    <n v="0.13400000000000001"/>
    <n v="14"/>
    <n v="76.138720000000006"/>
    <n v="98.28"/>
    <n v="-22.141279999999995"/>
    <n v="-0.29080184169106066"/>
  </r>
  <r>
    <s v="ORD-2024-862371"/>
    <d v="2024-09-07T00:00:00"/>
    <s v="Sep-2024"/>
    <s v="Q3-2024"/>
    <d v="2024-09-07T00:00:00"/>
    <d v="2024-09-07T00:00:00"/>
    <n v="0"/>
    <x v="1"/>
    <x v="4"/>
    <x v="29"/>
    <s v="Education"/>
    <s v="Distributor"/>
    <s v="B. Chen"/>
    <x v="2"/>
    <s v="NET-9835"/>
    <n v="1066.6500000000001"/>
    <x v="285"/>
    <n v="0.13400000000000001"/>
    <n v="9"/>
    <n v="20028.787380000002"/>
    <n v="9599.85"/>
    <n v="10428.937380000001"/>
    <n v="0.52069739331368348"/>
  </r>
  <r>
    <s v="ORD-2024-277241"/>
    <d v="2024-01-28T00:00:00"/>
    <s v="Jan-2024"/>
    <s v="Q1-2024"/>
    <d v="2024-01-30T00:00:00"/>
    <d v="2024-01-30T00:00:00"/>
    <n v="2"/>
    <x v="0"/>
    <x v="11"/>
    <x v="33"/>
    <s v="Consumer"/>
    <s v="Direct"/>
    <s v="F. Müller"/>
    <x v="6"/>
    <s v="ACC-6223"/>
    <n v="798.45"/>
    <x v="286"/>
    <n v="6.6000000000000003E-2"/>
    <n v="18"/>
    <n v="26765.040239999998"/>
    <n v="14372.1"/>
    <n v="12392.940239999998"/>
    <n v="0.46302714768494585"/>
  </r>
  <r>
    <s v="ORD-2023-369150"/>
    <d v="2023-07-18T00:00:00"/>
    <s v="Jul-2023"/>
    <s v="Q3-2023"/>
    <d v="2023-08-10T00:00:00"/>
    <d v="2023-08-10T00:00:00"/>
    <n v="23"/>
    <x v="0"/>
    <x v="11"/>
    <x v="20"/>
    <s v="Small Business"/>
    <s v="Retail"/>
    <s v="L. Okafor"/>
    <x v="0"/>
    <s v="CMP-8659"/>
    <n v="1271.56"/>
    <x v="287"/>
    <n v="0.192"/>
    <n v="13"/>
    <n v="10456.416880000001"/>
    <n v="16530.28"/>
    <n v="-6073.8631199999982"/>
    <n v="-0.58087423155607754"/>
  </r>
  <r>
    <s v="ORD-2025-922513"/>
    <d v="2025-08-28T00:00:00"/>
    <s v="Aug-2025"/>
    <s v="Q3-2025"/>
    <d v="2025-08-26T00:00:00"/>
    <d v="2025-08-28T00:00:00"/>
    <n v="0"/>
    <x v="0"/>
    <x v="1"/>
    <x v="1"/>
    <s v="Small Business"/>
    <s v="Retail"/>
    <s v="A. Patel"/>
    <x v="6"/>
    <s v="ACC-4483"/>
    <n v="521.05999999999995"/>
    <x v="288"/>
    <n v="0.14599999999999999"/>
    <n v="18"/>
    <n v="19066.045319999997"/>
    <n v="9379.0799999999981"/>
    <n v="9686.9653199999993"/>
    <n v="0.50807417885650974"/>
  </r>
  <r>
    <s v="ORD-2025-752845"/>
    <d v="2025-03-30T00:00:00"/>
    <s v="Mar-2025"/>
    <s v="Q1-2025"/>
    <d v="2025-04-07T00:00:00"/>
    <d v="2025-04-07T00:00:00"/>
    <n v="8"/>
    <x v="2"/>
    <x v="5"/>
    <x v="8"/>
    <s v="Non-Profit"/>
    <s v="Direct"/>
    <s v="L. Okafor"/>
    <x v="1"/>
    <s v="PRN-8763"/>
    <n v="71.62"/>
    <x v="289"/>
    <n v="0.156"/>
    <n v="11"/>
    <n v="1098.9470800000001"/>
    <n v="787.82"/>
    <n v="311.12708000000009"/>
    <n v="0.28311379652603474"/>
  </r>
  <r>
    <s v="ORD-2023-667815"/>
    <d v="2023-10-21T00:00:00"/>
    <s v="Oct-2023"/>
    <s v="Q4-2023"/>
    <d v="2023-11-09T00:00:00"/>
    <d v="2023-11-09T00:00:00"/>
    <n v="19"/>
    <x v="3"/>
    <x v="8"/>
    <x v="21"/>
    <s v="Non-Profit"/>
    <s v="Direct"/>
    <s v="A. Patel"/>
    <x v="6"/>
    <s v="ACC-8557"/>
    <n v="1142.48"/>
    <x v="290"/>
    <n v="0.20699999999999999"/>
    <n v="14"/>
    <n v="23375.594060000003"/>
    <n v="15994.720000000001"/>
    <n v="7380.8740600000019"/>
    <n v="0.31575129346680658"/>
  </r>
  <r>
    <s v="ORD-2023-375011"/>
    <d v="2023-08-23T00:00:00"/>
    <s v="Aug-2023"/>
    <s v="Q3-2023"/>
    <d v="2023-09-22T00:00:00"/>
    <d v="2023-09-22T00:00:00"/>
    <n v="30"/>
    <x v="3"/>
    <x v="8"/>
    <x v="21"/>
    <s v="Consumer"/>
    <s v="Distributor"/>
    <s v="O. Wang"/>
    <x v="6"/>
    <s v="ACC-1492"/>
    <n v="209.81"/>
    <x v="291"/>
    <n v="5.8999999999999997E-2"/>
    <n v="15"/>
    <n v="7382.1450000000004"/>
    <n v="3147.15"/>
    <n v="4234.9950000000008"/>
    <n v="0.57368082041195356"/>
  </r>
  <r>
    <s v="ORD-2025-487025"/>
    <d v="2025-04-11T00:00:00"/>
    <s v="Apr-2025"/>
    <s v="Q2-2025"/>
    <d v="2025-05-04T00:00:00"/>
    <d v="2025-05-04T00:00:00"/>
    <n v="23"/>
    <x v="1"/>
    <x v="2"/>
    <x v="4"/>
    <s v="Small Business"/>
    <s v="Online"/>
    <s v="M. Rossi"/>
    <x v="0"/>
    <s v="CMP-3743"/>
    <n v="786.2"/>
    <x v="292"/>
    <n v="0.08"/>
    <n v="9"/>
    <n v="8903.4839999999986"/>
    <n v="7075.8"/>
    <n v="1827.6839999999984"/>
    <n v="0.20527739478163815"/>
  </r>
  <r>
    <s v="ORD-2025-398335"/>
    <d v="2025-06-01T00:00:00"/>
    <s v="Jun-2025"/>
    <s v="Q2-2025"/>
    <d v="2025-06-27T00:00:00"/>
    <d v="2025-06-27T00:00:00"/>
    <n v="26"/>
    <x v="3"/>
    <x v="6"/>
    <x v="22"/>
    <s v="Consumer"/>
    <s v="Distributor"/>
    <s v="E. Garcia"/>
    <x v="4"/>
    <s v="LAP-1619"/>
    <n v="1362.31"/>
    <x v="293"/>
    <n v="0.113"/>
    <n v="7"/>
    <n v="20455.985130000001"/>
    <n v="9536.17"/>
    <n v="10919.815130000001"/>
    <n v="0.5338200561157721"/>
  </r>
  <r>
    <s v="ORD-2024-792137"/>
    <d v="2024-03-02T00:00:00"/>
    <s v="Mar-2024"/>
    <s v="Q1-2024"/>
    <d v="2024-03-16T00:00:00"/>
    <d v="2024-03-16T00:00:00"/>
    <n v="14"/>
    <x v="2"/>
    <x v="3"/>
    <x v="26"/>
    <s v="Non-Profit"/>
    <s v="Direct"/>
    <s v="O. Wang"/>
    <x v="1"/>
    <s v="PRN-7976"/>
    <n v="248.24"/>
    <x v="294"/>
    <n v="0.16900000000000001"/>
    <n v="11"/>
    <n v="4241.88105"/>
    <n v="2730.6400000000003"/>
    <n v="1511.2410499999996"/>
    <n v="0.3562667203975462"/>
  </r>
  <r>
    <s v="ORD-2023-602648"/>
    <d v="2023-06-20T00:00:00"/>
    <s v="Jun-2023"/>
    <s v="Q2-2023"/>
    <d v="2023-07-08T00:00:00"/>
    <d v="2023-07-08T00:00:00"/>
    <n v="18"/>
    <x v="2"/>
    <x v="10"/>
    <x v="36"/>
    <s v="Non-Profit"/>
    <s v="Direct"/>
    <s v="F. Müller"/>
    <x v="5"/>
    <s v="MON-4326"/>
    <n v="337"/>
    <x v="295"/>
    <n v="0.108"/>
    <n v="7"/>
    <n v="3190.8713200000002"/>
    <n v="2359"/>
    <n v="831.8713200000002"/>
    <n v="0.26070349963219458"/>
  </r>
  <r>
    <s v="ORD-2024-207096"/>
    <d v="2024-03-26T00:00:00"/>
    <s v="Mar-2024"/>
    <s v="Q1-2024"/>
    <d v="2024-04-05T00:00:00"/>
    <d v="2024-04-05T00:00:00"/>
    <n v="10"/>
    <x v="2"/>
    <x v="10"/>
    <x v="36"/>
    <s v="Consumer"/>
    <s v="Direct"/>
    <s v="J. Njeri"/>
    <x v="5"/>
    <s v="MON-5444"/>
    <n v="5.66"/>
    <x v="296"/>
    <n v="0.11899999999999999"/>
    <n v="18"/>
    <n v="66.920760000000001"/>
    <n v="101.88"/>
    <n v="-34.959239999999994"/>
    <n v="-0.52239753403876454"/>
  </r>
  <r>
    <s v="ORD-2025-939953"/>
    <d v="2025-01-22T00:00:00"/>
    <s v="Jan-2025"/>
    <s v="Q1-2025"/>
    <d v="2025-01-22T00:00:00"/>
    <d v="2025-01-22T00:00:00"/>
    <n v="0"/>
    <x v="3"/>
    <x v="7"/>
    <x v="17"/>
    <s v="Small Business"/>
    <s v="Online"/>
    <s v="B. Chen"/>
    <x v="6"/>
    <s v="ACC-5422"/>
    <n v="591.72"/>
    <x v="297"/>
    <n v="0"/>
    <n v="22"/>
    <n v="12699.28"/>
    <n v="13017.84"/>
    <n v="-318.55999999999949"/>
    <n v="-2.5084886702238195E-2"/>
  </r>
  <r>
    <s v="ORD-2025-191328"/>
    <d v="2025-05-10T00:00:00"/>
    <s v="May-2025"/>
    <s v="Q2-2025"/>
    <d v="2025-05-27T00:00:00"/>
    <d v="2025-05-27T00:00:00"/>
    <n v="17"/>
    <x v="2"/>
    <x v="3"/>
    <x v="26"/>
    <s v="Education"/>
    <s v="Direct"/>
    <s v="C. Otieno"/>
    <x v="0"/>
    <s v="CMP-9307"/>
    <n v="862.89"/>
    <x v="298"/>
    <n v="5.6000000000000001E-2"/>
    <n v="19"/>
    <n v="25577.274079999999"/>
    <n v="16394.91"/>
    <n v="9182.3640799999994"/>
    <n v="0.35900479665188778"/>
  </r>
  <r>
    <s v="ORD-2023-166668"/>
    <d v="2023-10-05T00:00:00"/>
    <s v="Oct-2023"/>
    <s v="Q4-2023"/>
    <d v="2023-10-31T00:00:00"/>
    <d v="2023-10-31T00:00:00"/>
    <n v="26"/>
    <x v="1"/>
    <x v="9"/>
    <x v="23"/>
    <s v="Consumer"/>
    <s v="Unknown"/>
    <s v="J. Njeri"/>
    <x v="1"/>
    <s v="PRN-6520"/>
    <n v="649.91"/>
    <x v="299"/>
    <n v="0.19400000000000001"/>
    <n v="9"/>
    <n v="9866.3104799999983"/>
    <n v="5849.19"/>
    <n v="4017.1204799999987"/>
    <n v="0.40715528749506769"/>
  </r>
  <r>
    <s v="ORD-2023-594700"/>
    <d v="2023-07-18T00:00:00"/>
    <s v="Jul-2023"/>
    <s v="Q3-2023"/>
    <d v="2023-07-22T00:00:00"/>
    <d v="2023-07-22T00:00:00"/>
    <n v="4"/>
    <x v="2"/>
    <x v="5"/>
    <x v="8"/>
    <s v="Consumer"/>
    <s v="Direct"/>
    <s v="F. Müller"/>
    <x v="2"/>
    <s v="NET-1699"/>
    <n v="1269.55"/>
    <x v="300"/>
    <n v="0.129"/>
    <n v="22"/>
    <n v="39686.4182"/>
    <n v="27930.1"/>
    <n v="11756.318200000002"/>
    <n v="0.29623026549672354"/>
  </r>
  <r>
    <s v="ORD-2025-278048"/>
    <d v="2025-06-22T00:00:00"/>
    <s v="Jun-2025"/>
    <s v="Q2-2025"/>
    <d v="2025-07-08T00:00:00"/>
    <d v="2025-07-08T00:00:00"/>
    <n v="16"/>
    <x v="3"/>
    <x v="8"/>
    <x v="21"/>
    <s v="Education"/>
    <s v="Direct"/>
    <s v="A. Patel"/>
    <x v="3"/>
    <s v="PHN-5316"/>
    <n v="892.73"/>
    <x v="301"/>
    <n v="0.17399999999999999"/>
    <n v="10"/>
    <n v="8093.4784"/>
    <n v="8927.2999999999993"/>
    <n v="-833.82159999999931"/>
    <n v="-0.10302388649112838"/>
  </r>
  <r>
    <s v="ORD-2024-878493"/>
    <d v="2024-06-19T00:00:00"/>
    <s v="Jun-2024"/>
    <s v="Q2-2024"/>
    <d v="2024-06-20T00:00:00"/>
    <d v="2024-06-20T00:00:00"/>
    <n v="1"/>
    <x v="0"/>
    <x v="0"/>
    <x v="0"/>
    <s v="Small Business"/>
    <s v="Direct"/>
    <s v="J. Njeri"/>
    <x v="4"/>
    <s v="LAP-4607"/>
    <n v="231.63"/>
    <x v="302"/>
    <n v="0.08"/>
    <n v="12"/>
    <n v="5932.7856000000002"/>
    <n v="2779.56"/>
    <n v="3153.2256000000002"/>
    <n v="0.53149158129024587"/>
  </r>
  <r>
    <s v="ORD-2025-138578"/>
    <d v="2025-04-09T00:00:00"/>
    <s v="Apr-2025"/>
    <s v="Q2-2025"/>
    <d v="2025-04-12T00:00:00"/>
    <d v="2025-04-12T00:00:00"/>
    <n v="3"/>
    <x v="3"/>
    <x v="7"/>
    <x v="17"/>
    <s v="Small Business"/>
    <s v="Distributor"/>
    <s v="H. Kim"/>
    <x v="5"/>
    <s v="MON-5276"/>
    <n v="86.68"/>
    <x v="303"/>
    <n v="3.7999999999999999E-2"/>
    <n v="8"/>
    <n v="1641.7107199999998"/>
    <n v="693.44"/>
    <n v="948.27071999999976"/>
    <n v="0.57761133459614611"/>
  </r>
  <r>
    <s v="ORD-2025-944081"/>
    <d v="2025-03-25T00:00:00"/>
    <s v="Mar-2025"/>
    <s v="Q1-2025"/>
    <d v="2025-03-26T00:00:00"/>
    <d v="2025-03-26T00:00:00"/>
    <n v="1"/>
    <x v="0"/>
    <x v="1"/>
    <x v="3"/>
    <s v="Education"/>
    <s v="Distributor"/>
    <s v="G. Dubois"/>
    <x v="6"/>
    <s v="ACC-9533"/>
    <n v="1450.43"/>
    <x v="304"/>
    <n v="0.1"/>
    <n v="24"/>
    <n v="43084.872000000003"/>
    <n v="34810.32"/>
    <n v="8274.5520000000033"/>
    <n v="0.19205237513529116"/>
  </r>
  <r>
    <s v="ORD-2025-364852"/>
    <d v="2025-05-18T00:00:00"/>
    <s v="May-2025"/>
    <s v="Q2-2025"/>
    <d v="2025-06-09T00:00:00"/>
    <d v="2025-06-09T00:00:00"/>
    <n v="22"/>
    <x v="2"/>
    <x v="10"/>
    <x v="39"/>
    <s v="Consumer"/>
    <s v="Retail"/>
    <s v="H. Kim"/>
    <x v="2"/>
    <s v="NET-3749"/>
    <n v="382.96"/>
    <x v="305"/>
    <n v="0.17599999999999999"/>
    <n v="8"/>
    <n v="3644.3212800000006"/>
    <n v="3063.68"/>
    <n v="580.64128000000073"/>
    <n v="0.15932768693763483"/>
  </r>
  <r>
    <s v="ORD-2025-415018"/>
    <d v="2025-01-22T00:00:00"/>
    <s v="Jan-2025"/>
    <s v="Q1-2025"/>
    <d v="2025-02-04T00:00:00"/>
    <d v="2025-02-04T00:00:00"/>
    <n v="13"/>
    <x v="1"/>
    <x v="2"/>
    <x v="27"/>
    <s v="Small Business"/>
    <s v="Distributor"/>
    <s v="L. Okafor"/>
    <x v="1"/>
    <s v="PRN-2991"/>
    <n v="122.29"/>
    <x v="306"/>
    <n v="0.153"/>
    <n v="28"/>
    <n v="5334.9141999999993"/>
    <n v="3424.1200000000003"/>
    <n v="1910.7941999999989"/>
    <n v="0.3581677471026618"/>
  </r>
  <r>
    <s v="ORD-2023-884192"/>
    <d v="2023-01-10T00:00:00"/>
    <s v="Jan-2023"/>
    <s v="Q1-2023"/>
    <d v="2023-01-29T00:00:00"/>
    <d v="2023-01-29T00:00:00"/>
    <n v="19"/>
    <x v="3"/>
    <x v="7"/>
    <x v="17"/>
    <s v="Non-Profit"/>
    <s v="Direct"/>
    <s v="D. Smith"/>
    <x v="4"/>
    <s v="LAP-4551"/>
    <n v="401.66"/>
    <x v="307"/>
    <n v="8.8999999999999996E-2"/>
    <n v="14"/>
    <n v="9847.2358600000007"/>
    <n v="5623.2400000000007"/>
    <n v="4223.99586"/>
    <n v="0.42895244107619046"/>
  </r>
  <r>
    <s v="ORD-2024-165942"/>
    <d v="2024-12-29T00:00:00"/>
    <s v="Dec-2024"/>
    <s v="Q4-2024"/>
    <d v="2025-01-12T00:00:00"/>
    <d v="2025-01-12T00:00:00"/>
    <n v="14"/>
    <x v="3"/>
    <x v="8"/>
    <x v="31"/>
    <s v="Corporate"/>
    <s v="Direct"/>
    <s v="B. Chen"/>
    <x v="5"/>
    <s v="MON-6310"/>
    <n v="1399.72"/>
    <x v="308"/>
    <n v="0.185"/>
    <n v="12"/>
    <n v="30799.273800000003"/>
    <n v="16796.64"/>
    <n v="14002.633800000003"/>
    <n v="0.45464168703873797"/>
  </r>
  <r>
    <s v="ORD-2024-403664"/>
    <d v="2024-05-23T00:00:00"/>
    <s v="May-2024"/>
    <s v="Q2-2024"/>
    <d v="2024-06-06T00:00:00"/>
    <d v="2024-06-06T00:00:00"/>
    <n v="14"/>
    <x v="2"/>
    <x v="5"/>
    <x v="30"/>
    <s v="Non-Profit"/>
    <s v="Online"/>
    <s v="I. Johnson"/>
    <x v="2"/>
    <s v="NET-1166"/>
    <n v="51.13"/>
    <x v="309"/>
    <n v="4.4999999999999998E-2"/>
    <n v="16"/>
    <n v="879.05840000000001"/>
    <n v="818.08"/>
    <n v="60.978399999999965"/>
    <n v="6.9367859973808302E-2"/>
  </r>
  <r>
    <s v="ORD-2023-890605"/>
    <d v="2023-06-24T00:00:00"/>
    <s v="Jun-2023"/>
    <s v="Q2-2023"/>
    <d v="2023-06-22T00:00:00"/>
    <d v="2023-06-24T00:00:00"/>
    <n v="0"/>
    <x v="2"/>
    <x v="3"/>
    <x v="5"/>
    <s v="Non-Profit"/>
    <s v="Retail"/>
    <s v="M. Rossi"/>
    <x v="6"/>
    <s v="ACC-2903"/>
    <n v="471.42"/>
    <x v="310"/>
    <n v="8.7999999999999995E-2"/>
    <n v="15"/>
    <n v="11283.400799999999"/>
    <n v="7071.3"/>
    <n v="4212.1007999999993"/>
    <n v="0.37330064531608231"/>
  </r>
  <r>
    <s v="ORD-2024-925626"/>
    <d v="2024-11-04T00:00:00"/>
    <s v="Nov-2024"/>
    <s v="Q4-2024"/>
    <d v="2024-11-05T00:00:00"/>
    <d v="2024-11-05T00:00:00"/>
    <n v="1"/>
    <x v="3"/>
    <x v="8"/>
    <x v="21"/>
    <s v="Corporate"/>
    <s v="Retail"/>
    <s v="M. Rossi"/>
    <x v="1"/>
    <s v="PRN-2293"/>
    <n v="840.68"/>
    <x v="311"/>
    <n v="0"/>
    <n v="27"/>
    <n v="40325.31"/>
    <n v="22698.359999999997"/>
    <n v="17626.95"/>
    <n v="0.43711877230454027"/>
  </r>
  <r>
    <s v="ORD-2024-427031"/>
    <d v="2024-06-08T00:00:00"/>
    <s v="Jun-2024"/>
    <s v="Q2-2024"/>
    <d v="2024-06-24T00:00:00"/>
    <d v="2024-06-24T00:00:00"/>
    <n v="16"/>
    <x v="0"/>
    <x v="11"/>
    <x v="25"/>
    <s v="Education"/>
    <s v="Distributor"/>
    <s v="H. Kim"/>
    <x v="5"/>
    <s v="MON-1389"/>
    <n v="597.85"/>
    <x v="312"/>
    <n v="3.1E-2"/>
    <n v="7"/>
    <n v="5032.4433599999993"/>
    <n v="4184.95"/>
    <n v="847.49335999999948"/>
    <n v="0.16840594108544515"/>
  </r>
  <r>
    <s v="ORD-2025-231184"/>
    <d v="2025-06-01T00:00:00"/>
    <s v="Jun-2025"/>
    <s v="Q2-2025"/>
    <d v="2025-06-06T00:00:00"/>
    <d v="2025-06-06T00:00:00"/>
    <n v="5"/>
    <x v="3"/>
    <x v="7"/>
    <x v="28"/>
    <s v="Consumer"/>
    <s v="Distributor"/>
    <s v="G. Dubois"/>
    <x v="0"/>
    <s v="CMP-4093"/>
    <n v="379.45"/>
    <x v="313"/>
    <n v="0.09"/>
    <n v="13"/>
    <n v="8780.5809000000008"/>
    <n v="4932.8499999999995"/>
    <n v="3847.7309000000014"/>
    <n v="0.43820915083192286"/>
  </r>
  <r>
    <s v="ORD-2023-363031"/>
    <d v="2023-05-06T00:00:00"/>
    <s v="May-2023"/>
    <s v="Q2-2023"/>
    <d v="2023-05-14T00:00:00"/>
    <d v="2023-05-14T00:00:00"/>
    <n v="8"/>
    <x v="1"/>
    <x v="2"/>
    <x v="4"/>
    <s v="Enterprise"/>
    <s v="Marketplace"/>
    <s v="B. Chen"/>
    <x v="3"/>
    <s v="PHN-6131"/>
    <n v="291.18"/>
    <x v="314"/>
    <n v="0.14099999999999999"/>
    <n v="22"/>
    <n v="9062.34692"/>
    <n v="6405.96"/>
    <n v="2656.3869199999999"/>
    <n v="0.29312350801066001"/>
  </r>
  <r>
    <s v="ORD-2023-619570"/>
    <d v="2023-11-14T00:00:00"/>
    <s v="Nov-2023"/>
    <s v="Q4-2023"/>
    <d v="2023-11-30T00:00:00"/>
    <d v="2023-11-30T00:00:00"/>
    <n v="16"/>
    <x v="2"/>
    <x v="5"/>
    <x v="8"/>
    <s v="Enterprise"/>
    <s v="Direct"/>
    <s v="K. Singh"/>
    <x v="2"/>
    <s v="NET-4104"/>
    <n v="1017.92"/>
    <x v="315"/>
    <n v="7.4999999999999997E-2"/>
    <n v="15"/>
    <n v="16306.59375"/>
    <n v="15268.8"/>
    <n v="1037.7937500000007"/>
    <n v="6.3642583234159542E-2"/>
  </r>
  <r>
    <s v="ORD-2025-861401"/>
    <d v="2025-04-01T00:00:00"/>
    <s v="Apr-2025"/>
    <s v="Q2-2025"/>
    <d v="2025-04-27T00:00:00"/>
    <d v="2025-04-27T00:00:00"/>
    <n v="26"/>
    <x v="2"/>
    <x v="10"/>
    <x v="24"/>
    <s v="Corporate"/>
    <s v="Direct"/>
    <s v="I. Johnson"/>
    <x v="5"/>
    <s v="MON-9319"/>
    <n v="156.55000000000001"/>
    <x v="316"/>
    <n v="1.4E-2"/>
    <n v="13"/>
    <n v="2915.4540999999999"/>
    <n v="2035.15"/>
    <n v="880.30409999999983"/>
    <n v="0.3019440779396938"/>
  </r>
  <r>
    <s v="ORD-2023-835010"/>
    <d v="2023-03-23T00:00:00"/>
    <s v="Mar-2023"/>
    <s v="Q1-2023"/>
    <d v="2023-04-15T00:00:00"/>
    <d v="2023-04-15T00:00:00"/>
    <n v="23"/>
    <x v="0"/>
    <x v="0"/>
    <x v="13"/>
    <s v="Small Business"/>
    <s v="Retail"/>
    <s v="C. Otieno"/>
    <x v="6"/>
    <s v="ACC-2988"/>
    <n v="875.36"/>
    <x v="317"/>
    <n v="0.151"/>
    <n v="53"/>
    <n v="53034.364139999991"/>
    <n v="46394.080000000002"/>
    <n v="6640.2841399999888"/>
    <n v="0.12520719815685888"/>
  </r>
  <r>
    <s v="ORD-2024-819979"/>
    <d v="2024-05-28T00:00:00"/>
    <s v="May-2024"/>
    <s v="Q2-2024"/>
    <d v="2024-06-18T00:00:00"/>
    <d v="2024-06-18T00:00:00"/>
    <n v="21"/>
    <x v="3"/>
    <x v="6"/>
    <x v="37"/>
    <s v="Small Business"/>
    <s v="Online"/>
    <s v="E. Garcia"/>
    <x v="3"/>
    <s v="PHN-9399"/>
    <n v="986.85"/>
    <x v="318"/>
    <n v="7.5999999999999998E-2"/>
    <n v="10"/>
    <n v="22380.204000000002"/>
    <n v="9868.5"/>
    <n v="12511.704000000002"/>
    <n v="0.55905227673527913"/>
  </r>
  <r>
    <s v="ORD-2024-719055"/>
    <d v="2024-01-02T00:00:00"/>
    <s v="Jan-2024"/>
    <s v="Q1-2024"/>
    <d v="2024-01-01T00:00:00"/>
    <d v="2024-01-02T00:00:00"/>
    <n v="0"/>
    <x v="2"/>
    <x v="10"/>
    <x v="15"/>
    <s v="Education"/>
    <s v="Marketplace"/>
    <s v="B. Chen"/>
    <x v="2"/>
    <s v="NET-4554"/>
    <n v="404.77"/>
    <x v="319"/>
    <n v="0.215"/>
    <n v="22"/>
    <n v="7493.1076000000012"/>
    <n v="8904.9399999999987"/>
    <n v="-1411.8323999999975"/>
    <n v="-0.18841747314558746"/>
  </r>
  <r>
    <s v="ORD-2023-888245"/>
    <d v="2023-02-28T00:00:00"/>
    <s v="Feb-2023"/>
    <s v="Q1-2023"/>
    <d v="2023-02-27T00:00:00"/>
    <d v="2023-02-28T00:00:00"/>
    <n v="0"/>
    <x v="3"/>
    <x v="7"/>
    <x v="11"/>
    <s v="Corporate"/>
    <s v="Retail"/>
    <s v="K. Singh"/>
    <x v="2"/>
    <s v="NET-5195"/>
    <n v="1299.81"/>
    <x v="320"/>
    <n v="0.10299999999999999"/>
    <n v="14"/>
    <n v="39546.774539999999"/>
    <n v="18197.34"/>
    <n v="21349.434539999998"/>
    <n v="0.53985273864511729"/>
  </r>
  <r>
    <s v="ORD-2024-206121"/>
    <d v="2024-02-18T00:00:00"/>
    <s v="Feb-2024"/>
    <s v="Q1-2024"/>
    <d v="2024-03-11T00:00:00"/>
    <d v="2024-03-11T00:00:00"/>
    <n v="22"/>
    <x v="2"/>
    <x v="5"/>
    <x v="8"/>
    <s v="Consumer"/>
    <s v="Online"/>
    <s v="A. Patel"/>
    <x v="0"/>
    <s v="CMP-9801"/>
    <n v="80.48"/>
    <x v="321"/>
    <n v="0.17599999999999999"/>
    <n v="13"/>
    <n v="703.2428000000001"/>
    <n v="1046.24"/>
    <n v="-342.99719999999991"/>
    <n v="-0.48773652570634191"/>
  </r>
  <r>
    <s v="ORD-2024-500890"/>
    <d v="2024-09-09T00:00:00"/>
    <s v="Sep-2024"/>
    <s v="Q3-2024"/>
    <d v="2024-10-08T00:00:00"/>
    <d v="2024-10-08T00:00:00"/>
    <n v="29"/>
    <x v="2"/>
    <x v="5"/>
    <x v="8"/>
    <s v="Education"/>
    <s v="Direct"/>
    <s v="J. Njeri"/>
    <x v="0"/>
    <s v="CMP-3093"/>
    <n v="1010.33"/>
    <x v="322"/>
    <n v="5.0999999999999997E-2"/>
    <n v="11"/>
    <n v="26015.449459999996"/>
    <n v="11113.630000000001"/>
    <n v="14901.819459999995"/>
    <n v="0.57280653493656752"/>
  </r>
  <r>
    <s v="ORD-2023-144816"/>
    <d v="2023-05-07T00:00:00"/>
    <s v="May-2023"/>
    <s v="Q2-2023"/>
    <d v="2023-05-29T00:00:00"/>
    <d v="2023-05-29T00:00:00"/>
    <n v="22"/>
    <x v="0"/>
    <x v="11"/>
    <x v="25"/>
    <s v="Education"/>
    <s v="Distributor"/>
    <s v="K. Singh"/>
    <x v="6"/>
    <s v="ACC-2364"/>
    <n v="653.86"/>
    <x v="323"/>
    <n v="0.121"/>
    <n v="12"/>
    <n v="9829.0483199999999"/>
    <n v="7846.32"/>
    <n v="1982.7283200000002"/>
    <n v="0.20172129136506273"/>
  </r>
  <r>
    <s v="ORD-2024-153053"/>
    <d v="2024-01-12T00:00:00"/>
    <s v="Jan-2024"/>
    <s v="Q1-2024"/>
    <d v="2024-01-29T00:00:00"/>
    <d v="2024-01-29T00:00:00"/>
    <n v="17"/>
    <x v="1"/>
    <x v="4"/>
    <x v="34"/>
    <s v="Small Business"/>
    <s v="Direct"/>
    <s v="B. Chen"/>
    <x v="0"/>
    <s v="CMP-5138"/>
    <n v="310.02"/>
    <x v="324"/>
    <n v="4.2000000000000003E-2"/>
    <n v="4"/>
    <n v="2373.9623200000001"/>
    <n v="1240.08"/>
    <n v="1133.8823200000002"/>
    <n v="0.47763282106347843"/>
  </r>
  <r>
    <s v="ORD-2023-536542"/>
    <d v="2023-06-10T00:00:00"/>
    <s v="Jun-2023"/>
    <s v="Q2-2023"/>
    <d v="2023-06-18T00:00:00"/>
    <d v="2023-06-18T00:00:00"/>
    <n v="8"/>
    <x v="0"/>
    <x v="0"/>
    <x v="16"/>
    <s v="Enterprise"/>
    <s v="Direct"/>
    <s v="H. Kim"/>
    <x v="3"/>
    <s v="PHN-2337"/>
    <n v="894.23"/>
    <x v="325"/>
    <n v="0.109"/>
    <n v="3"/>
    <n v="3799.8031499999997"/>
    <n v="2682.69"/>
    <n v="1117.1131499999997"/>
    <n v="0.29399237431549574"/>
  </r>
  <r>
    <s v="ORD-2025-779530"/>
    <d v="2025-05-19T00:00:00"/>
    <s v="May-2025"/>
    <s v="Q2-2025"/>
    <d v="2025-05-17T00:00:00"/>
    <d v="2025-05-19T00:00:00"/>
    <n v="0"/>
    <x v="2"/>
    <x v="5"/>
    <x v="8"/>
    <s v="Small Business"/>
    <s v="Distributor"/>
    <s v="L. Okafor"/>
    <x v="5"/>
    <s v="MON-2993"/>
    <n v="383.77"/>
    <x v="326"/>
    <n v="0.34599999999999997"/>
    <n v="10"/>
    <n v="6229.7423999999992"/>
    <n v="3837.7"/>
    <n v="2392.0423999999994"/>
    <n v="0.38397131797937578"/>
  </r>
  <r>
    <s v="ORD-2023-163610"/>
    <d v="2023-10-22T00:00:00"/>
    <s v="Oct-2023"/>
    <s v="Q4-2023"/>
    <d v="2023-11-16T00:00:00"/>
    <d v="2023-11-16T00:00:00"/>
    <n v="25"/>
    <x v="2"/>
    <x v="3"/>
    <x v="5"/>
    <s v="Small Business"/>
    <s v="Marketplace"/>
    <s v="I. Johnson"/>
    <x v="4"/>
    <s v="LAP-9024"/>
    <n v="1373.31"/>
    <x v="327"/>
    <n v="0.2"/>
    <n v="11"/>
    <n v="27756.432000000001"/>
    <n v="15106.41"/>
    <n v="12650.022000000001"/>
    <n v="0.45575101295440279"/>
  </r>
  <r>
    <s v="ORD-2025-653781"/>
    <d v="2025-01-11T00:00:00"/>
    <s v="Jan-2025"/>
    <s v="Q1-2025"/>
    <d v="2025-01-23T00:00:00"/>
    <d v="2025-01-23T00:00:00"/>
    <n v="12"/>
    <x v="2"/>
    <x v="10"/>
    <x v="36"/>
    <s v="Consumer"/>
    <s v="Distributor"/>
    <s v="H. Kim"/>
    <x v="3"/>
    <s v="PHN-6307"/>
    <n v="100.69"/>
    <x v="328"/>
    <n v="6.5000000000000002E-2"/>
    <n v="12"/>
    <n v="2537.2908000000002"/>
    <n v="1208.28"/>
    <n v="1329.0108000000002"/>
    <n v="0.52379128162999689"/>
  </r>
  <r>
    <s v="ORD-2025-737787"/>
    <d v="2025-09-14T00:00:00"/>
    <s v="Sep-2025"/>
    <s v="Q3-2025"/>
    <d v="2025-09-26T00:00:00"/>
    <d v="2025-09-26T00:00:00"/>
    <n v="12"/>
    <x v="3"/>
    <x v="8"/>
    <x v="21"/>
    <s v="Small Business"/>
    <s v="Direct"/>
    <s v="N. Brown"/>
    <x v="2"/>
    <s v="NET-9003"/>
    <n v="425.15"/>
    <x v="329"/>
    <n v="0.23899999999999999"/>
    <n v="13"/>
    <n v="8764.4065599999994"/>
    <n v="5526.95"/>
    <n v="3237.4565599999996"/>
    <n v="0.3693868532725848"/>
  </r>
  <r>
    <s v="ORD-2023-944052"/>
    <d v="2023-08-30T00:00:00"/>
    <s v="Aug-2023"/>
    <s v="Q3-2023"/>
    <d v="2023-09-03T00:00:00"/>
    <d v="2023-09-03T00:00:00"/>
    <n v="4"/>
    <x v="1"/>
    <x v="4"/>
    <x v="18"/>
    <s v="Small Business"/>
    <s v="Marketplace"/>
    <s v="L. Okafor"/>
    <x v="6"/>
    <s v="ACC-3068"/>
    <n v="1082.25"/>
    <x v="330"/>
    <n v="0.27"/>
    <n v="4"/>
    <n v="7105.3528000000006"/>
    <n v="4329"/>
    <n v="2776.3528000000006"/>
    <n v="0.3907410199251472"/>
  </r>
  <r>
    <s v="ORD-2023-181257"/>
    <d v="2023-11-15T00:00:00"/>
    <s v="Nov-2023"/>
    <s v="Q4-2023"/>
    <d v="2023-12-06T00:00:00"/>
    <d v="2023-12-06T00:00:00"/>
    <n v="21"/>
    <x v="3"/>
    <x v="8"/>
    <x v="31"/>
    <s v="Education"/>
    <s v="Direct"/>
    <s v="H. Kim"/>
    <x v="6"/>
    <s v="ACC-1060"/>
    <n v="1184.99"/>
    <x v="331"/>
    <n v="2.8000000000000001E-2"/>
    <n v="5"/>
    <n v="5610.0923999999995"/>
    <n v="5924.95"/>
    <n v="-314.85760000000028"/>
    <n v="-5.6123424990290764E-2"/>
  </r>
  <r>
    <s v="ORD-2025-323492"/>
    <d v="2025-04-27T00:00:00"/>
    <s v="Apr-2025"/>
    <s v="Q2-2025"/>
    <d v="2025-05-27T00:00:00"/>
    <d v="2025-05-27T00:00:00"/>
    <n v="30"/>
    <x v="1"/>
    <x v="4"/>
    <x v="35"/>
    <s v="Enterprise"/>
    <s v="Marketplace"/>
    <s v="H. Kim"/>
    <x v="3"/>
    <s v="PHN-3854"/>
    <n v="481.32"/>
    <x v="332"/>
    <n v="0.14499999999999999"/>
    <n v="5"/>
    <n v="4856.35725"/>
    <n v="2406.6"/>
    <n v="2449.7572500000001"/>
    <n v="0.50444337677175621"/>
  </r>
  <r>
    <s v="ORD-2024-332076"/>
    <d v="2024-04-09T00:00:00"/>
    <s v="Apr-2024"/>
    <s v="Q2-2024"/>
    <d v="2024-04-18T00:00:00"/>
    <d v="2024-04-18T00:00:00"/>
    <n v="9"/>
    <x v="3"/>
    <x v="7"/>
    <x v="17"/>
    <s v="Consumer"/>
    <s v="Online"/>
    <s v="E. Garcia"/>
    <x v="1"/>
    <s v="PRN-1086"/>
    <n v="1288.8499999999999"/>
    <x v="333"/>
    <n v="0.158"/>
    <n v="7"/>
    <n v="16219.34496"/>
    <n v="9021.9499999999989"/>
    <n v="7197.3949600000014"/>
    <n v="0.44375373837538756"/>
  </r>
  <r>
    <s v="ORD-2024-571797"/>
    <d v="2024-07-11T00:00:00"/>
    <s v="Jul-2024"/>
    <s v="Q3-2024"/>
    <d v="2024-07-31T00:00:00"/>
    <d v="2024-07-31T00:00:00"/>
    <n v="20"/>
    <x v="1"/>
    <x v="9"/>
    <x v="14"/>
    <s v="Consumer"/>
    <s v="Online"/>
    <s v="G. Dubois"/>
    <x v="3"/>
    <s v="PHN-7815"/>
    <n v="647.26"/>
    <x v="334"/>
    <n v="6.6000000000000003E-2"/>
    <n v="22"/>
    <n v="28247.74656"/>
    <n v="14239.72"/>
    <n v="14008.02656"/>
    <n v="0.49589890401508901"/>
  </r>
  <r>
    <s v="ORD-2024-129345"/>
    <d v="2024-02-18T00:00:00"/>
    <s v="Feb-2024"/>
    <s v="Q1-2024"/>
    <d v="2024-03-03T00:00:00"/>
    <d v="2024-03-03T00:00:00"/>
    <n v="14"/>
    <x v="2"/>
    <x v="5"/>
    <x v="35"/>
    <s v="Enterprise"/>
    <s v="Distributor"/>
    <s v="A. Patel"/>
    <x v="1"/>
    <s v="PRN-5384"/>
    <n v="624.23"/>
    <x v="335"/>
    <n v="0.21"/>
    <n v="37"/>
    <n v="38535.955099999999"/>
    <n v="23096.510000000002"/>
    <n v="15439.445099999997"/>
    <n v="0.40065038118128793"/>
  </r>
  <r>
    <s v="ORD-2023-660608"/>
    <d v="2023-07-25T00:00:00"/>
    <s v="Jul-2023"/>
    <s v="Q3-2023"/>
    <d v="2023-08-10T00:00:00"/>
    <d v="2023-08-10T00:00:00"/>
    <n v="16"/>
    <x v="0"/>
    <x v="1"/>
    <x v="1"/>
    <s v="Corporate"/>
    <s v="Distributor"/>
    <s v="I. Johnson"/>
    <x v="6"/>
    <s v="ACC-8178"/>
    <n v="506.83"/>
    <x v="336"/>
    <n v="0.24"/>
    <n v="9"/>
    <n v="3021.5016000000001"/>
    <n v="4561.47"/>
    <n v="-1539.9684000000002"/>
    <n v="-0.50966989393618067"/>
  </r>
  <r>
    <s v="ORD-2023-825084"/>
    <d v="2023-07-14T00:00:00"/>
    <s v="Jul-2023"/>
    <s v="Q3-2023"/>
    <d v="2023-07-21T00:00:00"/>
    <d v="2023-07-21T00:00:00"/>
    <n v="7"/>
    <x v="0"/>
    <x v="11"/>
    <x v="25"/>
    <s v="Enterprise"/>
    <s v="Marketplace"/>
    <s v="Unassigned"/>
    <x v="5"/>
    <s v="MON-1018"/>
    <n v="620.74"/>
    <x v="337"/>
    <n v="0.29899999999999999"/>
    <n v="28"/>
    <n v="26106.613960000002"/>
    <n v="17380.72"/>
    <n v="8725.8939600000012"/>
    <n v="0.33424073965967516"/>
  </r>
  <r>
    <s v="ORD-2023-261081"/>
    <d v="2023-07-24T00:00:00"/>
    <s v="Jul-2023"/>
    <s v="Q3-2023"/>
    <d v="2023-08-19T00:00:00"/>
    <d v="2023-08-19T00:00:00"/>
    <n v="26"/>
    <x v="0"/>
    <x v="0"/>
    <x v="2"/>
    <s v="Enterprise"/>
    <s v="Distributor"/>
    <s v="M. Rossi"/>
    <x v="6"/>
    <s v="ACC-1238"/>
    <n v="661.45"/>
    <x v="338"/>
    <n v="0.56499999999999995"/>
    <n v="24"/>
    <n v="17067.938400000003"/>
    <n v="15874.800000000001"/>
    <n v="1193.1384000000016"/>
    <n v="6.9905244092045793E-2"/>
  </r>
  <r>
    <s v="ORD-2023-766015"/>
    <d v="2023-04-13T00:00:00"/>
    <s v="Apr-2023"/>
    <s v="Q2-2023"/>
    <d v="2023-04-11T00:00:00"/>
    <d v="2023-04-13T00:00:00"/>
    <n v="0"/>
    <x v="2"/>
    <x v="10"/>
    <x v="24"/>
    <s v="Education"/>
    <s v="Marketplace"/>
    <s v="G. Dubois"/>
    <x v="2"/>
    <s v="NET-1816"/>
    <n v="32.1"/>
    <x v="339"/>
    <n v="0.28199999999999997"/>
    <n v="22"/>
    <n v="1115.1975999999997"/>
    <n v="706.2"/>
    <n v="408.99759999999969"/>
    <n v="0.36674899587301818"/>
  </r>
  <r>
    <s v="ORD-2024-333192"/>
    <d v="2024-10-29T00:00:00"/>
    <s v="Oct-2024"/>
    <s v="Q4-2024"/>
    <d v="2024-11-04T00:00:00"/>
    <d v="2024-11-04T00:00:00"/>
    <n v="6"/>
    <x v="0"/>
    <x v="0"/>
    <x v="2"/>
    <s v="Corporate"/>
    <s v="Distributor"/>
    <s v="M. Rossi"/>
    <x v="1"/>
    <s v="PRN-4893"/>
    <n v="805.81"/>
    <x v="340"/>
    <n v="0"/>
    <n v="11"/>
    <n v="20053.439999999999"/>
    <n v="8863.91"/>
    <n v="11189.529999999999"/>
    <n v="0.55798556257679477"/>
  </r>
  <r>
    <s v="ORD-2024-647473"/>
    <d v="2024-02-17T00:00:00"/>
    <s v="Feb-2024"/>
    <s v="Q1-2024"/>
    <d v="2024-03-04T00:00:00"/>
    <d v="2024-03-04T00:00:00"/>
    <n v="16"/>
    <x v="1"/>
    <x v="4"/>
    <x v="18"/>
    <s v="Small Business"/>
    <s v="Marketplace"/>
    <s v="F. Müller"/>
    <x v="3"/>
    <s v="PHN-1717"/>
    <n v="1231.8"/>
    <x v="341"/>
    <n v="0.26100000000000001"/>
    <n v="6"/>
    <n v="8938.8996600000009"/>
    <n v="7390.7999999999993"/>
    <n v="1548.0996600000017"/>
    <n v="0.17318682599464391"/>
  </r>
  <r>
    <s v="ORD-2024-892908"/>
    <d v="2024-07-13T00:00:00"/>
    <s v="Jul-2024"/>
    <s v="Q3-2024"/>
    <d v="2024-07-12T00:00:00"/>
    <d v="2024-07-13T00:00:00"/>
    <n v="0"/>
    <x v="1"/>
    <x v="2"/>
    <x v="32"/>
    <s v="Small Business"/>
    <s v="Marketplace"/>
    <s v="F. Müller"/>
    <x v="2"/>
    <s v="NET-9575"/>
    <n v="105.13"/>
    <x v="342"/>
    <n v="7.0999999999999994E-2"/>
    <n v="14"/>
    <n v="3175.1547799999998"/>
    <n v="1471.82"/>
    <n v="1703.3347799999999"/>
    <n v="0.53645724319618837"/>
  </r>
  <r>
    <s v="ORD-2023-573146"/>
    <d v="2023-12-01T00:00:00"/>
    <s v="Dec-2023"/>
    <s v="Q4-2023"/>
    <d v="2023-12-18T00:00:00"/>
    <d v="2023-12-18T00:00:00"/>
    <n v="17"/>
    <x v="1"/>
    <x v="2"/>
    <x v="32"/>
    <s v="Small Business"/>
    <s v="Direct"/>
    <s v="N. Brown"/>
    <x v="4"/>
    <s v="LAP-3604"/>
    <n v="1495.79"/>
    <x v="343"/>
    <n v="0.02"/>
    <n v="5"/>
    <n v="13637.287999999999"/>
    <n v="7478.95"/>
    <n v="6158.3379999999988"/>
    <n v="0.45158084217331185"/>
  </r>
  <r>
    <s v="ORD-2024-901115"/>
    <d v="2024-07-25T00:00:00"/>
    <s v="Jul-2024"/>
    <s v="Q3-2024"/>
    <d v="2024-08-02T00:00:00"/>
    <d v="2024-08-02T00:00:00"/>
    <n v="8"/>
    <x v="2"/>
    <x v="3"/>
    <x v="19"/>
    <s v="Consumer"/>
    <s v="Direct"/>
    <s v="J. Njeri"/>
    <x v="6"/>
    <s v="ACC-6626"/>
    <n v="986.81"/>
    <x v="344"/>
    <n v="0.10299999999999999"/>
    <n v="43"/>
    <n v="79082.507010000001"/>
    <n v="42432.829999999994"/>
    <n v="36649.677010000007"/>
    <n v="0.46343595310358138"/>
  </r>
  <r>
    <s v="ORD-2023-898009"/>
    <d v="2023-05-04T00:00:00"/>
    <s v="May-2023"/>
    <s v="Q2-2023"/>
    <d v="2023-05-16T00:00:00"/>
    <d v="2023-05-16T00:00:00"/>
    <n v="12"/>
    <x v="0"/>
    <x v="1"/>
    <x v="7"/>
    <s v="Small Business"/>
    <s v="Marketplace"/>
    <s v="J. Njeri"/>
    <x v="3"/>
    <s v="PHN-1670"/>
    <n v="77.739999999999995"/>
    <x v="345"/>
    <n v="0"/>
    <n v="15"/>
    <n v="2206.8000000000002"/>
    <n v="1166.0999999999999"/>
    <n v="1040.7000000000003"/>
    <n v="0.47158781946710177"/>
  </r>
  <r>
    <s v="ORD-2023-208944"/>
    <d v="2023-12-21T00:00:00"/>
    <s v="Dec-2023"/>
    <s v="Q4-2023"/>
    <d v="2024-01-06T00:00:00"/>
    <d v="2024-01-06T00:00:00"/>
    <n v="16"/>
    <x v="0"/>
    <x v="1"/>
    <x v="35"/>
    <s v="Corporate"/>
    <s v="Marketplace"/>
    <s v="K. Singh"/>
    <x v="0"/>
    <s v="CMP-4792"/>
    <n v="932.61"/>
    <x v="346"/>
    <n v="0.14399999999999999"/>
    <n v="16"/>
    <n v="27158.894079999998"/>
    <n v="14921.76"/>
    <n v="12237.134079999998"/>
    <n v="0.45057556629345635"/>
  </r>
  <r>
    <s v="ORD-2025-480172"/>
    <d v="2025-06-17T00:00:00"/>
    <s v="Jun-2025"/>
    <s v="Q2-2025"/>
    <d v="2025-07-05T00:00:00"/>
    <d v="2025-07-05T00:00:00"/>
    <n v="18"/>
    <x v="1"/>
    <x v="4"/>
    <x v="18"/>
    <s v="Consumer"/>
    <s v="Marketplace"/>
    <s v="L. Okafor"/>
    <x v="4"/>
    <s v="LAP-1990"/>
    <n v="982.93"/>
    <x v="347"/>
    <n v="0.113"/>
    <n v="6"/>
    <n v="12236.874600000001"/>
    <n v="5897.58"/>
    <n v="6339.2946000000011"/>
    <n v="0.51804850562087157"/>
  </r>
  <r>
    <s v="ORD-2023-735274"/>
    <d v="2023-02-23T00:00:00"/>
    <s v="Feb-2023"/>
    <s v="Q1-2023"/>
    <d v="2023-03-08T00:00:00"/>
    <d v="2023-03-08T00:00:00"/>
    <n v="13"/>
    <x v="3"/>
    <x v="8"/>
    <x v="31"/>
    <s v="Small Business"/>
    <s v="Direct"/>
    <s v="C. Otieno"/>
    <x v="1"/>
    <s v="PRN-7410"/>
    <n v="307.37"/>
    <x v="348"/>
    <n v="0.188"/>
    <n v="11"/>
    <n v="4132.0325200000007"/>
    <n v="3381.07"/>
    <n v="750.9625200000005"/>
    <n v="0.18174167709599739"/>
  </r>
  <r>
    <s v="ORD-2023-212701"/>
    <d v="2023-12-02T00:00:00"/>
    <s v="Dec-2023"/>
    <s v="Q4-2023"/>
    <d v="2023-12-16T00:00:00"/>
    <d v="2023-12-16T00:00:00"/>
    <n v="14"/>
    <x v="3"/>
    <x v="6"/>
    <x v="37"/>
    <s v="Education"/>
    <s v="Direct"/>
    <s v="N. Brown"/>
    <x v="5"/>
    <s v="MON-4278"/>
    <n v="879.08"/>
    <x v="349"/>
    <n v="0.113"/>
    <n v="17"/>
    <n v="16487.22781"/>
    <n v="14944.36"/>
    <n v="1542.8678099999997"/>
    <n v="9.3579577341935186E-2"/>
  </r>
  <r>
    <s v="ORD-2023-479747"/>
    <d v="2023-07-14T00:00:00"/>
    <s v="Jul-2023"/>
    <s v="Q3-2023"/>
    <d v="2023-07-14T00:00:00"/>
    <d v="2023-07-14T00:00:00"/>
    <n v="0"/>
    <x v="0"/>
    <x v="1"/>
    <x v="3"/>
    <s v="Education"/>
    <s v="Retail"/>
    <s v="I. Johnson"/>
    <x v="6"/>
    <s v="ACC-5334"/>
    <n v="956.38"/>
    <x v="350"/>
    <n v="3.9E-2"/>
    <n v="19"/>
    <n v="26552.60298"/>
    <n v="18171.22"/>
    <n v="8381.3829799999985"/>
    <n v="0.31565202802576603"/>
  </r>
  <r>
    <s v="ORD-2024-915495"/>
    <d v="2024-08-08T00:00:00"/>
    <s v="Aug-2024"/>
    <s v="Q3-2024"/>
    <d v="2024-08-20T00:00:00"/>
    <d v="2024-08-20T00:00:00"/>
    <n v="12"/>
    <x v="1"/>
    <x v="2"/>
    <x v="4"/>
    <s v="Small Business"/>
    <s v="Retail"/>
    <s v="H. Kim"/>
    <x v="2"/>
    <s v="NET-8957"/>
    <n v="1233.3599999999999"/>
    <x v="351"/>
    <n v="0.17899999999999999"/>
    <n v="20"/>
    <n v="34816.968000000001"/>
    <n v="24667.199999999997"/>
    <n v="10149.768000000004"/>
    <n v="0.29151785991244278"/>
  </r>
  <r>
    <s v="ORD-2024-225829"/>
    <d v="2024-11-07T00:00:00"/>
    <s v="Nov-2024"/>
    <s v="Q4-2024"/>
    <d v="2024-11-26T00:00:00"/>
    <d v="2024-11-26T00:00:00"/>
    <n v="19"/>
    <x v="2"/>
    <x v="5"/>
    <x v="30"/>
    <s v="Non-Profit"/>
    <s v="Distributor"/>
    <s v="J. Njeri"/>
    <x v="1"/>
    <s v="PRN-9960"/>
    <n v="55.35"/>
    <x v="352"/>
    <n v="0.128"/>
    <n v="10"/>
    <n v="1122.0896000000002"/>
    <n v="553.5"/>
    <n v="568.58960000000025"/>
    <n v="0.50672388372550647"/>
  </r>
  <r>
    <s v="ORD-2024-921935"/>
    <d v="2024-01-01T00:00:00"/>
    <s v="Jan-2024"/>
    <s v="Q1-2024"/>
    <d v="2024-01-27T00:00:00"/>
    <d v="2024-01-27T00:00:00"/>
    <n v="26"/>
    <x v="3"/>
    <x v="8"/>
    <x v="31"/>
    <s v="Education"/>
    <s v="Distributor"/>
    <s v="D. Smith"/>
    <x v="6"/>
    <s v="ACC-3103"/>
    <n v="657.45"/>
    <x v="353"/>
    <n v="0.16700000000000001"/>
    <n v="21"/>
    <n v="23195.01828"/>
    <n v="13806.45"/>
    <n v="9388.5682799999995"/>
    <n v="0.40476658249048808"/>
  </r>
  <r>
    <s v="ORD-2025-949776"/>
    <d v="2025-08-14T00:00:00"/>
    <s v="Aug-2025"/>
    <s v="Q3-2025"/>
    <d v="2025-09-11T00:00:00"/>
    <d v="2025-09-11T00:00:00"/>
    <n v="28"/>
    <x v="2"/>
    <x v="5"/>
    <x v="8"/>
    <s v="Non-Profit"/>
    <s v="Direct"/>
    <s v="F. Müller"/>
    <x v="1"/>
    <s v="PRN-9490"/>
    <n v="1203.02"/>
    <x v="354"/>
    <n v="0"/>
    <n v="18"/>
    <n v="43907.94"/>
    <n v="21654.36"/>
    <n v="22253.58"/>
    <n v="0.50682359500354612"/>
  </r>
  <r>
    <s v="ORD-2024-510591"/>
    <d v="2024-04-03T00:00:00"/>
    <s v="Apr-2024"/>
    <s v="Q2-2024"/>
    <d v="2024-04-21T00:00:00"/>
    <d v="2024-04-21T00:00:00"/>
    <n v="18"/>
    <x v="2"/>
    <x v="5"/>
    <x v="10"/>
    <s v="Small Business"/>
    <s v="Distributor"/>
    <s v="B. Chen"/>
    <x v="2"/>
    <s v="NET-3850"/>
    <n v="1176.69"/>
    <x v="355"/>
    <n v="0.17"/>
    <n v="27"/>
    <n v="49336.511399999996"/>
    <n v="31770.63"/>
    <n v="17565.881399999995"/>
    <n v="0.35604222717701106"/>
  </r>
  <r>
    <s v="ORD-2024-961756"/>
    <d v="2024-11-25T00:00:00"/>
    <s v="Nov-2024"/>
    <s v="Q4-2024"/>
    <d v="2024-12-07T00:00:00"/>
    <d v="2024-12-07T00:00:00"/>
    <n v="12"/>
    <x v="1"/>
    <x v="9"/>
    <x v="23"/>
    <s v="Corporate"/>
    <s v="Distributor"/>
    <s v="A. Patel"/>
    <x v="6"/>
    <s v="ACC-7047"/>
    <n v="769.9"/>
    <x v="356"/>
    <n v="0"/>
    <n v="5"/>
    <n v="4071.8"/>
    <n v="3849.5"/>
    <n v="222.30000000000018"/>
    <n v="5.4595019401738831E-2"/>
  </r>
  <r>
    <s v="ORD-2024-892173"/>
    <d v="2024-01-18T00:00:00"/>
    <s v="Jan-2024"/>
    <s v="Q1-2024"/>
    <d v="2024-02-03T00:00:00"/>
    <d v="2024-02-03T00:00:00"/>
    <n v="16"/>
    <x v="0"/>
    <x v="11"/>
    <x v="33"/>
    <s v="Non-Profit"/>
    <s v="Distributor"/>
    <s v="L. Okafor"/>
    <x v="1"/>
    <s v="PRN-6660"/>
    <n v="666.23"/>
    <x v="357"/>
    <n v="0.17599999999999999"/>
    <n v="13"/>
    <n v="14813.731920000002"/>
    <n v="8660.99"/>
    <n v="6152.7419200000022"/>
    <n v="0.41534043907553048"/>
  </r>
  <r>
    <s v="ORD-2024-704056"/>
    <d v="2024-06-23T00:00:00"/>
    <s v="Jun-2024"/>
    <s v="Q2-2024"/>
    <d v="2024-06-25T00:00:00"/>
    <d v="2024-06-25T00:00:00"/>
    <n v="2"/>
    <x v="3"/>
    <x v="8"/>
    <x v="12"/>
    <s v="Small Business"/>
    <s v="Marketplace"/>
    <s v="L. Okafor"/>
    <x v="6"/>
    <s v="ACC-7838"/>
    <n v="951.44"/>
    <x v="358"/>
    <n v="0.11"/>
    <n v="24"/>
    <n v="35167.7448"/>
    <n v="22834.560000000001"/>
    <n v="12333.184799999999"/>
    <n v="0.35069592520473475"/>
  </r>
  <r>
    <s v="ORD-2025-591006"/>
    <d v="2025-06-25T00:00:00"/>
    <s v="Jun-2025"/>
    <s v="Q2-2025"/>
    <d v="2025-07-10T00:00:00"/>
    <d v="2025-07-10T00:00:00"/>
    <n v="15"/>
    <x v="3"/>
    <x v="8"/>
    <x v="12"/>
    <s v="Non-Profit"/>
    <s v="Marketplace"/>
    <s v="D. Smith"/>
    <x v="3"/>
    <s v="PHN-5383"/>
    <n v="546.83000000000004"/>
    <x v="359"/>
    <n v="7.8E-2"/>
    <n v="13"/>
    <n v="4804.4682400000002"/>
    <n v="7108.7900000000009"/>
    <n v="-2304.3217600000007"/>
    <n v="-0.47962056254533608"/>
  </r>
  <r>
    <s v="ORD-2023-159821"/>
    <d v="2023-07-01T00:00:00"/>
    <s v="Jul-2023"/>
    <s v="Q3-2023"/>
    <d v="2023-07-08T00:00:00"/>
    <d v="2023-07-08T00:00:00"/>
    <n v="7"/>
    <x v="0"/>
    <x v="1"/>
    <x v="1"/>
    <s v="Corporate"/>
    <s v="Retail"/>
    <s v="A. Patel"/>
    <x v="4"/>
    <s v="LAP-3904"/>
    <n v="834.26"/>
    <x v="360"/>
    <n v="1.4E-2"/>
    <n v="47"/>
    <n v="82514.711519999997"/>
    <n v="39210.22"/>
    <n v="43304.491519999996"/>
    <n v="0.5248093427497933"/>
  </r>
  <r>
    <s v="ORD-2024-343877"/>
    <d v="2024-03-09T00:00:00"/>
    <s v="Mar-2024"/>
    <s v="Q1-2024"/>
    <d v="2024-03-26T00:00:00"/>
    <d v="2024-03-26T00:00:00"/>
    <n v="17"/>
    <x v="1"/>
    <x v="9"/>
    <x v="14"/>
    <s v="Enterprise"/>
    <s v="Online"/>
    <s v="K. Singh"/>
    <x v="5"/>
    <s v="MON-5749"/>
    <n v="1029.67"/>
    <x v="361"/>
    <n v="0.27200000000000002"/>
    <n v="9"/>
    <n v="7327.9533600000004"/>
    <n v="9267.0300000000007"/>
    <n v="-1939.0766400000002"/>
    <n v="-0.26461367106736061"/>
  </r>
  <r>
    <s v="ORD-2023-386663"/>
    <d v="2023-06-05T00:00:00"/>
    <s v="Jun-2023"/>
    <s v="Q2-2023"/>
    <d v="2023-06-28T00:00:00"/>
    <d v="2023-06-28T00:00:00"/>
    <n v="23"/>
    <x v="3"/>
    <x v="8"/>
    <x v="12"/>
    <s v="Corporate"/>
    <s v="Direct"/>
    <s v="K. Singh"/>
    <x v="1"/>
    <s v="PRN-3690"/>
    <n v="605.82000000000005"/>
    <x v="362"/>
    <n v="0.13200000000000001"/>
    <n v="19"/>
    <n v="12717.311040000001"/>
    <n v="11510.580000000002"/>
    <n v="1206.7310399999988"/>
    <n v="9.4888851597986767E-2"/>
  </r>
  <r>
    <s v="ORD-2025-125517"/>
    <d v="2025-03-21T00:00:00"/>
    <s v="Mar-2025"/>
    <s v="Q1-2025"/>
    <d v="2025-04-09T00:00:00"/>
    <d v="2025-04-09T00:00:00"/>
    <n v="19"/>
    <x v="1"/>
    <x v="2"/>
    <x v="27"/>
    <s v="Small Business"/>
    <s v="Distributor"/>
    <s v="E. Garcia"/>
    <x v="0"/>
    <s v="CMP-7055"/>
    <n v="1055.45"/>
    <x v="363"/>
    <n v="8.9999999999999993E-3"/>
    <n v="18"/>
    <n v="21584.693520000001"/>
    <n v="18998.100000000002"/>
    <n v="2586.5935199999985"/>
    <n v="0.1198346188053727"/>
  </r>
  <r>
    <s v="ORD-2024-819778"/>
    <d v="2024-06-02T00:00:00"/>
    <s v="Jun-2024"/>
    <s v="Q2-2024"/>
    <d v="2024-06-15T00:00:00"/>
    <d v="2024-06-15T00:00:00"/>
    <n v="13"/>
    <x v="0"/>
    <x v="0"/>
    <x v="13"/>
    <s v="Education"/>
    <s v="Online"/>
    <s v="O. Wang"/>
    <x v="3"/>
    <s v="PHN-6866"/>
    <n v="1295.18"/>
    <x v="364"/>
    <n v="0.192"/>
    <n v="8"/>
    <n v="19547.329920000004"/>
    <n v="10361.44"/>
    <n v="9185.8899200000033"/>
    <n v="0.46993067378483178"/>
  </r>
  <r>
    <s v="ORD-2025-624006"/>
    <d v="2025-03-15T00:00:00"/>
    <s v="Mar-2025"/>
    <s v="Q1-2025"/>
    <d v="2025-03-29T00:00:00"/>
    <d v="2025-03-29T00:00:00"/>
    <n v="14"/>
    <x v="1"/>
    <x v="4"/>
    <x v="29"/>
    <s v="Enterprise"/>
    <s v="Direct"/>
    <s v="C. Otieno"/>
    <x v="0"/>
    <s v="CMP-3259"/>
    <n v="935.83"/>
    <x v="365"/>
    <n v="0.105"/>
    <n v="9"/>
    <n v="18554.370299999999"/>
    <n v="8422.4700000000012"/>
    <n v="10131.900299999998"/>
    <n v="0.54606543559174292"/>
  </r>
  <r>
    <s v="ORD-2023-132101"/>
    <d v="2023-09-25T00:00:00"/>
    <s v="Sep-2023"/>
    <s v="Q3-2023"/>
    <d v="2023-10-09T00:00:00"/>
    <d v="2023-10-09T00:00:00"/>
    <n v="14"/>
    <x v="2"/>
    <x v="10"/>
    <x v="39"/>
    <s v="Small Business"/>
    <s v="Marketplace"/>
    <s v="J. Njeri"/>
    <x v="4"/>
    <s v="LAP-6750"/>
    <n v="1279.56"/>
    <x v="366"/>
    <n v="0.106"/>
    <n v="5"/>
    <n v="13784.586000000001"/>
    <n v="6397.7999999999993"/>
    <n v="7386.7860000000019"/>
    <n v="0.53587289455047848"/>
  </r>
  <r>
    <s v="ORD-2025-306903"/>
    <d v="2025-06-24T00:00:00"/>
    <s v="Jun-2025"/>
    <s v="Q2-2025"/>
    <d v="2025-07-23T00:00:00"/>
    <d v="2025-07-23T00:00:00"/>
    <n v="29"/>
    <x v="2"/>
    <x v="3"/>
    <x v="26"/>
    <s v="Non-Profit"/>
    <s v="Marketplace"/>
    <s v="I. Johnson"/>
    <x v="1"/>
    <s v="PRN-3775"/>
    <n v="255.4"/>
    <x v="367"/>
    <n v="0.115"/>
    <n v="16"/>
    <n v="4569.5735999999997"/>
    <n v="4086.4"/>
    <n v="483.17359999999962"/>
    <n v="0.10573713048412212"/>
  </r>
  <r>
    <s v="ORD-2023-813340"/>
    <d v="2023-12-26T00:00:00"/>
    <s v="Dec-2023"/>
    <s v="Q4-2023"/>
    <d v="2024-01-03T00:00:00"/>
    <d v="2024-01-03T00:00:00"/>
    <n v="8"/>
    <x v="3"/>
    <x v="7"/>
    <x v="17"/>
    <s v="Small Business"/>
    <s v="Retail"/>
    <s v="M. Rossi"/>
    <x v="4"/>
    <s v="LAP-2942"/>
    <n v="492.75"/>
    <x v="368"/>
    <n v="5.8000000000000003E-2"/>
    <n v="6"/>
    <n v="4133.25108"/>
    <n v="2956.5"/>
    <n v="1176.75108"/>
    <n v="0.28470350753528384"/>
  </r>
  <r>
    <s v="ORD-2023-855675"/>
    <d v="2023-02-05T00:00:00"/>
    <s v="Feb-2023"/>
    <s v="Q1-2023"/>
    <d v="2023-02-28T00:00:00"/>
    <d v="2023-02-28T00:00:00"/>
    <n v="23"/>
    <x v="2"/>
    <x v="10"/>
    <x v="36"/>
    <s v="Non-Profit"/>
    <s v="Distributor"/>
    <s v="L. Okafor"/>
    <x v="3"/>
    <s v="PHN-2036"/>
    <n v="1214.49"/>
    <x v="369"/>
    <n v="0"/>
    <n v="11"/>
    <n v="16873.45"/>
    <n v="13359.39"/>
    <n v="3514.0600000000013"/>
    <n v="0.20825972163369086"/>
  </r>
  <r>
    <s v="ORD-2023-545150"/>
    <d v="2023-04-06T00:00:00"/>
    <s v="Apr-2023"/>
    <s v="Q2-2023"/>
    <d v="2023-04-08T00:00:00"/>
    <d v="2023-04-08T00:00:00"/>
    <n v="2"/>
    <x v="0"/>
    <x v="1"/>
    <x v="7"/>
    <s v="Small Business"/>
    <s v="Marketplace"/>
    <s v="K. Singh"/>
    <x v="5"/>
    <s v="MON-4373"/>
    <n v="720.35"/>
    <x v="370"/>
    <n v="0.107"/>
    <n v="23"/>
    <n v="32280.32474"/>
    <n v="16568.05"/>
    <n v="15712.274740000001"/>
    <n v="0.4867446305622265"/>
  </r>
  <r>
    <s v="ORD-2025-269934"/>
    <d v="2025-04-04T00:00:00"/>
    <s v="Apr-2025"/>
    <s v="Q2-2025"/>
    <d v="2025-04-10T00:00:00"/>
    <d v="2025-04-10T00:00:00"/>
    <n v="6"/>
    <x v="3"/>
    <x v="8"/>
    <x v="12"/>
    <s v="Non-Profit"/>
    <s v="Direct"/>
    <s v="N. Brown"/>
    <x v="1"/>
    <s v="PRN-8657"/>
    <n v="290.14"/>
    <x v="371"/>
    <n v="3.4000000000000002E-2"/>
    <n v="17"/>
    <n v="4117.4880599999997"/>
    <n v="4932.38"/>
    <n v="-814.89194000000043"/>
    <n v="-0.19790997038131072"/>
  </r>
  <r>
    <s v="ORD-2024-690270"/>
    <d v="2024-05-17T00:00:00"/>
    <s v="May-2024"/>
    <s v="Q2-2024"/>
    <d v="2024-05-27T00:00:00"/>
    <d v="2024-05-27T00:00:00"/>
    <n v="10"/>
    <x v="2"/>
    <x v="10"/>
    <x v="36"/>
    <s v="Non-Profit"/>
    <s v="Online"/>
    <s v="C. Otieno"/>
    <x v="3"/>
    <s v="PHN-7974"/>
    <n v="1484.23"/>
    <x v="372"/>
    <n v="0.25600000000000001"/>
    <n v="12"/>
    <n v="31005.24768"/>
    <n v="17810.760000000002"/>
    <n v="13194.487679999998"/>
    <n v="0.42555659661803413"/>
  </r>
  <r>
    <s v="ORD-2024-868223"/>
    <d v="2024-03-03T00:00:00"/>
    <s v="Mar-2024"/>
    <s v="Q1-2024"/>
    <d v="2024-03-19T00:00:00"/>
    <d v="2024-03-19T00:00:00"/>
    <n v="16"/>
    <x v="1"/>
    <x v="9"/>
    <x v="38"/>
    <s v="Consumer"/>
    <s v="Distributor"/>
    <s v="G. Dubois"/>
    <x v="3"/>
    <s v="PHN-4915"/>
    <n v="988.83"/>
    <x v="373"/>
    <n v="6.3E-2"/>
    <n v="34"/>
    <n v="38422.022320000004"/>
    <n v="33620.22"/>
    <n v="4801.8023200000025"/>
    <n v="0.12497526236406606"/>
  </r>
  <r>
    <s v="ORD-2025-188059"/>
    <d v="2025-06-27T00:00:00"/>
    <s v="Jun-2025"/>
    <s v="Q2-2025"/>
    <d v="2025-07-11T00:00:00"/>
    <d v="2025-07-11T00:00:00"/>
    <n v="14"/>
    <x v="1"/>
    <x v="9"/>
    <x v="23"/>
    <s v="Small Business"/>
    <s v="Marketplace"/>
    <s v="L. Okafor"/>
    <x v="2"/>
    <s v="NET-3535"/>
    <n v="1227.7"/>
    <x v="374"/>
    <n v="9.9000000000000005E-2"/>
    <n v="22"/>
    <n v="43553.493060000001"/>
    <n v="27009.4"/>
    <n v="16544.093059999999"/>
    <n v="0.37985685871873898"/>
  </r>
  <r>
    <s v="ORD-2023-281890"/>
    <d v="2023-03-13T00:00:00"/>
    <s v="Mar-2023"/>
    <s v="Q1-2023"/>
    <d v="2023-04-04T00:00:00"/>
    <d v="2023-04-04T00:00:00"/>
    <n v="22"/>
    <x v="0"/>
    <x v="11"/>
    <x v="25"/>
    <s v="Small Business"/>
    <s v="Retail"/>
    <s v="A. Patel"/>
    <x v="0"/>
    <s v="CMP-2574"/>
    <n v="1113.7"/>
    <x v="375"/>
    <n v="0.13900000000000001"/>
    <n v="11"/>
    <n v="15348.702599999999"/>
    <n v="12250.7"/>
    <n v="3098.002599999998"/>
    <n v="0.20184133348182787"/>
  </r>
  <r>
    <s v="ORD-2025-636162"/>
    <d v="2025-01-07T00:00:00"/>
    <s v="Jan-2025"/>
    <s v="Q1-2025"/>
    <d v="2025-01-20T00:00:00"/>
    <d v="2025-01-20T00:00:00"/>
    <n v="13"/>
    <x v="0"/>
    <x v="11"/>
    <x v="33"/>
    <s v="Corporate"/>
    <s v="Direct"/>
    <s v="K. Singh"/>
    <x v="2"/>
    <s v="NET-7901"/>
    <n v="432.13"/>
    <x v="376"/>
    <n v="9.1999999999999998E-2"/>
    <n v="7"/>
    <n v="6576.298960000001"/>
    <n v="3024.91"/>
    <n v="3551.3889600000011"/>
    <n v="0.54002851476204794"/>
  </r>
  <r>
    <s v="ORD-2025-915869"/>
    <d v="2025-02-06T00:00:00"/>
    <s v="Feb-2025"/>
    <s v="Q1-2025"/>
    <d v="2025-02-15T00:00:00"/>
    <d v="2025-02-15T00:00:00"/>
    <n v="9"/>
    <x v="2"/>
    <x v="5"/>
    <x v="8"/>
    <s v="Non-Profit"/>
    <s v="Distributor"/>
    <s v="F. Müller"/>
    <x v="2"/>
    <s v="NET-5482"/>
    <n v="837.39"/>
    <x v="377"/>
    <n v="3.2000000000000001E-2"/>
    <n v="18"/>
    <n v="33200.038079999998"/>
    <n v="15073.02"/>
    <n v="18127.018079999998"/>
    <n v="0.54599389423350919"/>
  </r>
  <r>
    <s v="ORD-2025-192876"/>
    <d v="2025-01-31T00:00:00"/>
    <s v="Jan-2025"/>
    <s v="Q1-2025"/>
    <d v="2025-02-17T00:00:00"/>
    <d v="2025-02-17T00:00:00"/>
    <n v="17"/>
    <x v="3"/>
    <x v="8"/>
    <x v="21"/>
    <s v="Enterprise"/>
    <s v="Retail"/>
    <s v="H. Kim"/>
    <x v="0"/>
    <s v="CMP-5820"/>
    <n v="378.26"/>
    <x v="378"/>
    <n v="0.16300000000000001"/>
    <n v="25"/>
    <n v="11332.142999999998"/>
    <n v="9456.5"/>
    <n v="1875.6429999999982"/>
    <n v="0.16551529573885526"/>
  </r>
  <r>
    <s v="ORD-2025-822030"/>
    <d v="2025-08-07T00:00:00"/>
    <s v="Aug-2025"/>
    <s v="Q3-2025"/>
    <d v="2025-09-06T00:00:00"/>
    <d v="2025-09-06T00:00:00"/>
    <n v="30"/>
    <x v="2"/>
    <x v="3"/>
    <x v="19"/>
    <s v="Education"/>
    <s v="Direct"/>
    <s v="M. Rossi"/>
    <x v="2"/>
    <s v="NET-1336"/>
    <n v="833.73"/>
    <x v="379"/>
    <n v="0.17599999999999999"/>
    <n v="14"/>
    <n v="12881.097599999999"/>
    <n v="11672.220000000001"/>
    <n v="1208.877599999998"/>
    <n v="9.3848958958279924E-2"/>
  </r>
  <r>
    <s v="ORD-2025-789245"/>
    <d v="2025-07-23T00:00:00"/>
    <s v="Jul-2025"/>
    <s v="Q3-2025"/>
    <d v="2025-08-17T00:00:00"/>
    <d v="2025-08-17T00:00:00"/>
    <n v="25"/>
    <x v="3"/>
    <x v="8"/>
    <x v="12"/>
    <s v="Education"/>
    <s v="Online"/>
    <s v="I. Johnson"/>
    <x v="1"/>
    <s v="PRN-5876"/>
    <n v="1142.06"/>
    <x v="380"/>
    <n v="7.8E-2"/>
    <n v="28"/>
    <n v="37562.28"/>
    <n v="31977.68"/>
    <n v="5584.5999999999985"/>
    <n v="0.1486757459877302"/>
  </r>
  <r>
    <s v="ORD-2023-594955"/>
    <d v="2023-06-20T00:00:00"/>
    <s v="Jun-2023"/>
    <s v="Q2-2023"/>
    <d v="2023-07-08T00:00:00"/>
    <d v="2023-07-08T00:00:00"/>
    <n v="18"/>
    <x v="2"/>
    <x v="10"/>
    <x v="39"/>
    <s v="Consumer"/>
    <s v="Marketplace"/>
    <s v="O. Wang"/>
    <x v="2"/>
    <s v="NET-3828"/>
    <n v="1145.53"/>
    <x v="381"/>
    <n v="0.09"/>
    <n v="41"/>
    <n v="47693.373"/>
    <n v="46966.729999999996"/>
    <n v="726.64300000000367"/>
    <n v="1.5235722581416158E-2"/>
  </r>
  <r>
    <s v="ORD-2024-398783"/>
    <d v="2024-07-18T00:00:00"/>
    <s v="Jul-2024"/>
    <s v="Q3-2024"/>
    <d v="2024-08-07T00:00:00"/>
    <d v="2024-08-07T00:00:00"/>
    <n v="20"/>
    <x v="3"/>
    <x v="7"/>
    <x v="11"/>
    <s v="Corporate"/>
    <s v="Retail"/>
    <s v="F. Müller"/>
    <x v="5"/>
    <s v="MON-7622"/>
    <n v="941.35"/>
    <x v="382"/>
    <n v="5.8000000000000003E-2"/>
    <n v="18"/>
    <n v="15257.51748"/>
    <n v="16944.3"/>
    <n v="-1686.7825199999988"/>
    <n v="-0.11055419220139073"/>
  </r>
  <r>
    <s v="ORD-2023-676553"/>
    <d v="2023-05-20T00:00:00"/>
    <s v="May-2023"/>
    <s v="Q2-2023"/>
    <d v="2023-06-19T00:00:00"/>
    <d v="2023-06-19T00:00:00"/>
    <n v="30"/>
    <x v="1"/>
    <x v="4"/>
    <x v="18"/>
    <s v="Non-Profit"/>
    <s v="Marketplace"/>
    <s v="H. Kim"/>
    <x v="4"/>
    <s v="LAP-2806"/>
    <n v="1161.2"/>
    <x v="383"/>
    <n v="0.19"/>
    <n v="31"/>
    <n v="22064.910300000003"/>
    <n v="35997.200000000004"/>
    <n v="-13932.289700000001"/>
    <n v="-0.63142290227212028"/>
  </r>
  <r>
    <s v="ORD-2025-866565"/>
    <d v="2025-05-12T00:00:00"/>
    <s v="May-2025"/>
    <s v="Q2-2025"/>
    <d v="2025-05-26T00:00:00"/>
    <d v="2025-05-26T00:00:00"/>
    <n v="14"/>
    <x v="1"/>
    <x v="4"/>
    <x v="34"/>
    <s v="Corporate"/>
    <s v="Marketplace"/>
    <s v="G. Dubois"/>
    <x v="1"/>
    <s v="PRN-8850"/>
    <n v="320.12"/>
    <x v="384"/>
    <n v="0.104"/>
    <n v="18"/>
    <n v="9586.8057599999993"/>
    <n v="5762.16"/>
    <n v="3824.6457599999994"/>
    <n v="0.39894891538931104"/>
  </r>
  <r>
    <s v="ORD-2024-527858"/>
    <d v="2024-05-07T00:00:00"/>
    <s v="May-2024"/>
    <s v="Q2-2024"/>
    <d v="2024-05-12T00:00:00"/>
    <d v="2024-05-12T00:00:00"/>
    <n v="5"/>
    <x v="0"/>
    <x v="1"/>
    <x v="7"/>
    <s v="Non-Profit"/>
    <s v="Distributor"/>
    <s v="L. Okafor"/>
    <x v="4"/>
    <s v="LAP-9100"/>
    <n v="1163.99"/>
    <x v="385"/>
    <n v="0.127"/>
    <n v="14"/>
    <n v="19773.362699999998"/>
    <n v="16295.86"/>
    <n v="3477.5026999999973"/>
    <n v="0.17586804797749436"/>
  </r>
  <r>
    <s v="ORD-2023-619385"/>
    <d v="2023-09-30T00:00:00"/>
    <s v="Sep-2023"/>
    <s v="Q3-2023"/>
    <d v="2023-10-03T00:00:00"/>
    <d v="2023-10-03T00:00:00"/>
    <n v="3"/>
    <x v="1"/>
    <x v="9"/>
    <x v="38"/>
    <s v="Non-Profit"/>
    <s v="Retail"/>
    <s v="J. Njeri"/>
    <x v="4"/>
    <s v="LAP-5763"/>
    <n v="1019.36"/>
    <x v="386"/>
    <n v="0.14699999999999999"/>
    <n v="17"/>
    <n v="14108.16791"/>
    <n v="17329.12"/>
    <n v="-3220.9520899999989"/>
    <n v="-0.22830406545678819"/>
  </r>
  <r>
    <s v="ORD-2023-835226"/>
    <d v="2023-10-26T00:00:00"/>
    <s v="Oct-2023"/>
    <s v="Q4-2023"/>
    <d v="2023-11-05T00:00:00"/>
    <d v="2023-11-05T00:00:00"/>
    <n v="10"/>
    <x v="0"/>
    <x v="11"/>
    <x v="33"/>
    <s v="Non-Profit"/>
    <s v="Online"/>
    <s v="I. Johnson"/>
    <x v="4"/>
    <s v="LAP-7320"/>
    <n v="20.38"/>
    <x v="387"/>
    <n v="7.1999999999999995E-2"/>
    <n v="11"/>
    <n v="434.45248000000004"/>
    <n v="224.17999999999998"/>
    <n v="210.27248000000006"/>
    <n v="0.48399419885921713"/>
  </r>
  <r>
    <s v="ORD-2025-485946"/>
    <d v="2025-06-15T00:00:00"/>
    <s v="Jun-2025"/>
    <s v="Q2-2025"/>
    <d v="2025-06-30T00:00:00"/>
    <d v="2025-06-30T00:00:00"/>
    <n v="15"/>
    <x v="0"/>
    <x v="11"/>
    <x v="20"/>
    <s v="Small Business"/>
    <s v="Direct"/>
    <s v="C. Otieno"/>
    <x v="5"/>
    <s v="MON-5891"/>
    <n v="1487.59"/>
    <x v="388"/>
    <n v="8.9999999999999993E-3"/>
    <n v="11"/>
    <n v="16142.527829999999"/>
    <n v="16363.49"/>
    <n v="-220.9621700000007"/>
    <n v="-1.3688201273492908E-2"/>
  </r>
  <r>
    <s v="ORD-2024-307849"/>
    <d v="2024-08-10T00:00:00"/>
    <s v="Aug-2024"/>
    <s v="Q3-2024"/>
    <d v="2024-09-07T00:00:00"/>
    <d v="2024-09-07T00:00:00"/>
    <n v="28"/>
    <x v="3"/>
    <x v="7"/>
    <x v="11"/>
    <s v="Non-Profit"/>
    <s v="Direct"/>
    <s v="F. Müller"/>
    <x v="1"/>
    <s v="PRN-1183"/>
    <n v="229.96"/>
    <x v="389"/>
    <n v="0.105"/>
    <n v="5"/>
    <n v="2525.0635000000002"/>
    <n v="1149.8"/>
    <n v="1375.2635000000002"/>
    <n v="0.54464511486542821"/>
  </r>
  <r>
    <s v="ORD-2023-368449"/>
    <d v="2023-10-09T00:00:00"/>
    <s v="Oct-2023"/>
    <s v="Q4-2023"/>
    <d v="2023-10-26T00:00:00"/>
    <d v="2023-10-26T00:00:00"/>
    <n v="17"/>
    <x v="1"/>
    <x v="9"/>
    <x v="23"/>
    <s v="Consumer"/>
    <s v="Marketplace"/>
    <s v="C. Otieno"/>
    <x v="0"/>
    <s v="CMP-2096"/>
    <n v="1132.03"/>
    <x v="390"/>
    <n v="0.35699999999999998"/>
    <n v="35"/>
    <n v="48097.911050000002"/>
    <n v="39621.049999999996"/>
    <n v="8476.8610500000068"/>
    <n v="0.17624177152284051"/>
  </r>
  <r>
    <s v="ORD-2024-251426"/>
    <d v="2024-03-09T00:00:00"/>
    <s v="Mar-2024"/>
    <s v="Q1-2024"/>
    <d v="2024-03-26T00:00:00"/>
    <d v="2024-03-26T00:00:00"/>
    <n v="17"/>
    <x v="2"/>
    <x v="10"/>
    <x v="24"/>
    <s v="Education"/>
    <s v="Direct"/>
    <s v="I. Johnson"/>
    <x v="3"/>
    <s v="PHN-3398"/>
    <n v="1137.4100000000001"/>
    <x v="391"/>
    <n v="0.254"/>
    <n v="9"/>
    <n v="11285.764020000001"/>
    <n v="10236.69"/>
    <n v="1049.07402"/>
    <n v="9.2955516183121464E-2"/>
  </r>
  <r>
    <s v="ORD-2023-927385"/>
    <d v="2023-05-29T00:00:00"/>
    <s v="May-2023"/>
    <s v="Q2-2023"/>
    <d v="2023-06-20T00:00:00"/>
    <d v="2023-06-20T00:00:00"/>
    <n v="22"/>
    <x v="3"/>
    <x v="8"/>
    <x v="21"/>
    <s v="Small Business"/>
    <s v="Direct"/>
    <s v="K. Singh"/>
    <x v="0"/>
    <s v="CMP-8545"/>
    <n v="1295.3900000000001"/>
    <x v="392"/>
    <n v="0.14799999999999999"/>
    <n v="8"/>
    <n v="19800.88896"/>
    <n v="10363.120000000001"/>
    <n v="9437.7689599999994"/>
    <n v="0.47663359857556614"/>
  </r>
  <r>
    <s v="ORD-2025-486350"/>
    <d v="2025-05-27T00:00:00"/>
    <s v="May-2025"/>
    <s v="Q2-2025"/>
    <d v="2025-06-08T00:00:00"/>
    <d v="2025-06-08T00:00:00"/>
    <n v="12"/>
    <x v="1"/>
    <x v="2"/>
    <x v="4"/>
    <s v="Corporate"/>
    <s v="Retail"/>
    <s v="H. Kim"/>
    <x v="6"/>
    <s v="ACC-1249"/>
    <n v="653.6"/>
    <x v="393"/>
    <n v="9.8000000000000004E-2"/>
    <n v="19"/>
    <n v="14431.738420000001"/>
    <n v="12418.4"/>
    <n v="2013.3384200000019"/>
    <n v="0.13950768517324622"/>
  </r>
  <r>
    <s v="ORD-2025-677880"/>
    <d v="2025-08-21T00:00:00"/>
    <s v="Aug-2025"/>
    <s v="Q3-2025"/>
    <d v="2025-09-14T00:00:00"/>
    <d v="2025-09-14T00:00:00"/>
    <n v="24"/>
    <x v="3"/>
    <x v="6"/>
    <x v="9"/>
    <s v="Non-Profit"/>
    <s v="Online"/>
    <s v="A. Patel"/>
    <x v="5"/>
    <s v="MON-9662"/>
    <n v="1397.67"/>
    <x v="394"/>
    <n v="0.10299999999999999"/>
    <n v="20"/>
    <n v="56176.777799999996"/>
    <n v="27953.4"/>
    <n v="28223.377799999995"/>
    <n v="0.50240293062874808"/>
  </r>
  <r>
    <s v="ORD-2024-102866"/>
    <d v="2024-12-12T00:00:00"/>
    <s v="Dec-2024"/>
    <s v="Q4-2024"/>
    <d v="2024-12-20T00:00:00"/>
    <d v="2024-12-20T00:00:00"/>
    <n v="8"/>
    <x v="1"/>
    <x v="2"/>
    <x v="27"/>
    <s v="Corporate"/>
    <s v="Retail"/>
    <s v="B. Chen"/>
    <x v="4"/>
    <s v="LAP-8347"/>
    <n v="1202.47"/>
    <x v="395"/>
    <n v="0.24099999999999999"/>
    <n v="17"/>
    <n v="18641.222160000001"/>
    <n v="20441.990000000002"/>
    <n v="-1800.7678400000004"/>
    <n v="-9.6601382921343834E-2"/>
  </r>
  <r>
    <s v="ORD-2025-588029"/>
    <d v="2025-09-14T00:00:00"/>
    <s v="Sep-2025"/>
    <s v="Q3-2025"/>
    <d v="2025-09-23T00:00:00"/>
    <d v="2025-09-23T00:00:00"/>
    <n v="9"/>
    <x v="0"/>
    <x v="11"/>
    <x v="25"/>
    <s v="Non-Profit"/>
    <s v="Online"/>
    <s v="D. Smith"/>
    <x v="0"/>
    <s v="CMP-6898"/>
    <n v="1310.3"/>
    <x v="396"/>
    <n v="8.3000000000000004E-2"/>
    <n v="5"/>
    <n v="13185.543"/>
    <n v="6551.5"/>
    <n v="6634.0429999999997"/>
    <n v="0.50313005691157353"/>
  </r>
  <r>
    <s v="ORD-2024-972999"/>
    <d v="2024-09-06T00:00:00"/>
    <s v="Sep-2024"/>
    <s v="Q3-2024"/>
    <d v="2024-10-04T00:00:00"/>
    <d v="2024-10-04T00:00:00"/>
    <n v="28"/>
    <x v="0"/>
    <x v="11"/>
    <x v="33"/>
    <s v="Corporate"/>
    <s v="Marketplace"/>
    <s v="D. Smith"/>
    <x v="5"/>
    <s v="MON-3504"/>
    <n v="1174.17"/>
    <x v="397"/>
    <n v="0.122"/>
    <n v="9"/>
    <n v="12972.00222"/>
    <n v="10567.53"/>
    <n v="2404.4722199999997"/>
    <n v="0.18535860380079394"/>
  </r>
  <r>
    <s v="ORD-2025-608069"/>
    <d v="2025-04-12T00:00:00"/>
    <s v="Apr-2025"/>
    <s v="Q2-2025"/>
    <d v="2025-04-30T00:00:00"/>
    <d v="2025-04-30T00:00:00"/>
    <n v="18"/>
    <x v="0"/>
    <x v="0"/>
    <x v="0"/>
    <s v="Corporate"/>
    <s v="Marketplace"/>
    <s v="F. Müller"/>
    <x v="2"/>
    <s v="NET-3432"/>
    <n v="1119.04"/>
    <x v="398"/>
    <n v="2.5000000000000001E-2"/>
    <n v="14"/>
    <n v="17731.623"/>
    <n v="15666.56"/>
    <n v="2065.0630000000001"/>
    <n v="0.11646215352085933"/>
  </r>
  <r>
    <s v="ORD-2024-626750"/>
    <d v="2024-08-12T00:00:00"/>
    <s v="Aug-2024"/>
    <s v="Q3-2024"/>
    <d v="2024-08-15T00:00:00"/>
    <d v="2024-08-15T00:00:00"/>
    <n v="3"/>
    <x v="2"/>
    <x v="10"/>
    <x v="15"/>
    <s v="Corporate"/>
    <s v="Marketplace"/>
    <s v="D. Smith"/>
    <x v="1"/>
    <s v="PRN-5591"/>
    <n v="850.7"/>
    <x v="399"/>
    <n v="0.18"/>
    <n v="19"/>
    <n v="17427.164800000002"/>
    <n v="16163.300000000001"/>
    <n v="1263.8648000000012"/>
    <n v="7.2522685962090688E-2"/>
  </r>
  <r>
    <s v="ORD-2024-170021"/>
    <d v="2024-11-05T00:00:00"/>
    <s v="Nov-2024"/>
    <s v="Q4-2024"/>
    <d v="2024-11-08T00:00:00"/>
    <d v="2024-11-08T00:00:00"/>
    <n v="3"/>
    <x v="2"/>
    <x v="3"/>
    <x v="5"/>
    <s v="Education"/>
    <s v="Marketplace"/>
    <s v="O. Wang"/>
    <x v="0"/>
    <s v="CMP-2015"/>
    <n v="1020.4"/>
    <x v="400"/>
    <n v="0.106"/>
    <n v="16"/>
    <n v="16946.091840000001"/>
    <n v="16326.4"/>
    <n v="619.69184000000132"/>
    <n v="3.6568422138328345E-2"/>
  </r>
  <r>
    <s v="ORD-2024-678110"/>
    <d v="2024-07-24T00:00:00"/>
    <s v="Jul-2024"/>
    <s v="Q3-2024"/>
    <d v="2024-08-08T00:00:00"/>
    <d v="2024-08-08T00:00:00"/>
    <n v="15"/>
    <x v="3"/>
    <x v="7"/>
    <x v="11"/>
    <s v="Enterprise"/>
    <s v="Marketplace"/>
    <s v="H. Kim"/>
    <x v="4"/>
    <s v="LAP-9901"/>
    <n v="501.5"/>
    <x v="401"/>
    <n v="0.126"/>
    <n v="5"/>
    <n v="5250.4239000000007"/>
    <n v="2507.5"/>
    <n v="2742.9239000000007"/>
    <n v="0.52241951359394057"/>
  </r>
  <r>
    <s v="ORD-2025-909340"/>
    <d v="2025-01-20T00:00:00"/>
    <s v="Jan-2025"/>
    <s v="Q1-2025"/>
    <d v="2025-02-03T00:00:00"/>
    <d v="2025-02-03T00:00:00"/>
    <n v="14"/>
    <x v="2"/>
    <x v="5"/>
    <x v="10"/>
    <s v="Enterprise"/>
    <s v="Marketplace"/>
    <s v="F. Müller"/>
    <x v="0"/>
    <s v="CMP-8658"/>
    <n v="974.11"/>
    <x v="402"/>
    <n v="0.111"/>
    <n v="10"/>
    <n v="7832.0010999999995"/>
    <n v="9741.1"/>
    <n v="-1909.0989000000009"/>
    <n v="-0.2437562093805121"/>
  </r>
  <r>
    <s v="ORD-2023-854471"/>
    <d v="2023-03-06T00:00:00"/>
    <s v="Mar-2023"/>
    <s v="Q1-2023"/>
    <d v="2023-04-04T00:00:00"/>
    <d v="2023-04-04T00:00:00"/>
    <n v="29"/>
    <x v="1"/>
    <x v="9"/>
    <x v="38"/>
    <s v="Small Business"/>
    <s v="Direct"/>
    <s v="C. Otieno"/>
    <x v="5"/>
    <s v="MON-2073"/>
    <n v="1126.29"/>
    <x v="403"/>
    <n v="6.4000000000000001E-2"/>
    <n v="7"/>
    <n v="13437.300239999999"/>
    <n v="7884.03"/>
    <n v="5553.2702399999989"/>
    <n v="0.41327276616690373"/>
  </r>
  <r>
    <s v="ORD-2024-390951"/>
    <d v="2024-12-20T00:00:00"/>
    <s v="Dec-2024"/>
    <s v="Q4-2024"/>
    <d v="2025-01-14T00:00:00"/>
    <d v="2025-01-14T00:00:00"/>
    <n v="25"/>
    <x v="1"/>
    <x v="4"/>
    <x v="18"/>
    <s v="Small Business"/>
    <s v="Retail"/>
    <s v="M. Rossi"/>
    <x v="1"/>
    <s v="PRN-9378"/>
    <n v="1361.34"/>
    <x v="404"/>
    <n v="7.6999999999999999E-2"/>
    <n v="14"/>
    <n v="22457.143800000002"/>
    <n v="19058.759999999998"/>
    <n v="3398.3838000000032"/>
    <n v="0.15132751654731813"/>
  </r>
  <r>
    <s v="ORD-2025-881624"/>
    <d v="2025-02-21T00:00:00"/>
    <s v="Feb-2025"/>
    <s v="Q1-2025"/>
    <d v="2025-03-21T00:00:00"/>
    <d v="2025-03-21T00:00:00"/>
    <n v="28"/>
    <x v="0"/>
    <x v="1"/>
    <x v="7"/>
    <s v="Enterprise"/>
    <s v="Marketplace"/>
    <s v="I. Johnson"/>
    <x v="3"/>
    <s v="PHN-5887"/>
    <n v="1437.39"/>
    <x v="405"/>
    <n v="0.13800000000000001"/>
    <n v="18"/>
    <n v="21541.017959999997"/>
    <n v="25873.02"/>
    <n v="-4332.002040000003"/>
    <n v="-0.20110479681341872"/>
  </r>
  <r>
    <s v="ORD-2025-512310"/>
    <d v="2025-03-08T00:00:00"/>
    <s v="Mar-2025"/>
    <s v="Q1-2025"/>
    <d v="2025-03-15T00:00:00"/>
    <d v="2025-03-15T00:00:00"/>
    <n v="7"/>
    <x v="1"/>
    <x v="4"/>
    <x v="6"/>
    <s v="Corporate"/>
    <s v="Distributor"/>
    <s v="K. Singh"/>
    <x v="4"/>
    <s v="LAP-8119"/>
    <n v="475.66"/>
    <x v="406"/>
    <n v="0.19600000000000001"/>
    <n v="11"/>
    <n v="4679.7141600000004"/>
    <n v="5232.26"/>
    <n v="-552.54583999999977"/>
    <n v="-0.11807256193613323"/>
  </r>
  <r>
    <s v="ORD-2023-674887"/>
    <d v="2023-12-16T00:00:00"/>
    <s v="Dec-2023"/>
    <s v="Q4-2023"/>
    <d v="2023-12-19T00:00:00"/>
    <d v="2023-12-19T00:00:00"/>
    <n v="3"/>
    <x v="1"/>
    <x v="9"/>
    <x v="38"/>
    <s v="Education"/>
    <s v="Retail"/>
    <s v="A. Patel"/>
    <x v="6"/>
    <s v="ACC-9644"/>
    <n v="1415.05"/>
    <x v="407"/>
    <n v="0"/>
    <n v="12"/>
    <n v="23668.560000000001"/>
    <n v="16980.599999999999"/>
    <n v="6687.9600000000028"/>
    <n v="0.28256725377462771"/>
  </r>
  <r>
    <s v="ORD-2024-542244"/>
    <d v="2024-08-30T00:00:00"/>
    <s v="Aug-2024"/>
    <s v="Q3-2024"/>
    <d v="2024-09-05T00:00:00"/>
    <d v="2024-09-05T00:00:00"/>
    <n v="6"/>
    <x v="1"/>
    <x v="2"/>
    <x v="32"/>
    <s v="Education"/>
    <s v="Online"/>
    <s v="N. Brown"/>
    <x v="4"/>
    <s v="LAP-7009"/>
    <n v="466.16"/>
    <x v="408"/>
    <n v="0.24099999999999999"/>
    <n v="8"/>
    <n v="5323.9903199999999"/>
    <n v="3729.28"/>
    <n v="1594.7103199999997"/>
    <n v="0.29953291124691594"/>
  </r>
  <r>
    <s v="ORD-2024-375848"/>
    <d v="2024-05-18T00:00:00"/>
    <s v="May-2024"/>
    <s v="Q2-2024"/>
    <d v="2024-05-21T00:00:00"/>
    <d v="2024-05-21T00:00:00"/>
    <n v="3"/>
    <x v="3"/>
    <x v="7"/>
    <x v="11"/>
    <s v="Non-Profit"/>
    <s v="Marketplace"/>
    <s v="D. Smith"/>
    <x v="1"/>
    <s v="PRN-1725"/>
    <n v="663.66"/>
    <x v="409"/>
    <n v="0.23899999999999999"/>
    <n v="11"/>
    <n v="6899.8804600000003"/>
    <n v="7300.2599999999993"/>
    <n v="-400.379539999999"/>
    <n v="-5.8027025587048933E-2"/>
  </r>
  <r>
    <s v="ORD-2023-933238"/>
    <d v="2023-03-17T00:00:00"/>
    <s v="Mar-2023"/>
    <s v="Q1-2023"/>
    <d v="2023-04-06T00:00:00"/>
    <d v="2023-04-06T00:00:00"/>
    <n v="20"/>
    <x v="3"/>
    <x v="6"/>
    <x v="22"/>
    <s v="Consumer"/>
    <s v="Retail"/>
    <s v="O. Wang"/>
    <x v="3"/>
    <s v="PHN-8483"/>
    <n v="692.18"/>
    <x v="410"/>
    <n v="0.112"/>
    <n v="2"/>
    <n v="2059.0056"/>
    <n v="1384.36"/>
    <n v="674.64560000000006"/>
    <n v="0.32765602968734037"/>
  </r>
  <r>
    <s v="ORD-2023-732585"/>
    <d v="2023-08-25T00:00:00"/>
    <s v="Aug-2023"/>
    <s v="Q3-2023"/>
    <d v="2023-09-16T00:00:00"/>
    <d v="2023-09-16T00:00:00"/>
    <n v="22"/>
    <x v="0"/>
    <x v="1"/>
    <x v="7"/>
    <s v="Corporate"/>
    <s v="Marketplace"/>
    <s v="L. Okafor"/>
    <x v="3"/>
    <s v="PHN-3971"/>
    <n v="1196.83"/>
    <x v="411"/>
    <n v="8.3000000000000004E-2"/>
    <n v="7"/>
    <n v="16134.22069"/>
    <n v="8377.81"/>
    <n v="7756.4106900000006"/>
    <n v="0.48074281609445374"/>
  </r>
  <r>
    <s v="ORD-2024-465898"/>
    <d v="2024-06-06T00:00:00"/>
    <s v="Jun-2024"/>
    <s v="Q2-2024"/>
    <d v="2024-06-24T00:00:00"/>
    <d v="2024-06-24T00:00:00"/>
    <n v="18"/>
    <x v="1"/>
    <x v="4"/>
    <x v="6"/>
    <s v="Small Business"/>
    <s v="Direct"/>
    <s v="H. Kim"/>
    <x v="2"/>
    <s v="NET-6578"/>
    <n v="1253.25"/>
    <x v="412"/>
    <n v="7.1999999999999995E-2"/>
    <n v="11"/>
    <n v="31513.423040000001"/>
    <n v="13785.75"/>
    <n v="17727.673040000001"/>
    <n v="0.562543555408064"/>
  </r>
  <r>
    <s v="ORD-2023-987081"/>
    <d v="2023-08-29T00:00:00"/>
    <s v="Aug-2023"/>
    <s v="Q3-2023"/>
    <d v="2023-09-13T00:00:00"/>
    <d v="2023-09-13T00:00:00"/>
    <n v="15"/>
    <x v="2"/>
    <x v="3"/>
    <x v="26"/>
    <s v="Small Business"/>
    <s v="Marketplace"/>
    <s v="O. Wang"/>
    <x v="1"/>
    <s v="PRN-9975"/>
    <n v="1287.6400000000001"/>
    <x v="413"/>
    <n v="3.2000000000000001E-2"/>
    <n v="7"/>
    <n v="18411.4084"/>
    <n v="9013.4800000000014"/>
    <n v="9397.9283999999989"/>
    <n v="0.51044049405802105"/>
  </r>
  <r>
    <s v="ORD-2024-655710"/>
    <d v="2024-11-30T00:00:00"/>
    <s v="Nov-2024"/>
    <s v="Q4-2024"/>
    <d v="2024-12-10T00:00:00"/>
    <d v="2024-12-10T00:00:00"/>
    <n v="10"/>
    <x v="1"/>
    <x v="4"/>
    <x v="34"/>
    <s v="Small Business"/>
    <s v="Retail"/>
    <s v="F. Müller"/>
    <x v="6"/>
    <s v="ACC-1075"/>
    <n v="851.49"/>
    <x v="414"/>
    <n v="0.245"/>
    <n v="16"/>
    <n v="10893.6232"/>
    <n v="13623.84"/>
    <n v="-2730.2168000000001"/>
    <n v="-0.25062522816100341"/>
  </r>
  <r>
    <s v="ORD-2025-411385"/>
    <d v="2025-06-05T00:00:00"/>
    <s v="Jun-2025"/>
    <s v="Q2-2025"/>
    <d v="2025-06-14T00:00:00"/>
    <d v="2025-06-14T00:00:00"/>
    <n v="9"/>
    <x v="1"/>
    <x v="4"/>
    <x v="18"/>
    <s v="Non-Profit"/>
    <s v="Retail"/>
    <s v="A. Patel"/>
    <x v="6"/>
    <s v="ACC-2902"/>
    <n v="618.69000000000005"/>
    <x v="415"/>
    <n v="0.09"/>
    <n v="11"/>
    <n v="7969.4615000000003"/>
    <n v="6805.59"/>
    <n v="1163.8715000000002"/>
    <n v="0.14604142325049191"/>
  </r>
  <r>
    <s v="ORD-2025-222035"/>
    <d v="2025-03-14T00:00:00"/>
    <s v="Mar-2025"/>
    <s v="Q1-2025"/>
    <d v="2025-04-08T00:00:00"/>
    <d v="2025-04-08T00:00:00"/>
    <n v="25"/>
    <x v="1"/>
    <x v="9"/>
    <x v="35"/>
    <s v="Corporate"/>
    <s v="Distributor"/>
    <s v="D. Smith"/>
    <x v="1"/>
    <s v="PRN-5815"/>
    <n v="80.59"/>
    <x v="416"/>
    <n v="0.217"/>
    <n v="6"/>
    <n v="741.43835999999999"/>
    <n v="483.54"/>
    <n v="257.89835999999997"/>
    <n v="0.34783519967863541"/>
  </r>
  <r>
    <s v="ORD-2024-749242"/>
    <d v="2024-01-16T00:00:00"/>
    <s v="Jan-2024"/>
    <s v="Q1-2024"/>
    <d v="2024-02-11T00:00:00"/>
    <d v="2024-02-11T00:00:00"/>
    <n v="26"/>
    <x v="3"/>
    <x v="6"/>
    <x v="37"/>
    <s v="Non-Profit"/>
    <s v="Distributor"/>
    <s v="E. Garcia"/>
    <x v="5"/>
    <s v="MON-4195"/>
    <n v="504.93"/>
    <x v="417"/>
    <n v="0.22600000000000001"/>
    <n v="15"/>
    <n v="9509.2865999999995"/>
    <n v="7573.95"/>
    <n v="1935.3365999999996"/>
    <n v="0.20352069312959814"/>
  </r>
  <r>
    <s v="ORD-2023-623293"/>
    <d v="2023-10-12T00:00:00"/>
    <s v="Oct-2023"/>
    <s v="Q4-2023"/>
    <d v="2023-10-29T00:00:00"/>
    <d v="2023-10-29T00:00:00"/>
    <n v="17"/>
    <x v="1"/>
    <x v="2"/>
    <x v="32"/>
    <s v="Non-Profit"/>
    <s v="Direct"/>
    <s v="H. Kim"/>
    <x v="3"/>
    <s v="PHN-8478"/>
    <n v="1102.19"/>
    <x v="418"/>
    <n v="0.151"/>
    <n v="10"/>
    <n v="14527.748400000002"/>
    <n v="11021.900000000001"/>
    <n v="3505.8484000000008"/>
    <n v="0.24132083675127525"/>
  </r>
  <r>
    <s v="ORD-2025-276968"/>
    <d v="2025-02-25T00:00:00"/>
    <s v="Feb-2025"/>
    <s v="Q1-2025"/>
    <d v="2025-03-17T00:00:00"/>
    <d v="2025-03-17T00:00:00"/>
    <n v="20"/>
    <x v="2"/>
    <x v="10"/>
    <x v="24"/>
    <s v="Non-Profit"/>
    <s v="Marketplace"/>
    <s v="H. Kim"/>
    <x v="3"/>
    <s v="PHN-1044"/>
    <n v="1205.26"/>
    <x v="419"/>
    <n v="1.9E-2"/>
    <n v="6"/>
    <n v="9984.7160999999978"/>
    <n v="7231.5599999999995"/>
    <n v="2753.1560999999983"/>
    <n v="0.27573704374028213"/>
  </r>
  <r>
    <s v="ORD-2025-650841"/>
    <d v="2025-07-03T00:00:00"/>
    <s v="Jul-2025"/>
    <s v="Q3-2025"/>
    <d v="2025-07-06T00:00:00"/>
    <d v="2025-07-06T00:00:00"/>
    <n v="3"/>
    <x v="0"/>
    <x v="1"/>
    <x v="3"/>
    <s v="Consumer"/>
    <s v="Online"/>
    <s v="Unassigned"/>
    <x v="4"/>
    <s v="LAP-8910"/>
    <n v="1313.3"/>
    <x v="420"/>
    <n v="0.157"/>
    <n v="42"/>
    <n v="102122.94203999999"/>
    <n v="55158.6"/>
    <n v="46964.342039999996"/>
    <n v="0.45988042551305253"/>
  </r>
  <r>
    <s v="ORD-2025-831576"/>
    <d v="2025-09-15T00:00:00"/>
    <s v="Sep-2025"/>
    <s v="Q3-2025"/>
    <d v="2025-09-25T00:00:00"/>
    <d v="2025-09-25T00:00:00"/>
    <n v="10"/>
    <x v="1"/>
    <x v="4"/>
    <x v="18"/>
    <s v="Consumer"/>
    <s v="Retail"/>
    <s v="A. Patel"/>
    <x v="3"/>
    <s v="PHN-2859"/>
    <n v="1488.91"/>
    <x v="421"/>
    <n v="0.16800000000000001"/>
    <n v="24"/>
    <n v="29627.320319999999"/>
    <n v="35733.840000000004"/>
    <n v="-6106.5196800000049"/>
    <n v="-0.20611110333450519"/>
  </r>
  <r>
    <s v="ORD-2024-468655"/>
    <d v="2024-02-19T00:00:00"/>
    <s v="Feb-2024"/>
    <s v="Q1-2024"/>
    <d v="2024-03-06T00:00:00"/>
    <d v="2024-03-06T00:00:00"/>
    <n v="16"/>
    <x v="1"/>
    <x v="9"/>
    <x v="38"/>
    <s v="Education"/>
    <s v="Marketplace"/>
    <s v="O. Wang"/>
    <x v="1"/>
    <s v="PRN-6308"/>
    <n v="1477.84"/>
    <x v="422"/>
    <n v="0.24299999999999999"/>
    <n v="24"/>
    <n v="58091.634960000003"/>
    <n v="35468.159999999996"/>
    <n v="22623.474960000007"/>
    <n v="0.38944462443823091"/>
  </r>
  <r>
    <s v="ORD-2024-515105"/>
    <d v="2024-02-27T00:00:00"/>
    <s v="Feb-2024"/>
    <s v="Q1-2024"/>
    <d v="2024-03-26T00:00:00"/>
    <d v="2024-03-26T00:00:00"/>
    <n v="28"/>
    <x v="1"/>
    <x v="4"/>
    <x v="29"/>
    <s v="Education"/>
    <s v="Marketplace"/>
    <s v="G. Dubois"/>
    <x v="4"/>
    <s v="LAP-8469"/>
    <n v="1035.19"/>
    <x v="423"/>
    <n v="0.17299999999999999"/>
    <n v="8"/>
    <n v="15366.983199999999"/>
    <n v="8281.52"/>
    <n v="7085.4631999999983"/>
    <n v="0.46108355217047409"/>
  </r>
  <r>
    <s v="ORD-2025-803803"/>
    <d v="2025-08-28T00:00:00"/>
    <s v="Aug-2025"/>
    <s v="Q3-2025"/>
    <d v="2025-09-05T00:00:00"/>
    <d v="2025-09-05T00:00:00"/>
    <n v="8"/>
    <x v="0"/>
    <x v="1"/>
    <x v="1"/>
    <s v="Small Business"/>
    <s v="Marketplace"/>
    <s v="E. Garcia"/>
    <x v="4"/>
    <s v="LAP-7553"/>
    <n v="1271.0999999999999"/>
    <x v="424"/>
    <n v="0.25"/>
    <n v="21"/>
    <n v="30435.614999999998"/>
    <n v="26693.1"/>
    <n v="3742.5149999999994"/>
    <n v="0.12296498690760807"/>
  </r>
  <r>
    <s v="ORD-2024-993481"/>
    <d v="2024-08-18T00:00:00"/>
    <s v="Aug-2024"/>
    <s v="Q3-2024"/>
    <d v="2024-09-12T00:00:00"/>
    <d v="2024-09-12T00:00:00"/>
    <n v="25"/>
    <x v="1"/>
    <x v="4"/>
    <x v="29"/>
    <s v="Consumer"/>
    <s v="Marketplace"/>
    <s v="C. Otieno"/>
    <x v="3"/>
    <s v="PHN-3077"/>
    <n v="1154.03"/>
    <x v="425"/>
    <n v="0.314"/>
    <n v="18"/>
    <n v="19637.76528"/>
    <n v="20772.54"/>
    <n v="-1134.7747200000013"/>
    <n v="-5.7785328616576745E-2"/>
  </r>
  <r>
    <s v="ORD-2024-811752"/>
    <d v="2024-02-25T00:00:00"/>
    <s v="Feb-2024"/>
    <s v="Q1-2024"/>
    <d v="2024-03-09T00:00:00"/>
    <d v="2024-03-09T00:00:00"/>
    <n v="13"/>
    <x v="3"/>
    <x v="7"/>
    <x v="11"/>
    <s v="Small Business"/>
    <s v="Distributor"/>
    <s v="E. Garcia"/>
    <x v="5"/>
    <s v="MON-3350"/>
    <n v="322.44"/>
    <x v="426"/>
    <n v="0"/>
    <n v="34"/>
    <n v="13450.74"/>
    <n v="10962.96"/>
    <n v="2487.7800000000007"/>
    <n v="0.18495487980586947"/>
  </r>
  <r>
    <s v="ORD-2025-673091"/>
    <d v="2025-05-07T00:00:00"/>
    <s v="May-2025"/>
    <s v="Q2-2025"/>
    <d v="2025-05-13T00:00:00"/>
    <d v="2025-05-13T00:00:00"/>
    <n v="6"/>
    <x v="1"/>
    <x v="4"/>
    <x v="6"/>
    <s v="Enterprise"/>
    <s v="Direct"/>
    <s v="J. Njeri"/>
    <x v="3"/>
    <s v="PHN-5683"/>
    <n v="935.98"/>
    <x v="427"/>
    <n v="0.17499999999999999"/>
    <n v="24"/>
    <n v="41138.261999999995"/>
    <n v="22463.52"/>
    <n v="18674.741999999995"/>
    <n v="0.45395067978321491"/>
  </r>
  <r>
    <s v="ORD-2024-381197"/>
    <d v="2024-11-01T00:00:00"/>
    <s v="Nov-2024"/>
    <s v="Q4-2024"/>
    <d v="2024-11-12T00:00:00"/>
    <d v="2024-11-12T00:00:00"/>
    <n v="11"/>
    <x v="3"/>
    <x v="6"/>
    <x v="37"/>
    <s v="Consumer"/>
    <s v="Online"/>
    <s v="B. Chen"/>
    <x v="1"/>
    <s v="PRN-2409"/>
    <n v="599.84"/>
    <x v="428"/>
    <n v="0.115"/>
    <n v="11"/>
    <n v="12955.824749999998"/>
    <n v="6598.2400000000007"/>
    <n v="6357.5847499999973"/>
    <n v="0.49071246892252063"/>
  </r>
  <r>
    <s v="ORD-2024-651852"/>
    <d v="2024-12-28T00:00:00"/>
    <s v="Dec-2024"/>
    <s v="Q4-2024"/>
    <d v="2025-01-08T00:00:00"/>
    <d v="2025-01-08T00:00:00"/>
    <n v="11"/>
    <x v="1"/>
    <x v="9"/>
    <x v="14"/>
    <s v="Enterprise"/>
    <s v="Online"/>
    <s v="K. Singh"/>
    <x v="4"/>
    <s v="LAP-8825"/>
    <n v="1201.31"/>
    <x v="429"/>
    <n v="0"/>
    <n v="21"/>
    <n v="58057.65"/>
    <n v="25227.51"/>
    <n v="32830.14"/>
    <n v="0.56547483406579491"/>
  </r>
  <r>
    <s v="ORD-2023-659070"/>
    <d v="2023-10-21T00:00:00"/>
    <s v="Oct-2023"/>
    <s v="Q4-2023"/>
    <d v="2023-10-21T00:00:00"/>
    <d v="2023-10-21T00:00:00"/>
    <n v="0"/>
    <x v="3"/>
    <x v="8"/>
    <x v="31"/>
    <s v="Enterprise"/>
    <s v="Distributor"/>
    <s v="J. Njeri"/>
    <x v="5"/>
    <s v="MON-8697"/>
    <n v="384.19"/>
    <x v="430"/>
    <n v="5.6000000000000001E-2"/>
    <n v="10"/>
    <n v="2627.6239999999998"/>
    <n v="3841.9"/>
    <n v="-1214.2760000000003"/>
    <n v="-0.46211938998882657"/>
  </r>
  <r>
    <s v="ORD-2024-837651"/>
    <d v="2024-12-10T00:00:00"/>
    <s v="Dec-2024"/>
    <s v="Q4-2024"/>
    <d v="2024-12-19T00:00:00"/>
    <d v="2024-12-19T00:00:00"/>
    <n v="9"/>
    <x v="0"/>
    <x v="1"/>
    <x v="3"/>
    <s v="Corporate"/>
    <s v="Retail"/>
    <s v="O. Wang"/>
    <x v="5"/>
    <s v="MON-4789"/>
    <n v="488.68"/>
    <x v="431"/>
    <n v="5.8999999999999997E-2"/>
    <n v="14"/>
    <n v="12967.958640000001"/>
    <n v="6841.52"/>
    <n v="6126.4386400000003"/>
    <n v="0.47242891576649876"/>
  </r>
  <r>
    <s v="ORD-2024-581530"/>
    <d v="2024-09-07T00:00:00"/>
    <s v="Sep-2024"/>
    <s v="Q3-2024"/>
    <d v="2024-09-18T00:00:00"/>
    <d v="2024-09-18T00:00:00"/>
    <n v="11"/>
    <x v="1"/>
    <x v="9"/>
    <x v="38"/>
    <s v="Consumer"/>
    <s v="Distributor"/>
    <s v="O. Wang"/>
    <x v="2"/>
    <s v="NET-7998"/>
    <n v="181.74"/>
    <x v="432"/>
    <n v="0.214"/>
    <n v="13"/>
    <n v="1950.0031200000001"/>
    <n v="2362.62"/>
    <n v="-412.61687999999981"/>
    <n v="-0.21159806144310159"/>
  </r>
  <r>
    <s v="ORD-2023-378104"/>
    <d v="2023-10-18T00:00:00"/>
    <s v="Oct-2023"/>
    <s v="Q4-2023"/>
    <d v="2023-10-20T00:00:00"/>
    <d v="2023-10-20T00:00:00"/>
    <n v="2"/>
    <x v="0"/>
    <x v="0"/>
    <x v="0"/>
    <s v="Consumer"/>
    <s v="Retail"/>
    <s v="J. Njeri"/>
    <x v="3"/>
    <s v="PHN-8891"/>
    <n v="774.12"/>
    <x v="433"/>
    <n v="0"/>
    <n v="30"/>
    <n v="27249"/>
    <n v="23223.599999999999"/>
    <n v="4025.4000000000015"/>
    <n v="0.14772652207420461"/>
  </r>
  <r>
    <s v="ORD-2024-972318"/>
    <d v="2024-12-24T00:00:00"/>
    <s v="Dec-2024"/>
    <s v="Q4-2024"/>
    <d v="2025-01-13T00:00:00"/>
    <d v="2025-01-13T00:00:00"/>
    <n v="20"/>
    <x v="1"/>
    <x v="4"/>
    <x v="6"/>
    <s v="Corporate"/>
    <s v="Marketplace"/>
    <s v="D. Smith"/>
    <x v="2"/>
    <s v="NET-9832"/>
    <n v="126.15"/>
    <x v="434"/>
    <n v="0.113"/>
    <n v="22"/>
    <n v="5546.4642200000008"/>
    <n v="2775.3"/>
    <n v="2771.1642200000006"/>
    <n v="0.49962716968541088"/>
  </r>
  <r>
    <s v="ORD-2023-752962"/>
    <d v="2023-04-21T00:00:00"/>
    <s v="Apr-2023"/>
    <s v="Q2-2023"/>
    <d v="2023-04-19T00:00:00"/>
    <d v="2023-04-21T00:00:00"/>
    <n v="0"/>
    <x v="1"/>
    <x v="2"/>
    <x v="32"/>
    <s v="Small Business"/>
    <s v="Direct"/>
    <s v="M. Rossi"/>
    <x v="0"/>
    <s v="CMP-8604"/>
    <n v="607.04"/>
    <x v="435"/>
    <n v="0.14699999999999999"/>
    <n v="7"/>
    <n v="7340.3891399999993"/>
    <n v="4249.28"/>
    <n v="3091.1091399999996"/>
    <n v="0.42110970972310058"/>
  </r>
  <r>
    <s v="ORD-2023-808024"/>
    <d v="2023-12-30T00:00:00"/>
    <s v="Dec-2023"/>
    <s v="Q4-2023"/>
    <d v="2024-01-08T00:00:00"/>
    <d v="2024-01-08T00:00:00"/>
    <n v="9"/>
    <x v="3"/>
    <x v="7"/>
    <x v="11"/>
    <s v="Consumer"/>
    <s v="Marketplace"/>
    <s v="L. Okafor"/>
    <x v="6"/>
    <s v="ACC-6594"/>
    <n v="861.1"/>
    <x v="436"/>
    <n v="0.17399999999999999"/>
    <n v="24"/>
    <n v="24278.849280000002"/>
    <n v="20666.400000000001"/>
    <n v="3612.4492800000007"/>
    <n v="0.14878997098827909"/>
  </r>
  <r>
    <s v="ORD-2023-156396"/>
    <d v="2023-02-21T00:00:00"/>
    <s v="Feb-2023"/>
    <s v="Q1-2023"/>
    <d v="2023-03-12T00:00:00"/>
    <d v="2023-03-12T00:00:00"/>
    <n v="19"/>
    <x v="0"/>
    <x v="0"/>
    <x v="16"/>
    <s v="Corporate"/>
    <s v="Online"/>
    <s v="F. Müller"/>
    <x v="2"/>
    <s v="NET-2499"/>
    <n v="352.65"/>
    <x v="437"/>
    <n v="4.1000000000000002E-2"/>
    <n v="6"/>
    <n v="2795.6384399999997"/>
    <n v="2115.8999999999996"/>
    <n v="679.73844000000008"/>
    <n v="0.24314247159943908"/>
  </r>
  <r>
    <s v="ORD-2023-184577"/>
    <d v="2023-05-17T00:00:00"/>
    <s v="May-2023"/>
    <s v="Q2-2023"/>
    <d v="2023-06-03T00:00:00"/>
    <d v="2023-06-03T00:00:00"/>
    <n v="17"/>
    <x v="1"/>
    <x v="9"/>
    <x v="38"/>
    <s v="Non-Profit"/>
    <s v="Distributor"/>
    <s v="M. Rossi"/>
    <x v="1"/>
    <s v="PRN-1923"/>
    <n v="979.59"/>
    <x v="438"/>
    <n v="0.15"/>
    <n v="11"/>
    <n v="20672.289000000001"/>
    <n v="10775.49"/>
    <n v="9896.7990000000009"/>
    <n v="0.47874712858358359"/>
  </r>
  <r>
    <s v="ORD-2024-446030"/>
    <d v="2024-03-23T00:00:00"/>
    <s v="Mar-2024"/>
    <s v="Q1-2024"/>
    <d v="2024-03-26T00:00:00"/>
    <d v="2024-03-26T00:00:00"/>
    <n v="3"/>
    <x v="1"/>
    <x v="4"/>
    <x v="6"/>
    <s v="Education"/>
    <s v="Direct"/>
    <s v="G. Dubois"/>
    <x v="3"/>
    <s v="PHN-4346"/>
    <n v="382.21"/>
    <x v="439"/>
    <n v="0.14799999999999999"/>
    <n v="26"/>
    <n v="12668.50728"/>
    <n v="9937.4599999999991"/>
    <n v="2731.0472800000007"/>
    <n v="0.2155776698578809"/>
  </r>
  <r>
    <s v="ORD-2023-842820"/>
    <d v="2023-09-20T00:00:00"/>
    <s v="Sep-2023"/>
    <s v="Q3-2023"/>
    <d v="2023-09-28T00:00:00"/>
    <d v="2023-09-28T00:00:00"/>
    <n v="8"/>
    <x v="1"/>
    <x v="4"/>
    <x v="35"/>
    <s v="Corporate"/>
    <s v="Unknown"/>
    <s v="B. Chen"/>
    <x v="6"/>
    <s v="ACC-1375"/>
    <n v="1362.06"/>
    <x v="440"/>
    <n v="0.157"/>
    <n v="11"/>
    <n v="31513.085009999999"/>
    <n v="14982.66"/>
    <n v="16530.425009999999"/>
    <n v="0.52455749745714919"/>
  </r>
  <r>
    <s v="ORD-2024-745424"/>
    <d v="2024-08-22T00:00:00"/>
    <s v="Aug-2024"/>
    <s v="Q3-2024"/>
    <d v="2024-09-04T00:00:00"/>
    <d v="2024-09-04T00:00:00"/>
    <n v="13"/>
    <x v="3"/>
    <x v="6"/>
    <x v="37"/>
    <s v="Non-Profit"/>
    <s v="Retail"/>
    <s v="L. Okafor"/>
    <x v="1"/>
    <s v="PRN-4892"/>
    <n v="90.04"/>
    <x v="441"/>
    <n v="4.2999999999999997E-2"/>
    <n v="32"/>
    <n v="5960.04288"/>
    <n v="2881.28"/>
    <n v="3078.7628799999998"/>
    <n v="0.51656723650954672"/>
  </r>
  <r>
    <s v="ORD-2024-510520"/>
    <d v="2024-09-25T00:00:00"/>
    <s v="Sep-2024"/>
    <s v="Q3-2024"/>
    <d v="2024-10-03T00:00:00"/>
    <d v="2024-10-03T00:00:00"/>
    <n v="8"/>
    <x v="2"/>
    <x v="3"/>
    <x v="5"/>
    <s v="Consumer"/>
    <s v="Online"/>
    <s v="E. Garcia"/>
    <x v="1"/>
    <s v="PRN-9557"/>
    <n v="558.19000000000005"/>
    <x v="442"/>
    <n v="0"/>
    <n v="21"/>
    <n v="21664.440000000002"/>
    <n v="11721.990000000002"/>
    <n v="9942.4500000000007"/>
    <n v="0.45892947152107322"/>
  </r>
  <r>
    <s v="ORD-2023-769774"/>
    <d v="2023-06-13T00:00:00"/>
    <s v="Jun-2023"/>
    <s v="Q2-2023"/>
    <d v="2023-06-24T00:00:00"/>
    <d v="2023-06-24T00:00:00"/>
    <n v="11"/>
    <x v="2"/>
    <x v="3"/>
    <x v="5"/>
    <s v="Corporate"/>
    <s v="Online"/>
    <s v="C. Otieno"/>
    <x v="1"/>
    <s v="PRN-8008"/>
    <n v="247.07"/>
    <x v="443"/>
    <n v="2.8000000000000001E-2"/>
    <n v="4"/>
    <n v="1925.29872"/>
    <n v="988.28"/>
    <n v="937.01872000000003"/>
    <n v="0.48668744764968214"/>
  </r>
  <r>
    <s v="ORD-2023-580751"/>
    <d v="2023-12-24T00:00:00"/>
    <s v="Dec-2023"/>
    <s v="Q4-2023"/>
    <d v="2024-01-13T00:00:00"/>
    <d v="2024-01-13T00:00:00"/>
    <n v="20"/>
    <x v="1"/>
    <x v="2"/>
    <x v="32"/>
    <s v="Education"/>
    <s v="Direct"/>
    <s v="B. Chen"/>
    <x v="4"/>
    <s v="LAP-1946"/>
    <n v="625.37"/>
    <x v="444"/>
    <n v="7.3999999999999996E-2"/>
    <n v="8"/>
    <n v="9771.4483199999995"/>
    <n v="5002.96"/>
    <n v="4768.4883199999995"/>
    <n v="0.48800220436513547"/>
  </r>
  <r>
    <s v="ORD-2025-473192"/>
    <d v="2025-03-30T00:00:00"/>
    <s v="Mar-2025"/>
    <s v="Q1-2025"/>
    <d v="2025-04-29T00:00:00"/>
    <d v="2025-04-29T00:00:00"/>
    <n v="30"/>
    <x v="0"/>
    <x v="11"/>
    <x v="25"/>
    <s v="Consumer"/>
    <s v="Marketplace"/>
    <s v="J. Njeri"/>
    <x v="5"/>
    <s v="MON-7106"/>
    <n v="194.6"/>
    <x v="445"/>
    <n v="0.29299999999999998"/>
    <n v="25"/>
    <n v="5565.3272500000003"/>
    <n v="4865"/>
    <n v="700.32725000000028"/>
    <n v="0.1258375686712763"/>
  </r>
  <r>
    <s v="ORD-2024-886939"/>
    <d v="2024-06-03T00:00:00"/>
    <s v="Jun-2024"/>
    <s v="Q2-2024"/>
    <d v="2024-06-24T00:00:00"/>
    <d v="2024-06-24T00:00:00"/>
    <n v="21"/>
    <x v="2"/>
    <x v="3"/>
    <x v="5"/>
    <s v="Small Business"/>
    <s v="Direct"/>
    <s v="G. Dubois"/>
    <x v="5"/>
    <s v="MON-5386"/>
    <n v="1205.5"/>
    <x v="446"/>
    <n v="0.104"/>
    <n v="23"/>
    <n v="45547.183360000003"/>
    <n v="27726.5"/>
    <n v="17820.683360000003"/>
    <n v="0.39125763758314652"/>
  </r>
  <r>
    <s v="ORD-2024-566589"/>
    <d v="2024-06-11T00:00:00"/>
    <s v="Jun-2024"/>
    <s v="Q2-2024"/>
    <d v="2024-07-09T00:00:00"/>
    <d v="2024-07-09T00:00:00"/>
    <n v="28"/>
    <x v="0"/>
    <x v="1"/>
    <x v="1"/>
    <s v="Corporate"/>
    <s v="Marketplace"/>
    <s v="I. Johnson"/>
    <x v="3"/>
    <s v="PHN-2436"/>
    <n v="895.54"/>
    <x v="447"/>
    <n v="0.216"/>
    <n v="15"/>
    <n v="12289.2"/>
    <n v="13433.099999999999"/>
    <n v="-1143.8999999999978"/>
    <n v="-9.3081730299775234E-2"/>
  </r>
  <r>
    <s v="ORD-2023-109927"/>
    <d v="2023-07-22T00:00:00"/>
    <s v="Jul-2023"/>
    <s v="Q3-2023"/>
    <d v="2023-07-21T00:00:00"/>
    <d v="2023-07-22T00:00:00"/>
    <n v="0"/>
    <x v="1"/>
    <x v="4"/>
    <x v="18"/>
    <s v="Small Business"/>
    <s v="Distributor"/>
    <s v="E. Garcia"/>
    <x v="1"/>
    <s v="PRN-2301"/>
    <n v="946.99"/>
    <x v="448"/>
    <n v="0.16500000000000001"/>
    <n v="7"/>
    <n v="12462.65055"/>
    <n v="6628.93"/>
    <n v="5833.72055"/>
    <n v="0.46809629513362228"/>
  </r>
  <r>
    <s v="ORD-2023-780206"/>
    <d v="2023-01-19T00:00:00"/>
    <s v="Jan-2023"/>
    <s v="Q1-2023"/>
    <d v="2023-02-03T00:00:00"/>
    <d v="2023-02-03T00:00:00"/>
    <n v="15"/>
    <x v="3"/>
    <x v="8"/>
    <x v="21"/>
    <s v="Enterprise"/>
    <s v="Distributor"/>
    <s v="G. Dubois"/>
    <x v="6"/>
    <s v="ACC-3645"/>
    <n v="873.06"/>
    <x v="449"/>
    <n v="6.6000000000000003E-2"/>
    <n v="10"/>
    <n v="19628.476999999999"/>
    <n v="8730.5999999999985"/>
    <n v="10897.877"/>
    <n v="0.55520746719167269"/>
  </r>
  <r>
    <s v="ORD-2024-851993"/>
    <d v="2024-05-01T00:00:00"/>
    <s v="May-2024"/>
    <s v="Q2-2024"/>
    <d v="2024-05-16T00:00:00"/>
    <d v="2024-05-16T00:00:00"/>
    <n v="15"/>
    <x v="1"/>
    <x v="4"/>
    <x v="6"/>
    <s v="Small Business"/>
    <s v="Retail"/>
    <s v="L. Okafor"/>
    <x v="0"/>
    <s v="CMP-6811"/>
    <n v="901.19"/>
    <x v="450"/>
    <n v="7.0999999999999994E-2"/>
    <n v="12"/>
    <n v="23694.405119999999"/>
    <n v="10814.28"/>
    <n v="12880.125119999999"/>
    <n v="0.54359352154100415"/>
  </r>
  <r>
    <s v="ORD-2025-417942"/>
    <d v="2025-06-09T00:00:00"/>
    <s v="Jun-2025"/>
    <s v="Q2-2025"/>
    <d v="2025-06-24T00:00:00"/>
    <d v="2025-06-24T00:00:00"/>
    <n v="15"/>
    <x v="1"/>
    <x v="2"/>
    <x v="32"/>
    <s v="Corporate"/>
    <s v="Direct"/>
    <s v="B. Chen"/>
    <x v="3"/>
    <s v="PHN-5675"/>
    <n v="400.39"/>
    <x v="451"/>
    <n v="0.115"/>
    <n v="19"/>
    <n v="11984.891250000001"/>
    <n v="7607.41"/>
    <n v="4377.4812500000007"/>
    <n v="0.36524997671547504"/>
  </r>
  <r>
    <s v="ORD-2023-172095"/>
    <d v="2023-05-24T00:00:00"/>
    <s v="May-2023"/>
    <s v="Q2-2023"/>
    <d v="2023-06-21T00:00:00"/>
    <d v="2023-06-21T00:00:00"/>
    <n v="28"/>
    <x v="2"/>
    <x v="10"/>
    <x v="36"/>
    <s v="Small Business"/>
    <s v="Marketplace"/>
    <s v="G. Dubois"/>
    <x v="5"/>
    <s v="MON-6882"/>
    <n v="813.97"/>
    <x v="452"/>
    <n v="1.7000000000000001E-2"/>
    <n v="15"/>
    <n v="23132.398349999996"/>
    <n v="12209.550000000001"/>
    <n v="10922.848349999995"/>
    <n v="0.4721883215364911"/>
  </r>
  <r>
    <s v="ORD-2024-257550"/>
    <d v="2024-12-27T00:00:00"/>
    <s v="Dec-2024"/>
    <s v="Q4-2024"/>
    <d v="2024-12-29T00:00:00"/>
    <d v="2024-12-29T00:00:00"/>
    <n v="2"/>
    <x v="2"/>
    <x v="3"/>
    <x v="26"/>
    <s v="Enterprise"/>
    <s v="Marketplace"/>
    <s v="C. Otieno"/>
    <x v="6"/>
    <s v="ACC-8620"/>
    <n v="1146.72"/>
    <x v="453"/>
    <n v="0.111"/>
    <n v="8"/>
    <n v="14752.706080000002"/>
    <n v="9173.76"/>
    <n v="5578.9460800000015"/>
    <n v="0.37816425337472737"/>
  </r>
  <r>
    <s v="ORD-2023-581799"/>
    <d v="2023-12-05T00:00:00"/>
    <s v="Dec-2023"/>
    <s v="Q4-2023"/>
    <d v="2023-12-12T00:00:00"/>
    <d v="2023-12-12T00:00:00"/>
    <n v="7"/>
    <x v="2"/>
    <x v="5"/>
    <x v="10"/>
    <s v="Corporate"/>
    <s v="Direct"/>
    <s v="F. Müller"/>
    <x v="3"/>
    <s v="PHN-6506"/>
    <n v="307.43"/>
    <x v="443"/>
    <n v="0"/>
    <n v="42"/>
    <n v="20797.98"/>
    <n v="12912.06"/>
    <n v="7885.92"/>
    <n v="0.37916759223732305"/>
  </r>
  <r>
    <s v="ORD-2023-880296"/>
    <d v="2023-05-02T00:00:00"/>
    <s v="May-2023"/>
    <s v="Q2-2023"/>
    <d v="2023-05-19T00:00:00"/>
    <d v="2023-05-19T00:00:00"/>
    <n v="17"/>
    <x v="1"/>
    <x v="9"/>
    <x v="23"/>
    <s v="Non-Profit"/>
    <s v="Direct"/>
    <s v="J. Njeri"/>
    <x v="5"/>
    <s v="MON-5086"/>
    <n v="714.28"/>
    <x v="454"/>
    <n v="0.13600000000000001"/>
    <n v="12"/>
    <n v="7854.6931199999999"/>
    <n v="8571.36"/>
    <n v="-716.66688000000067"/>
    <n v="-9.1240595787910383E-2"/>
  </r>
  <r>
    <s v="ORD-2023-191563"/>
    <d v="2023-11-30T00:00:00"/>
    <s v="Nov-2023"/>
    <s v="Q4-2023"/>
    <d v="2023-12-10T00:00:00"/>
    <d v="2023-12-10T00:00:00"/>
    <n v="10"/>
    <x v="3"/>
    <x v="6"/>
    <x v="22"/>
    <s v="Small Business"/>
    <s v="Direct"/>
    <s v="F. Müller"/>
    <x v="4"/>
    <s v="LAP-4899"/>
    <n v="174.74"/>
    <x v="455"/>
    <n v="0.125"/>
    <n v="21"/>
    <n v="7643.2649999999994"/>
    <n v="3669.54"/>
    <n v="3973.7249999999995"/>
    <n v="0.51989889137691803"/>
  </r>
  <r>
    <s v="ORD-2024-202166"/>
    <d v="2024-05-05T00:00:00"/>
    <s v="May-2024"/>
    <s v="Q2-2024"/>
    <d v="2024-05-18T00:00:00"/>
    <d v="2024-05-18T00:00:00"/>
    <n v="13"/>
    <x v="3"/>
    <x v="7"/>
    <x v="11"/>
    <s v="Corporate"/>
    <s v="Marketplace"/>
    <s v="A. Patel"/>
    <x v="0"/>
    <s v="CMP-3313"/>
    <n v="1264.04"/>
    <x v="456"/>
    <n v="0"/>
    <n v="13"/>
    <n v="24321.57"/>
    <n v="16432.52"/>
    <n v="7889.0499999999993"/>
    <n v="0.32436433996653996"/>
  </r>
  <r>
    <s v="ORD-2023-539967"/>
    <d v="2023-07-09T00:00:00"/>
    <s v="Jul-2023"/>
    <s v="Q3-2023"/>
    <d v="2023-07-19T00:00:00"/>
    <d v="2023-07-19T00:00:00"/>
    <n v="10"/>
    <x v="1"/>
    <x v="2"/>
    <x v="27"/>
    <s v="Enterprise"/>
    <s v="Distributor"/>
    <s v="N. Brown"/>
    <x v="0"/>
    <s v="CMP-6649"/>
    <n v="141.26"/>
    <x v="457"/>
    <n v="0.107"/>
    <n v="9"/>
    <n v="1662.6945600000001"/>
    <n v="1271.3399999999999"/>
    <n v="391.35456000000022"/>
    <n v="0.23537369365062469"/>
  </r>
  <r>
    <s v="ORD-2023-704111"/>
    <d v="2023-05-17T00:00:00"/>
    <s v="May-2023"/>
    <s v="Q2-2023"/>
    <d v="2023-06-15T00:00:00"/>
    <d v="2023-06-15T00:00:00"/>
    <n v="29"/>
    <x v="0"/>
    <x v="11"/>
    <x v="25"/>
    <s v="Enterprise"/>
    <s v="Retail"/>
    <s v="K. Singh"/>
    <x v="6"/>
    <s v="ACC-5206"/>
    <n v="40.89"/>
    <x v="458"/>
    <n v="0.129"/>
    <n v="17"/>
    <n v="930.17574000000002"/>
    <n v="695.13"/>
    <n v="235.04574000000002"/>
    <n v="0.25268960465470752"/>
  </r>
  <r>
    <s v="ORD-2024-356812"/>
    <d v="2024-03-07T00:00:00"/>
    <s v="Mar-2024"/>
    <s v="Q1-2024"/>
    <d v="2024-04-03T00:00:00"/>
    <d v="2024-04-03T00:00:00"/>
    <n v="27"/>
    <x v="3"/>
    <x v="6"/>
    <x v="37"/>
    <s v="Corporate"/>
    <s v="Direct"/>
    <s v="M. Rossi"/>
    <x v="1"/>
    <s v="PRN-6911"/>
    <n v="738.16"/>
    <x v="459"/>
    <n v="0.152"/>
    <n v="5"/>
    <n v="4055.5175999999997"/>
    <n v="3690.7999999999997"/>
    <n v="364.71759999999995"/>
    <n v="8.9931208780847108E-2"/>
  </r>
  <r>
    <s v="ORD-2025-306251"/>
    <d v="2025-04-10T00:00:00"/>
    <s v="Apr-2025"/>
    <s v="Q2-2025"/>
    <d v="2025-04-19T00:00:00"/>
    <d v="2025-04-19T00:00:00"/>
    <n v="9"/>
    <x v="0"/>
    <x v="11"/>
    <x v="25"/>
    <s v="Enterprise"/>
    <s v="Unknown"/>
    <s v="G. Dubois"/>
    <x v="2"/>
    <s v="NET-5270"/>
    <n v="113.74"/>
    <x v="460"/>
    <n v="0.124"/>
    <n v="13"/>
    <n v="1886.9915999999998"/>
    <n v="1478.62"/>
    <n v="408.37159999999994"/>
    <n v="0.21641410592394794"/>
  </r>
  <r>
    <s v="ORD-2025-496178"/>
    <d v="2025-07-27T00:00:00"/>
    <s v="Jul-2025"/>
    <s v="Q3-2025"/>
    <d v="2025-08-15T00:00:00"/>
    <d v="2025-08-15T00:00:00"/>
    <n v="19"/>
    <x v="1"/>
    <x v="2"/>
    <x v="27"/>
    <s v="Small Business"/>
    <s v="Marketplace"/>
    <s v="J. Njeri"/>
    <x v="0"/>
    <s v="CMP-5658"/>
    <n v="275.43"/>
    <x v="461"/>
    <n v="0.25700000000000001"/>
    <n v="4"/>
    <n v="1808.04592"/>
    <n v="1101.72"/>
    <n v="706.32592"/>
    <n v="0.39065706915231446"/>
  </r>
  <r>
    <s v="ORD-2024-508213"/>
    <d v="2024-11-22T00:00:00"/>
    <s v="Nov-2024"/>
    <s v="Q4-2024"/>
    <d v="2024-12-15T00:00:00"/>
    <d v="2024-12-15T00:00:00"/>
    <n v="23"/>
    <x v="0"/>
    <x v="0"/>
    <x v="13"/>
    <s v="Non-Profit"/>
    <s v="Distributor"/>
    <s v="C. Otieno"/>
    <x v="0"/>
    <s v="CMP-3938"/>
    <n v="1335.76"/>
    <x v="462"/>
    <n v="0.21099999999999999"/>
    <n v="40"/>
    <n v="84136.119600000005"/>
    <n v="53430.400000000001"/>
    <n v="30705.719600000004"/>
    <n v="0.36495288522909253"/>
  </r>
  <r>
    <s v="ORD-2024-787018"/>
    <d v="2024-06-23T00:00:00"/>
    <s v="Jun-2024"/>
    <s v="Q2-2024"/>
    <d v="2024-06-28T00:00:00"/>
    <d v="2024-06-28T00:00:00"/>
    <n v="5"/>
    <x v="0"/>
    <x v="1"/>
    <x v="1"/>
    <s v="Non-Profit"/>
    <s v="Direct"/>
    <s v="M. Rossi"/>
    <x v="6"/>
    <s v="ACC-7671"/>
    <n v="242.31"/>
    <x v="463"/>
    <n v="0.22900000000000001"/>
    <n v="6"/>
    <n v="2719.8567000000003"/>
    <n v="1453.8600000000001"/>
    <n v="1265.9967000000001"/>
    <n v="0.46546448568411714"/>
  </r>
  <r>
    <s v="ORD-2023-728177"/>
    <d v="2023-12-18T00:00:00"/>
    <s v="Dec-2023"/>
    <s v="Q4-2023"/>
    <d v="2024-01-14T00:00:00"/>
    <d v="2024-01-14T00:00:00"/>
    <n v="27"/>
    <x v="1"/>
    <x v="4"/>
    <x v="29"/>
    <s v="Consumer"/>
    <s v="Distributor"/>
    <s v="D. Smith"/>
    <x v="2"/>
    <s v="NET-6014"/>
    <n v="1408.3"/>
    <x v="464"/>
    <n v="7.0999999999999994E-2"/>
    <n v="7"/>
    <n v="14261.92439"/>
    <n v="9858.1"/>
    <n v="4403.8243899999998"/>
    <n v="0.30878191957656281"/>
  </r>
  <r>
    <s v="ORD-2025-795385"/>
    <d v="2025-06-01T00:00:00"/>
    <s v="Jun-2025"/>
    <s v="Q2-2025"/>
    <d v="2025-06-05T00:00:00"/>
    <d v="2025-06-05T00:00:00"/>
    <n v="4"/>
    <x v="3"/>
    <x v="6"/>
    <x v="22"/>
    <s v="Enterprise"/>
    <s v="Direct"/>
    <s v="M. Rossi"/>
    <x v="0"/>
    <s v="CMP-4159"/>
    <n v="1171.42"/>
    <x v="465"/>
    <n v="0.23"/>
    <n v="15"/>
    <n v="25269.09"/>
    <n v="17571.300000000003"/>
    <n v="7697.7899999999972"/>
    <n v="0.30463265594447592"/>
  </r>
  <r>
    <s v="ORD-2025-947929"/>
    <d v="2025-03-23T00:00:00"/>
    <s v="Mar-2025"/>
    <s v="Q1-2025"/>
    <d v="2025-04-02T00:00:00"/>
    <d v="2025-04-02T00:00:00"/>
    <n v="10"/>
    <x v="3"/>
    <x v="6"/>
    <x v="9"/>
    <s v="Enterprise"/>
    <s v="Online"/>
    <s v="E. Garcia"/>
    <x v="1"/>
    <s v="PRN-3159"/>
    <n v="663.61"/>
    <x v="466"/>
    <n v="4.5999999999999999E-2"/>
    <n v="17"/>
    <n v="16252.219979999998"/>
    <n v="11281.37"/>
    <n v="4970.8499799999972"/>
    <n v="0.30585667595670812"/>
  </r>
  <r>
    <s v="ORD-2023-931633"/>
    <d v="2023-05-14T00:00:00"/>
    <s v="May-2023"/>
    <s v="Q2-2023"/>
    <d v="2023-05-22T00:00:00"/>
    <d v="2023-05-22T00:00:00"/>
    <n v="8"/>
    <x v="0"/>
    <x v="0"/>
    <x v="13"/>
    <s v="Small Business"/>
    <s v="Distributor"/>
    <s v="F. Müller"/>
    <x v="1"/>
    <s v="PRN-9488"/>
    <n v="432.01"/>
    <x v="467"/>
    <n v="4.9000000000000002E-2"/>
    <n v="12"/>
    <n v="10428.057360000001"/>
    <n v="5184.12"/>
    <n v="5243.9373600000008"/>
    <n v="0.50286809699711899"/>
  </r>
  <r>
    <s v="ORD-2023-243704"/>
    <d v="2023-08-29T00:00:00"/>
    <s v="Aug-2023"/>
    <s v="Q3-2023"/>
    <d v="2023-09-19T00:00:00"/>
    <d v="2023-09-19T00:00:00"/>
    <n v="21"/>
    <x v="3"/>
    <x v="7"/>
    <x v="17"/>
    <s v="Small Business"/>
    <s v="Direct"/>
    <s v="B. Chen"/>
    <x v="1"/>
    <s v="PRN-7079"/>
    <n v="784.46"/>
    <x v="468"/>
    <n v="0.13800000000000001"/>
    <n v="23"/>
    <n v="36549.429260000004"/>
    <n v="18042.580000000002"/>
    <n v="18506.849260000003"/>
    <n v="0.50635125184441798"/>
  </r>
  <r>
    <s v="ORD-2025-779659"/>
    <d v="2025-07-03T00:00:00"/>
    <s v="Jul-2025"/>
    <s v="Q3-2025"/>
    <d v="2025-07-23T00:00:00"/>
    <d v="2025-07-23T00:00:00"/>
    <n v="20"/>
    <x v="1"/>
    <x v="9"/>
    <x v="38"/>
    <s v="Small Business"/>
    <s v="Online"/>
    <s v="M. Rossi"/>
    <x v="0"/>
    <s v="CMP-1220"/>
    <n v="647.36"/>
    <x v="469"/>
    <n v="7.3999999999999996E-2"/>
    <n v="12"/>
    <n v="15374.563199999999"/>
    <n v="7768.32"/>
    <n v="7606.243199999999"/>
    <n v="0.49472906000997802"/>
  </r>
  <r>
    <s v="ORD-2024-647571"/>
    <d v="2024-02-06T00:00:00"/>
    <s v="Feb-2024"/>
    <s v="Q1-2024"/>
    <d v="2024-02-28T00:00:00"/>
    <d v="2024-02-28T00:00:00"/>
    <n v="22"/>
    <x v="0"/>
    <x v="0"/>
    <x v="0"/>
    <s v="Non-Profit"/>
    <s v="Online"/>
    <s v="K. Singh"/>
    <x v="5"/>
    <s v="MON-2462"/>
    <n v="834.93"/>
    <x v="470"/>
    <n v="0.126"/>
    <n v="6"/>
    <n v="8330.2513199999994"/>
    <n v="5009.58"/>
    <n v="3320.6713199999995"/>
    <n v="0.39862798761274343"/>
  </r>
  <r>
    <s v="ORD-2025-683043"/>
    <d v="2025-08-13T00:00:00"/>
    <s v="Aug-2025"/>
    <s v="Q3-2025"/>
    <d v="2025-09-03T00:00:00"/>
    <d v="2025-09-03T00:00:00"/>
    <n v="21"/>
    <x v="3"/>
    <x v="7"/>
    <x v="28"/>
    <s v="Education"/>
    <s v="Retail"/>
    <s v="I. Johnson"/>
    <x v="3"/>
    <s v="PHN-9465"/>
    <n v="603.47"/>
    <x v="471"/>
    <n v="0.20499999999999999"/>
    <n v="18"/>
    <n v="19233.355499999998"/>
    <n v="10862.460000000001"/>
    <n v="8370.8954999999969"/>
    <n v="0.43522803392262976"/>
  </r>
  <r>
    <s v="ORD-2023-588455"/>
    <d v="2023-05-23T00:00:00"/>
    <s v="May-2023"/>
    <s v="Q2-2023"/>
    <d v="2023-05-25T00:00:00"/>
    <d v="2023-05-25T00:00:00"/>
    <n v="2"/>
    <x v="2"/>
    <x v="5"/>
    <x v="30"/>
    <s v="Enterprise"/>
    <s v="Retail"/>
    <s v="M. Rossi"/>
    <x v="1"/>
    <s v="PRN-1271"/>
    <n v="690.49"/>
    <x v="472"/>
    <n v="4.2000000000000003E-2"/>
    <n v="22"/>
    <n v="27194.152039999997"/>
    <n v="15190.78"/>
    <n v="12003.372039999997"/>
    <n v="0.44139534199647718"/>
  </r>
  <r>
    <s v="ORD-2024-641220"/>
    <d v="2024-05-10T00:00:00"/>
    <s v="May-2024"/>
    <s v="Q2-2024"/>
    <d v="2024-05-16T00:00:00"/>
    <d v="2024-05-16T00:00:00"/>
    <n v="6"/>
    <x v="3"/>
    <x v="8"/>
    <x v="12"/>
    <s v="Non-Profit"/>
    <s v="Direct"/>
    <s v="G. Dubois"/>
    <x v="4"/>
    <s v="LAP-1066"/>
    <n v="210.76"/>
    <x v="473"/>
    <n v="8.8999999999999996E-2"/>
    <n v="5"/>
    <n v="1009.2969000000002"/>
    <n v="1053.8"/>
    <n v="-44.50309999999979"/>
    <n v="-4.4093170205912434E-2"/>
  </r>
  <r>
    <s v="ORD-2023-799597"/>
    <d v="2023-03-14T00:00:00"/>
    <s v="Mar-2023"/>
    <s v="Q1-2023"/>
    <d v="2023-03-18T00:00:00"/>
    <d v="2023-03-18T00:00:00"/>
    <n v="4"/>
    <x v="3"/>
    <x v="6"/>
    <x v="37"/>
    <s v="Enterprise"/>
    <s v="Direct"/>
    <s v="A. Patel"/>
    <x v="0"/>
    <s v="CMP-8675"/>
    <n v="472.33"/>
    <x v="474"/>
    <n v="0.16500000000000001"/>
    <n v="14"/>
    <n v="4212.3745999999992"/>
    <n v="6612.62"/>
    <n v="-2400.2454000000007"/>
    <n v="-0.56980815523861561"/>
  </r>
  <r>
    <s v="ORD-2023-569862"/>
    <d v="2023-07-16T00:00:00"/>
    <s v="Jul-2023"/>
    <s v="Q3-2023"/>
    <d v="2023-08-13T00:00:00"/>
    <d v="2023-08-13T00:00:00"/>
    <n v="28"/>
    <x v="3"/>
    <x v="8"/>
    <x v="31"/>
    <s v="Non-Profit"/>
    <s v="Online"/>
    <s v="J. Njeri"/>
    <x v="4"/>
    <s v="LAP-1178"/>
    <n v="1039.03"/>
    <x v="475"/>
    <n v="0.216"/>
    <n v="21"/>
    <n v="41914.215840000004"/>
    <n v="21819.63"/>
    <n v="20094.585840000003"/>
    <n v="0.47942172929364774"/>
  </r>
  <r>
    <s v="ORD-2023-609394"/>
    <d v="2023-04-16T00:00:00"/>
    <s v="Apr-2023"/>
    <s v="Q2-2023"/>
    <d v="2023-04-19T00:00:00"/>
    <d v="2023-04-19T00:00:00"/>
    <n v="3"/>
    <x v="3"/>
    <x v="6"/>
    <x v="22"/>
    <s v="Corporate"/>
    <s v="Direct"/>
    <s v="B. Chen"/>
    <x v="6"/>
    <s v="ACC-1731"/>
    <n v="553.61"/>
    <x v="476"/>
    <n v="0.02"/>
    <n v="33"/>
    <n v="22620.859800000002"/>
    <n v="18269.13"/>
    <n v="4351.729800000001"/>
    <n v="0.19237685209472014"/>
  </r>
  <r>
    <s v="ORD-2024-105586"/>
    <d v="2024-01-02T00:00:00"/>
    <s v="Jan-2024"/>
    <s v="Q1-2024"/>
    <d v="2024-01-15T00:00:00"/>
    <d v="2024-01-15T00:00:00"/>
    <n v="13"/>
    <x v="1"/>
    <x v="2"/>
    <x v="32"/>
    <s v="Small Business"/>
    <s v="Marketplace"/>
    <s v="G. Dubois"/>
    <x v="2"/>
    <s v="NET-1893"/>
    <n v="1219.06"/>
    <x v="477"/>
    <n v="7.5999999999999998E-2"/>
    <n v="16"/>
    <n v="40488.792960000006"/>
    <n v="19504.96"/>
    <n v="20983.832960000007"/>
    <n v="0.51826274447673737"/>
  </r>
  <r>
    <s v="ORD-2024-207792"/>
    <d v="2024-09-03T00:00:00"/>
    <s v="Sep-2024"/>
    <s v="Q3-2024"/>
    <d v="2024-09-07T00:00:00"/>
    <d v="2024-09-07T00:00:00"/>
    <n v="4"/>
    <x v="1"/>
    <x v="2"/>
    <x v="27"/>
    <s v="Small Business"/>
    <s v="Distributor"/>
    <s v="N. Brown"/>
    <x v="1"/>
    <s v="PRN-3917"/>
    <n v="43.23"/>
    <x v="478"/>
    <n v="9.0999999999999998E-2"/>
    <n v="55"/>
    <n v="4738.5261"/>
    <n v="2377.6499999999996"/>
    <n v="2360.8761000000004"/>
    <n v="0.49823005090127082"/>
  </r>
  <r>
    <s v="ORD-2025-417336"/>
    <d v="2025-08-30T00:00:00"/>
    <s v="Aug-2025"/>
    <s v="Q3-2025"/>
    <d v="2025-09-03T00:00:00"/>
    <d v="2025-09-03T00:00:00"/>
    <n v="4"/>
    <x v="3"/>
    <x v="7"/>
    <x v="11"/>
    <s v="Small Business"/>
    <s v="Marketplace"/>
    <s v="J. Njeri"/>
    <x v="4"/>
    <s v="LAP-3220"/>
    <n v="1286.56"/>
    <x v="479"/>
    <n v="0.13200000000000001"/>
    <n v="15"/>
    <n v="36161.097000000002"/>
    <n v="19298.399999999998"/>
    <n v="16862.697000000004"/>
    <n v="0.46632150014696744"/>
  </r>
  <r>
    <s v="ORD-2025-252117"/>
    <d v="2025-04-28T00:00:00"/>
    <s v="Apr-2025"/>
    <s v="Q2-2025"/>
    <d v="2025-05-19T00:00:00"/>
    <d v="2025-05-19T00:00:00"/>
    <n v="21"/>
    <x v="3"/>
    <x v="6"/>
    <x v="9"/>
    <s v="Corporate"/>
    <s v="Distributor"/>
    <s v="B. Chen"/>
    <x v="3"/>
    <s v="PHN-2462"/>
    <n v="350.76"/>
    <x v="480"/>
    <n v="5.2999999999999999E-2"/>
    <n v="11"/>
    <n v="5127.0390600000001"/>
    <n v="3858.3599999999997"/>
    <n v="1268.6790600000004"/>
    <n v="0.24744868239798437"/>
  </r>
  <r>
    <s v="ORD-2023-867175"/>
    <d v="2023-08-10T00:00:00"/>
    <s v="Aug-2023"/>
    <s v="Q3-2023"/>
    <d v="2023-08-15T00:00:00"/>
    <d v="2023-08-15T00:00:00"/>
    <n v="5"/>
    <x v="2"/>
    <x v="5"/>
    <x v="8"/>
    <s v="Education"/>
    <s v="Direct"/>
    <s v="G. Dubois"/>
    <x v="2"/>
    <s v="NET-2894"/>
    <n v="1307.52"/>
    <x v="481"/>
    <n v="0.123"/>
    <n v="13"/>
    <n v="21908.731650000002"/>
    <n v="16997.759999999998"/>
    <n v="4910.9716500000031"/>
    <n v="0.22415590863289445"/>
  </r>
  <r>
    <s v="ORD-2024-382152"/>
    <d v="2024-12-08T00:00:00"/>
    <s v="Dec-2024"/>
    <s v="Q4-2024"/>
    <d v="2024-12-08T00:00:00"/>
    <d v="2024-12-08T00:00:00"/>
    <n v="0"/>
    <x v="3"/>
    <x v="7"/>
    <x v="17"/>
    <s v="Enterprise"/>
    <s v="Retail"/>
    <s v="H. Kim"/>
    <x v="0"/>
    <s v="CMP-2335"/>
    <n v="257.44"/>
    <x v="482"/>
    <n v="9.1999999999999998E-2"/>
    <n v="23"/>
    <n v="6063.2517199999993"/>
    <n v="5921.12"/>
    <n v="142.1317199999994"/>
    <n v="2.3441500792581216E-2"/>
  </r>
  <r>
    <s v="ORD-2023-597666"/>
    <d v="2023-10-25T00:00:00"/>
    <s v="Oct-2023"/>
    <s v="Q4-2023"/>
    <d v="2023-11-24T00:00:00"/>
    <d v="2023-11-24T00:00:00"/>
    <n v="30"/>
    <x v="3"/>
    <x v="7"/>
    <x v="28"/>
    <s v="Enterprise"/>
    <s v="Distributor"/>
    <s v="C. Otieno"/>
    <x v="3"/>
    <s v="PHN-5938"/>
    <n v="287.85000000000002"/>
    <x v="483"/>
    <n v="0.222"/>
    <n v="11"/>
    <n v="5159.7893599999998"/>
    <n v="3166.3500000000004"/>
    <n v="1993.4393599999994"/>
    <n v="0.38634122847216373"/>
  </r>
  <r>
    <s v="ORD-2024-371409"/>
    <d v="2024-11-17T00:00:00"/>
    <s v="Nov-2024"/>
    <s v="Q4-2024"/>
    <d v="2024-11-28T00:00:00"/>
    <d v="2024-11-28T00:00:00"/>
    <n v="11"/>
    <x v="2"/>
    <x v="3"/>
    <x v="35"/>
    <s v="Consumer"/>
    <s v="Distributor"/>
    <s v="A. Patel"/>
    <x v="1"/>
    <s v="PRN-1371"/>
    <n v="1008.16"/>
    <x v="484"/>
    <n v="7.3999999999999996E-2"/>
    <n v="15"/>
    <n v="28856.475000000002"/>
    <n v="15122.4"/>
    <n v="13734.075000000003"/>
    <n v="0.47594430712691005"/>
  </r>
  <r>
    <s v="ORD-2024-973420"/>
    <d v="2024-05-12T00:00:00"/>
    <s v="May-2024"/>
    <s v="Q2-2024"/>
    <d v="2024-05-24T00:00:00"/>
    <d v="2024-05-24T00:00:00"/>
    <n v="12"/>
    <x v="3"/>
    <x v="8"/>
    <x v="31"/>
    <s v="Education"/>
    <s v="Marketplace"/>
    <s v="K. Singh"/>
    <x v="1"/>
    <s v="PRN-5813"/>
    <n v="111.02"/>
    <x v="485"/>
    <n v="0.19700000000000001"/>
    <n v="29"/>
    <n v="4025.8565599999993"/>
    <n v="3219.58"/>
    <n v="806.27655999999934"/>
    <n v="0.20027453735212053"/>
  </r>
  <r>
    <s v="ORD-2025-254721"/>
    <d v="2025-05-15T00:00:00"/>
    <s v="May-2025"/>
    <s v="Q2-2025"/>
    <d v="2025-06-05T00:00:00"/>
    <d v="2025-06-05T00:00:00"/>
    <n v="21"/>
    <x v="1"/>
    <x v="2"/>
    <x v="4"/>
    <s v="Enterprise"/>
    <s v="Direct"/>
    <s v="H. Kim"/>
    <x v="3"/>
    <s v="PHN-6480"/>
    <n v="1466.5"/>
    <x v="486"/>
    <n v="0.13500000000000001"/>
    <n v="4"/>
    <n v="9614.4403999999995"/>
    <n v="5866"/>
    <n v="3748.4403999999995"/>
    <n v="0.38987608680792279"/>
  </r>
  <r>
    <s v="ORD-2024-247032"/>
    <d v="2024-04-21T00:00:00"/>
    <s v="Apr-2024"/>
    <s v="Q2-2024"/>
    <d v="2024-05-19T00:00:00"/>
    <d v="2024-05-19T00:00:00"/>
    <n v="28"/>
    <x v="0"/>
    <x v="1"/>
    <x v="3"/>
    <s v="Corporate"/>
    <s v="Distributor"/>
    <s v="A. Patel"/>
    <x v="6"/>
    <s v="ACC-2990"/>
    <n v="187.22"/>
    <x v="487"/>
    <n v="0"/>
    <n v="5"/>
    <n v="1547.3500000000001"/>
    <n v="936.1"/>
    <n v="611.25000000000011"/>
    <n v="0.39503021294471197"/>
  </r>
  <r>
    <s v="ORD-2024-792353"/>
    <d v="2024-08-19T00:00:00"/>
    <s v="Aug-2024"/>
    <s v="Q3-2024"/>
    <d v="2024-09-07T00:00:00"/>
    <d v="2024-09-07T00:00:00"/>
    <n v="19"/>
    <x v="3"/>
    <x v="7"/>
    <x v="17"/>
    <s v="Corporate"/>
    <s v="Direct"/>
    <s v="J. Njeri"/>
    <x v="0"/>
    <s v="CMP-5435"/>
    <n v="297.58999999999997"/>
    <x v="488"/>
    <n v="0"/>
    <n v="10"/>
    <n v="6664.0999999999995"/>
    <n v="2975.8999999999996"/>
    <n v="3688.2"/>
    <n v="0.55344307558409989"/>
  </r>
  <r>
    <s v="ORD-2025-703623"/>
    <d v="2025-07-23T00:00:00"/>
    <s v="Jul-2025"/>
    <s v="Q3-2025"/>
    <d v="2025-08-19T00:00:00"/>
    <d v="2025-08-19T00:00:00"/>
    <n v="27"/>
    <x v="1"/>
    <x v="2"/>
    <x v="32"/>
    <s v="Consumer"/>
    <s v="Marketplace"/>
    <s v="B. Chen"/>
    <x v="6"/>
    <s v="ACC-1596"/>
    <n v="896.09"/>
    <x v="489"/>
    <n v="8.3000000000000004E-2"/>
    <n v="11"/>
    <n v="7507.4514899999995"/>
    <n v="9856.99"/>
    <n v="-2349.5385100000003"/>
    <n v="-0.31296086469950679"/>
  </r>
  <r>
    <s v="ORD-2024-516704"/>
    <d v="2024-03-01T00:00:00"/>
    <s v="Mar-2024"/>
    <s v="Q1-2024"/>
    <d v="2024-02-29T00:00:00"/>
    <d v="2024-03-01T00:00:00"/>
    <n v="0"/>
    <x v="2"/>
    <x v="5"/>
    <x v="8"/>
    <s v="Non-Profit"/>
    <s v="Direct"/>
    <s v="I. Johnson"/>
    <x v="3"/>
    <s v="PHN-7852"/>
    <n v="5.34"/>
    <x v="490"/>
    <n v="0.13200000000000001"/>
    <n v="10"/>
    <n v="110.14919999999999"/>
    <n v="53.4"/>
    <n v="56.749199999999995"/>
    <n v="0.51520301554618642"/>
  </r>
  <r>
    <s v="ORD-2024-578646"/>
    <d v="2024-05-27T00:00:00"/>
    <s v="May-2024"/>
    <s v="Q2-2024"/>
    <d v="2024-06-17T00:00:00"/>
    <d v="2024-06-17T00:00:00"/>
    <n v="21"/>
    <x v="1"/>
    <x v="4"/>
    <x v="18"/>
    <s v="Small Business"/>
    <s v="Online"/>
    <s v="H. Kim"/>
    <x v="6"/>
    <s v="ACC-7240"/>
    <n v="465.02"/>
    <x v="491"/>
    <n v="4.2000000000000003E-2"/>
    <n v="19"/>
    <n v="11859.695119999998"/>
    <n v="8835.3799999999992"/>
    <n v="3024.3151199999993"/>
    <n v="0.25500783025187918"/>
  </r>
  <r>
    <s v="ORD-2024-433936"/>
    <d v="2024-08-04T00:00:00"/>
    <s v="Aug-2024"/>
    <s v="Q3-2024"/>
    <d v="2024-08-17T00:00:00"/>
    <d v="2024-08-17T00:00:00"/>
    <n v="13"/>
    <x v="2"/>
    <x v="10"/>
    <x v="36"/>
    <s v="Consumer"/>
    <s v="Retail"/>
    <s v="D. Smith"/>
    <x v="5"/>
    <s v="MON-8867"/>
    <n v="352.79"/>
    <x v="492"/>
    <n v="0.113"/>
    <n v="7"/>
    <n v="4682.9519799999998"/>
    <n v="2469.5300000000002"/>
    <n v="2213.4219799999996"/>
    <n v="0.47265528014233443"/>
  </r>
  <r>
    <s v="ORD-2023-434071"/>
    <d v="2023-06-20T00:00:00"/>
    <s v="Jun-2023"/>
    <s v="Q2-2023"/>
    <d v="2023-07-04T00:00:00"/>
    <d v="2023-07-04T00:00:00"/>
    <n v="14"/>
    <x v="2"/>
    <x v="5"/>
    <x v="10"/>
    <s v="Non-Profit"/>
    <s v="Direct"/>
    <s v="C. Otieno"/>
    <x v="2"/>
    <s v="NET-1228"/>
    <n v="1292.8599999999999"/>
    <x v="493"/>
    <n v="0.14199999999999999"/>
    <n v="12"/>
    <n v="30692.47896"/>
    <n v="15514.32"/>
    <n v="15178.158960000001"/>
    <n v="0.49452372288927687"/>
  </r>
  <r>
    <s v="ORD-2024-728474"/>
    <d v="2024-09-09T00:00:00"/>
    <s v="Sep-2024"/>
    <s v="Q3-2024"/>
    <d v="2024-09-13T00:00:00"/>
    <d v="2024-09-13T00:00:00"/>
    <n v="4"/>
    <x v="3"/>
    <x v="8"/>
    <x v="21"/>
    <s v="Consumer"/>
    <s v="Marketplace"/>
    <s v="F. Müller"/>
    <x v="2"/>
    <s v="NET-1145"/>
    <n v="1133.08"/>
    <x v="494"/>
    <n v="4.2000000000000003E-2"/>
    <n v="27"/>
    <n v="25249.613219999999"/>
    <n v="30593.159999999996"/>
    <n v="-5343.5467799999969"/>
    <n v="-0.21162885678452373"/>
  </r>
  <r>
    <s v="ORD-2023-406606"/>
    <d v="2023-10-25T00:00:00"/>
    <s v="Oct-2023"/>
    <s v="Q4-2023"/>
    <d v="2023-10-28T00:00:00"/>
    <d v="2023-10-28T00:00:00"/>
    <n v="3"/>
    <x v="2"/>
    <x v="5"/>
    <x v="10"/>
    <s v="Corporate"/>
    <s v="Distributor"/>
    <s v="L. Okafor"/>
    <x v="6"/>
    <s v="ACC-2867"/>
    <n v="509.31"/>
    <x v="495"/>
    <n v="5.7000000000000002E-2"/>
    <n v="8"/>
    <n v="8644.6696000000011"/>
    <n v="4074.48"/>
    <n v="4570.1896000000015"/>
    <n v="0.52867140231709964"/>
  </r>
  <r>
    <s v="ORD-2025-823055"/>
    <d v="2025-09-08T00:00:00"/>
    <s v="Sep-2025"/>
    <s v="Q3-2025"/>
    <d v="2025-10-05T00:00:00"/>
    <d v="2025-10-05T00:00:00"/>
    <n v="27"/>
    <x v="2"/>
    <x v="5"/>
    <x v="30"/>
    <s v="Education"/>
    <s v="Online"/>
    <s v="C. Otieno"/>
    <x v="5"/>
    <s v="MON-9274"/>
    <n v="660.78"/>
    <x v="496"/>
    <n v="0.218"/>
    <n v="13"/>
    <n v="16574.544740000001"/>
    <n v="8590.14"/>
    <n v="7984.4047400000018"/>
    <n v="0.48172694123724097"/>
  </r>
  <r>
    <s v="ORD-2023-573656"/>
    <d v="2023-05-02T00:00:00"/>
    <s v="May-2023"/>
    <s v="Q2-2023"/>
    <d v="2023-05-16T00:00:00"/>
    <d v="2023-05-16T00:00:00"/>
    <n v="14"/>
    <x v="1"/>
    <x v="4"/>
    <x v="6"/>
    <s v="Non-Profit"/>
    <s v="Retail"/>
    <s v="L. Okafor"/>
    <x v="5"/>
    <s v="MON-4830"/>
    <n v="475.37"/>
    <x v="497"/>
    <n v="4.1000000000000002E-2"/>
    <n v="22"/>
    <n v="20332.775539999999"/>
    <n v="10458.14"/>
    <n v="9874.6355399999993"/>
    <n v="0.48565113604750881"/>
  </r>
  <r>
    <s v="ORD-2024-567435"/>
    <d v="2024-04-26T00:00:00"/>
    <s v="Apr-2024"/>
    <s v="Q2-2024"/>
    <d v="2024-04-24T00:00:00"/>
    <d v="2024-04-26T00:00:00"/>
    <n v="0"/>
    <x v="3"/>
    <x v="8"/>
    <x v="21"/>
    <s v="Non-Profit"/>
    <s v="Distributor"/>
    <s v="N. Brown"/>
    <x v="3"/>
    <s v="PHN-9107"/>
    <n v="1232.77"/>
    <x v="498"/>
    <n v="0.16700000000000001"/>
    <n v="10"/>
    <n v="7428.1108999999988"/>
    <n v="12327.7"/>
    <n v="-4899.589100000002"/>
    <n v="-0.65960096260813805"/>
  </r>
  <r>
    <s v="ORD-2023-744942"/>
    <d v="2023-02-23T00:00:00"/>
    <s v="Feb-2023"/>
    <s v="Q1-2023"/>
    <d v="2023-03-18T00:00:00"/>
    <d v="2023-03-18T00:00:00"/>
    <n v="23"/>
    <x v="1"/>
    <x v="9"/>
    <x v="38"/>
    <s v="Education"/>
    <s v="Distributor"/>
    <s v="K. Singh"/>
    <x v="1"/>
    <s v="PRN-1060"/>
    <n v="770.11"/>
    <x v="499"/>
    <n v="6.9000000000000006E-2"/>
    <n v="7"/>
    <n v="10869.182940000001"/>
    <n v="5390.77"/>
    <n v="5478.4129400000002"/>
    <n v="0.50403171703355287"/>
  </r>
  <r>
    <s v="ORD-2025-331237"/>
    <d v="2025-03-24T00:00:00"/>
    <s v="Mar-2025"/>
    <s v="Q1-2025"/>
    <d v="2025-03-25T00:00:00"/>
    <d v="2025-03-25T00:00:00"/>
    <n v="1"/>
    <x v="1"/>
    <x v="9"/>
    <x v="38"/>
    <s v="Non-Profit"/>
    <s v="Online"/>
    <s v="G. Dubois"/>
    <x v="2"/>
    <s v="NET-8329"/>
    <n v="1133.03"/>
    <x v="500"/>
    <n v="0.10100000000000001"/>
    <n v="5"/>
    <n v="8637.1874499999994"/>
    <n v="5665.15"/>
    <n v="2972.0374499999998"/>
    <n v="0.3440978289755654"/>
  </r>
  <r>
    <s v="ORD-2025-680118"/>
    <d v="2025-03-10T00:00:00"/>
    <s v="Mar-2025"/>
    <s v="Q1-2025"/>
    <d v="2025-03-27T00:00:00"/>
    <d v="2025-03-27T00:00:00"/>
    <n v="17"/>
    <x v="2"/>
    <x v="5"/>
    <x v="30"/>
    <s v="Enterprise"/>
    <s v="Direct"/>
    <s v="F. Müller"/>
    <x v="2"/>
    <s v="NET-6269"/>
    <n v="996.73"/>
    <x v="501"/>
    <n v="7.0000000000000007E-2"/>
    <n v="9"/>
    <n v="10189.8891"/>
    <n v="8970.57"/>
    <n v="1219.3191000000006"/>
    <n v="0.11965970267527255"/>
  </r>
  <r>
    <s v="ORD-2024-310809"/>
    <d v="2024-04-05T00:00:00"/>
    <s v="Apr-2024"/>
    <s v="Q2-2024"/>
    <d v="2024-04-09T00:00:00"/>
    <d v="2024-04-09T00:00:00"/>
    <n v="4"/>
    <x v="0"/>
    <x v="1"/>
    <x v="3"/>
    <s v="Non-Profit"/>
    <s v="Direct"/>
    <s v="K. Singh"/>
    <x v="0"/>
    <s v="CMP-6529"/>
    <n v="395.07"/>
    <x v="502"/>
    <n v="0.123"/>
    <n v="38"/>
    <n v="32335.21802"/>
    <n v="15012.66"/>
    <n v="17322.55802"/>
    <n v="0.53571799049833657"/>
  </r>
  <r>
    <s v="ORD-2025-474368"/>
    <d v="2025-04-27T00:00:00"/>
    <s v="Apr-2025"/>
    <s v="Q2-2025"/>
    <d v="2025-05-17T00:00:00"/>
    <d v="2025-05-17T00:00:00"/>
    <n v="20"/>
    <x v="2"/>
    <x v="10"/>
    <x v="36"/>
    <s v="Corporate"/>
    <s v="Direct"/>
    <s v="N. Brown"/>
    <x v="3"/>
    <s v="PHN-8776"/>
    <n v="932.26"/>
    <x v="503"/>
    <n v="0.23499999999999999"/>
    <n v="28"/>
    <n v="34800.431400000001"/>
    <n v="26103.279999999999"/>
    <n v="8697.1514000000025"/>
    <n v="0.24991504559337163"/>
  </r>
  <r>
    <s v="ORD-2024-732543"/>
    <d v="2024-10-24T00:00:00"/>
    <s v="Oct-2024"/>
    <s v="Q4-2024"/>
    <d v="2024-10-28T00:00:00"/>
    <d v="2024-10-28T00:00:00"/>
    <n v="4"/>
    <x v="1"/>
    <x v="9"/>
    <x v="23"/>
    <s v="Small Business"/>
    <s v="Distributor"/>
    <s v="I. Johnson"/>
    <x v="2"/>
    <s v="NET-3728"/>
    <n v="1331.77"/>
    <x v="504"/>
    <n v="0.02"/>
    <n v="6"/>
    <n v="15323.926799999999"/>
    <n v="7990.62"/>
    <n v="7333.3067999999994"/>
    <n v="0.47855271665745619"/>
  </r>
  <r>
    <s v="ORD-2023-867166"/>
    <d v="2023-04-13T00:00:00"/>
    <s v="Apr-2023"/>
    <s v="Q2-2023"/>
    <d v="2023-04-20T00:00:00"/>
    <d v="2023-04-20T00:00:00"/>
    <n v="7"/>
    <x v="3"/>
    <x v="7"/>
    <x v="17"/>
    <s v="Small Business"/>
    <s v="Online"/>
    <s v="A. Patel"/>
    <x v="4"/>
    <s v="LAP-3565"/>
    <n v="227.02"/>
    <x v="505"/>
    <n v="9.8000000000000004E-2"/>
    <n v="10"/>
    <n v="3921.1744000000008"/>
    <n v="2270.2000000000003"/>
    <n v="1650.9744000000005"/>
    <n v="0.42104079838938052"/>
  </r>
  <r>
    <s v="ORD-2024-776337"/>
    <d v="2024-11-12T00:00:00"/>
    <s v="Nov-2024"/>
    <s v="Q4-2024"/>
    <d v="2024-11-21T00:00:00"/>
    <d v="2024-11-21T00:00:00"/>
    <n v="9"/>
    <x v="1"/>
    <x v="4"/>
    <x v="29"/>
    <s v="Corporate"/>
    <s v="Direct"/>
    <s v="H. Kim"/>
    <x v="4"/>
    <s v="LAP-5078"/>
    <n v="903.41"/>
    <x v="506"/>
    <n v="0.108"/>
    <n v="5"/>
    <n v="8297.4286000000011"/>
    <n v="4517.05"/>
    <n v="3780.3786000000009"/>
    <n v="0.455608451996803"/>
  </r>
  <r>
    <s v="ORD-2023-913592"/>
    <d v="2023-05-10T00:00:00"/>
    <s v="May-2023"/>
    <s v="Q2-2023"/>
    <d v="2023-05-14T00:00:00"/>
    <d v="2023-05-14T00:00:00"/>
    <n v="4"/>
    <x v="1"/>
    <x v="4"/>
    <x v="18"/>
    <s v="Non-Profit"/>
    <s v="Distributor"/>
    <s v="C. Otieno"/>
    <x v="5"/>
    <s v="MON-2465"/>
    <n v="622.6"/>
    <x v="507"/>
    <n v="0.20899999999999999"/>
    <n v="14"/>
    <n v="9232.2830599999998"/>
    <n v="8716.4"/>
    <n v="515.88306000000011"/>
    <n v="5.5878167582959715E-2"/>
  </r>
  <r>
    <s v="ORD-2024-961501"/>
    <d v="2024-03-02T00:00:00"/>
    <s v="Mar-2024"/>
    <s v="Q1-2024"/>
    <d v="2024-03-23T00:00:00"/>
    <d v="2024-03-23T00:00:00"/>
    <n v="21"/>
    <x v="2"/>
    <x v="10"/>
    <x v="15"/>
    <s v="Small Business"/>
    <s v="Online"/>
    <s v="F. Müller"/>
    <x v="0"/>
    <s v="CMP-3223"/>
    <n v="225.01"/>
    <x v="508"/>
    <n v="0.11899999999999999"/>
    <n v="12"/>
    <n v="3525.5505600000001"/>
    <n v="2700.12"/>
    <n v="825.43056000000024"/>
    <n v="0.23412813004729685"/>
  </r>
  <r>
    <s v="ORD-2024-964950"/>
    <d v="2024-10-10T00:00:00"/>
    <s v="Oct-2024"/>
    <s v="Q4-2024"/>
    <d v="2024-10-11T00:00:00"/>
    <d v="2024-10-11T00:00:00"/>
    <n v="1"/>
    <x v="3"/>
    <x v="8"/>
    <x v="31"/>
    <s v="Non-Profit"/>
    <s v="Distributor"/>
    <s v="L. Okafor"/>
    <x v="0"/>
    <s v="CMP-8127"/>
    <n v="1389.46"/>
    <x v="509"/>
    <n v="0.14599999999999999"/>
    <n v="33"/>
    <n v="50296.415399999998"/>
    <n v="45852.18"/>
    <n v="4444.2353999999978"/>
    <n v="8.8360877503011831E-2"/>
  </r>
  <r>
    <s v="ORD-2023-349264"/>
    <d v="2023-06-01T00:00:00"/>
    <s v="Jun-2023"/>
    <s v="Q2-2023"/>
    <d v="2023-06-08T00:00:00"/>
    <d v="2023-06-08T00:00:00"/>
    <n v="7"/>
    <x v="3"/>
    <x v="6"/>
    <x v="37"/>
    <s v="Consumer"/>
    <s v="Online"/>
    <s v="A. Patel"/>
    <x v="3"/>
    <s v="PHN-1924"/>
    <n v="804.17"/>
    <x v="510"/>
    <n v="3.2000000000000001E-2"/>
    <n v="5"/>
    <n v="5189.8836000000001"/>
    <n v="4020.85"/>
    <n v="1169.0336000000002"/>
    <n v="0.2252523736755869"/>
  </r>
  <r>
    <s v="ORD-2025-137394"/>
    <d v="2025-01-04T00:00:00"/>
    <s v="Jan-2025"/>
    <s v="Q1-2025"/>
    <d v="2025-01-05T00:00:00"/>
    <d v="2025-01-05T00:00:00"/>
    <n v="1"/>
    <x v="1"/>
    <x v="4"/>
    <x v="18"/>
    <s v="Education"/>
    <s v="Retail"/>
    <s v="I. Johnson"/>
    <x v="0"/>
    <s v="CMP-1156"/>
    <n v="1428.33"/>
    <x v="511"/>
    <n v="0"/>
    <n v="11"/>
    <n v="33308.550000000003"/>
    <n v="15711.63"/>
    <n v="17596.920000000006"/>
    <n v="0.52830039134096207"/>
  </r>
  <r>
    <s v="ORD-2025-635337"/>
    <d v="2025-08-05T00:00:00"/>
    <s v="Aug-2025"/>
    <s v="Q3-2025"/>
    <d v="2025-08-28T00:00:00"/>
    <d v="2025-08-28T00:00:00"/>
    <n v="23"/>
    <x v="1"/>
    <x v="4"/>
    <x v="29"/>
    <s v="Non-Profit"/>
    <s v="Distributor"/>
    <s v="N. Brown"/>
    <x v="4"/>
    <s v="LAP-3905"/>
    <n v="638.54"/>
    <x v="512"/>
    <n v="0"/>
    <n v="11"/>
    <n v="10859.64"/>
    <n v="7023.94"/>
    <n v="3835.7"/>
    <n v="0.35320692030306716"/>
  </r>
  <r>
    <s v="ORD-2023-568013"/>
    <d v="2023-09-30T00:00:00"/>
    <s v="Sep-2023"/>
    <s v="Q3-2023"/>
    <d v="2023-10-30T00:00:00"/>
    <d v="2023-10-30T00:00:00"/>
    <n v="30"/>
    <x v="1"/>
    <x v="2"/>
    <x v="27"/>
    <s v="Enterprise"/>
    <s v="Online"/>
    <s v="D. Smith"/>
    <x v="1"/>
    <s v="PRN-1786"/>
    <n v="649.13"/>
    <x v="513"/>
    <n v="0.157"/>
    <n v="27"/>
    <n v="22201.762229999997"/>
    <n v="17526.509999999998"/>
    <n v="4675.2522299999982"/>
    <n v="0.21058023149543473"/>
  </r>
  <r>
    <s v="ORD-2025-828263"/>
    <d v="2025-05-17T00:00:00"/>
    <s v="May-2025"/>
    <s v="Q2-2025"/>
    <d v="2025-05-30T00:00:00"/>
    <d v="2025-05-30T00:00:00"/>
    <n v="13"/>
    <x v="0"/>
    <x v="1"/>
    <x v="3"/>
    <s v="Consumer"/>
    <s v="Distributor"/>
    <s v="F. Müller"/>
    <x v="6"/>
    <s v="ACC-3349"/>
    <n v="66.400000000000006"/>
    <x v="514"/>
    <n v="0.107"/>
    <n v="8"/>
    <n v="1010.3759200000001"/>
    <n v="531.20000000000005"/>
    <n v="479.17592000000002"/>
    <n v="0.47425508715607551"/>
  </r>
  <r>
    <s v="ORD-2024-402240"/>
    <d v="2024-05-01T00:00:00"/>
    <s v="May-2024"/>
    <s v="Q2-2024"/>
    <d v="2024-05-26T00:00:00"/>
    <d v="2024-05-26T00:00:00"/>
    <n v="25"/>
    <x v="3"/>
    <x v="6"/>
    <x v="9"/>
    <s v="Non-Profit"/>
    <s v="Retail"/>
    <s v="B. Chen"/>
    <x v="2"/>
    <s v="NET-4228"/>
    <n v="930.71"/>
    <x v="515"/>
    <n v="0.13800000000000001"/>
    <n v="7"/>
    <n v="9807.7842799999999"/>
    <n v="6514.97"/>
    <n v="3292.8142799999996"/>
    <n v="0.33573477821231196"/>
  </r>
  <r>
    <s v="ORD-2023-125739"/>
    <d v="2023-05-01T00:00:00"/>
    <s v="May-2023"/>
    <s v="Q2-2023"/>
    <d v="2023-05-18T00:00:00"/>
    <d v="2023-05-18T00:00:00"/>
    <n v="17"/>
    <x v="0"/>
    <x v="1"/>
    <x v="1"/>
    <s v="Corporate"/>
    <s v="Direct"/>
    <s v="F. Müller"/>
    <x v="0"/>
    <s v="CMP-5633"/>
    <n v="327.97"/>
    <x v="516"/>
    <n v="4.9000000000000002E-2"/>
    <n v="3"/>
    <n v="855.72881999999993"/>
    <n v="983.91000000000008"/>
    <n v="-128.18118000000015"/>
    <n v="-0.14979182306843442"/>
  </r>
  <r>
    <s v="ORD-2024-892879"/>
    <d v="2024-07-09T00:00:00"/>
    <s v="Jul-2024"/>
    <s v="Q3-2024"/>
    <d v="2024-08-08T00:00:00"/>
    <d v="2024-08-08T00:00:00"/>
    <n v="30"/>
    <x v="3"/>
    <x v="7"/>
    <x v="11"/>
    <s v="Corporate"/>
    <s v="Direct"/>
    <s v="J. Njeri"/>
    <x v="0"/>
    <s v="CMP-5825"/>
    <n v="1062.3800000000001"/>
    <x v="517"/>
    <n v="0.18"/>
    <n v="6"/>
    <n v="7399.4832000000006"/>
    <n v="6374.2800000000007"/>
    <n v="1025.2031999999999"/>
    <n v="0.13855064905073369"/>
  </r>
  <r>
    <s v="ORD-2023-472050"/>
    <d v="2023-05-10T00:00:00"/>
    <s v="May-2023"/>
    <s v="Q2-2023"/>
    <d v="2023-05-27T00:00:00"/>
    <d v="2023-05-27T00:00:00"/>
    <n v="17"/>
    <x v="1"/>
    <x v="4"/>
    <x v="29"/>
    <s v="Consumer"/>
    <s v="Retail"/>
    <s v="M. Rossi"/>
    <x v="4"/>
    <s v="LAP-6499"/>
    <n v="1286.1600000000001"/>
    <x v="518"/>
    <n v="0.1"/>
    <n v="23"/>
    <n v="64192.976999999999"/>
    <n v="29581.68"/>
    <n v="34611.296999999999"/>
    <n v="0.53917575749758417"/>
  </r>
  <r>
    <s v="ORD-2024-468615"/>
    <d v="2024-07-09T00:00:00"/>
    <s v="Jul-2024"/>
    <s v="Q3-2024"/>
    <d v="2024-07-12T00:00:00"/>
    <d v="2024-07-12T00:00:00"/>
    <n v="3"/>
    <x v="1"/>
    <x v="9"/>
    <x v="23"/>
    <s v="Small Business"/>
    <s v="Retail"/>
    <s v="D. Smith"/>
    <x v="6"/>
    <s v="ACC-3721"/>
    <n v="748.39"/>
    <x v="519"/>
    <n v="0"/>
    <n v="23"/>
    <n v="22526.66"/>
    <n v="17212.97"/>
    <n v="5313.6899999999987"/>
    <n v="0.23588450307324738"/>
  </r>
  <r>
    <s v="ORD-2024-833375"/>
    <d v="2024-04-24T00:00:00"/>
    <s v="Apr-2024"/>
    <s v="Q2-2024"/>
    <d v="2024-05-10T00:00:00"/>
    <d v="2024-05-10T00:00:00"/>
    <n v="16"/>
    <x v="0"/>
    <x v="0"/>
    <x v="0"/>
    <s v="Non-Profit"/>
    <s v="Online"/>
    <s v="N. Brown"/>
    <x v="5"/>
    <s v="MON-6190"/>
    <n v="513.30999999999995"/>
    <x v="520"/>
    <n v="9.4E-2"/>
    <n v="15"/>
    <n v="16121.273400000002"/>
    <n v="7699.65"/>
    <n v="8421.6234000000022"/>
    <n v="0.52239194702820446"/>
  </r>
  <r>
    <s v="ORD-2024-206311"/>
    <d v="2024-01-13T00:00:00"/>
    <s v="Jan-2024"/>
    <s v="Q1-2024"/>
    <d v="2024-01-15T00:00:00"/>
    <d v="2024-01-15T00:00:00"/>
    <n v="2"/>
    <x v="2"/>
    <x v="10"/>
    <x v="24"/>
    <s v="Non-Profit"/>
    <s v="Direct"/>
    <s v="E. Garcia"/>
    <x v="0"/>
    <s v="CMP-2410"/>
    <n v="1061.3699999999999"/>
    <x v="521"/>
    <n v="0.17"/>
    <n v="4"/>
    <n v="6435.2555999999995"/>
    <n v="4245.4799999999996"/>
    <n v="2189.7755999999999"/>
    <n v="0.34027795259600879"/>
  </r>
  <r>
    <s v="ORD-2024-364080"/>
    <d v="2024-04-16T00:00:00"/>
    <s v="Apr-2024"/>
    <s v="Q2-2024"/>
    <d v="2024-04-27T00:00:00"/>
    <d v="2024-04-27T00:00:00"/>
    <n v="11"/>
    <x v="0"/>
    <x v="0"/>
    <x v="16"/>
    <s v="Enterprise"/>
    <s v="Online"/>
    <s v="D. Smith"/>
    <x v="1"/>
    <s v="PRN-2641"/>
    <n v="401.3"/>
    <x v="522"/>
    <n v="0.22500000000000001"/>
    <n v="13"/>
    <n v="8326.6852500000005"/>
    <n v="5216.9000000000005"/>
    <n v="3109.7852499999999"/>
    <n v="0.37347217489696755"/>
  </r>
  <r>
    <s v="ORD-2025-460466"/>
    <d v="2025-02-07T00:00:00"/>
    <s v="Feb-2025"/>
    <s v="Q1-2025"/>
    <d v="2025-02-16T00:00:00"/>
    <d v="2025-02-16T00:00:00"/>
    <n v="9"/>
    <x v="0"/>
    <x v="1"/>
    <x v="3"/>
    <s v="Small Business"/>
    <s v="Distributor"/>
    <s v="C. Otieno"/>
    <x v="1"/>
    <s v="PRN-1882"/>
    <n v="90.68"/>
    <x v="523"/>
    <n v="0.13500000000000001"/>
    <n v="21"/>
    <n v="2146.5580500000001"/>
    <n v="1904.2800000000002"/>
    <n v="242.27804999999989"/>
    <n v="0.11286815653552899"/>
  </r>
  <r>
    <s v="ORD-2023-700699"/>
    <d v="2023-01-12T00:00:00"/>
    <s v="Jan-2023"/>
    <s v="Q1-2023"/>
    <d v="2023-01-26T00:00:00"/>
    <d v="2023-01-26T00:00:00"/>
    <n v="14"/>
    <x v="1"/>
    <x v="9"/>
    <x v="14"/>
    <s v="Non-Profit"/>
    <s v="Retail"/>
    <s v="M. Rossi"/>
    <x v="1"/>
    <s v="PRN-1641"/>
    <n v="1083.0899999999999"/>
    <x v="524"/>
    <n v="0"/>
    <n v="8"/>
    <n v="11406.96"/>
    <n v="8664.7199999999993"/>
    <n v="2742.24"/>
    <n v="0.24040059752992909"/>
  </r>
  <r>
    <s v="ORD-2024-713332"/>
    <d v="2024-06-05T00:00:00"/>
    <s v="Jun-2024"/>
    <s v="Q2-2024"/>
    <d v="2024-06-23T00:00:00"/>
    <d v="2024-06-23T00:00:00"/>
    <n v="18"/>
    <x v="0"/>
    <x v="0"/>
    <x v="2"/>
    <s v="Consumer"/>
    <s v="Distributor"/>
    <s v="D. Smith"/>
    <x v="4"/>
    <s v="LAP-1739"/>
    <n v="1208.74"/>
    <x v="525"/>
    <n v="5.8999999999999997E-2"/>
    <n v="39"/>
    <n v="58526.83122"/>
    <n v="47140.86"/>
    <n v="11385.971219999999"/>
    <n v="0.1945427589817838"/>
  </r>
  <r>
    <s v="ORD-2023-640022"/>
    <d v="2023-08-24T00:00:00"/>
    <s v="Aug-2023"/>
    <s v="Q3-2023"/>
    <d v="2023-09-20T00:00:00"/>
    <d v="2023-09-20T00:00:00"/>
    <n v="27"/>
    <x v="0"/>
    <x v="11"/>
    <x v="25"/>
    <s v="Small Business"/>
    <s v="Marketplace"/>
    <s v="M. Rossi"/>
    <x v="1"/>
    <s v="PRN-4732"/>
    <n v="1399.64"/>
    <x v="526"/>
    <n v="0"/>
    <n v="10"/>
    <n v="33421.1"/>
    <n v="13996.400000000001"/>
    <n v="19424.699999999997"/>
    <n v="0.58121067229983447"/>
  </r>
  <r>
    <s v="ORD-2024-532184"/>
    <d v="2024-01-25T00:00:00"/>
    <s v="Jan-2024"/>
    <s v="Q1-2024"/>
    <d v="2024-02-08T00:00:00"/>
    <d v="2024-02-08T00:00:00"/>
    <n v="14"/>
    <x v="1"/>
    <x v="2"/>
    <x v="4"/>
    <s v="Consumer"/>
    <s v="Marketplace"/>
    <s v="I. Johnson"/>
    <x v="2"/>
    <s v="NET-9569"/>
    <n v="937.16"/>
    <x v="527"/>
    <n v="3.7999999999999999E-2"/>
    <n v="9"/>
    <n v="9262.0686600000008"/>
    <n v="8434.44"/>
    <n v="827.62866000000031"/>
    <n v="8.9356783066645962E-2"/>
  </r>
  <r>
    <s v="ORD-2025-926547"/>
    <d v="2025-03-11T00:00:00"/>
    <s v="Mar-2025"/>
    <s v="Q1-2025"/>
    <d v="2025-03-26T00:00:00"/>
    <d v="2025-03-26T00:00:00"/>
    <n v="15"/>
    <x v="3"/>
    <x v="6"/>
    <x v="9"/>
    <s v="Small Business"/>
    <s v="Online"/>
    <s v="I. Johnson"/>
    <x v="3"/>
    <s v="PHN-3007"/>
    <n v="116.97"/>
    <x v="528"/>
    <n v="0.122"/>
    <n v="5"/>
    <n v="618.19979999999987"/>
    <n v="584.85"/>
    <n v="33.349799999999846"/>
    <n v="5.3946636669891926E-2"/>
  </r>
  <r>
    <s v="ORD-2025-778145"/>
    <d v="2025-04-22T00:00:00"/>
    <s v="Apr-2025"/>
    <s v="Q2-2025"/>
    <d v="2025-05-12T00:00:00"/>
    <d v="2025-05-12T00:00:00"/>
    <n v="20"/>
    <x v="3"/>
    <x v="7"/>
    <x v="17"/>
    <s v="Enterprise"/>
    <s v="Marketplace"/>
    <s v="K. Singh"/>
    <x v="5"/>
    <s v="MON-9216"/>
    <n v="59.51"/>
    <x v="529"/>
    <n v="0.114"/>
    <n v="9"/>
    <n v="534.57695999999999"/>
    <n v="535.59"/>
    <n v="-1.0130400000000463"/>
    <n v="-1.8950311663264469E-3"/>
  </r>
  <r>
    <s v="ORD-2023-525643"/>
    <d v="2023-08-17T00:00:00"/>
    <s v="Aug-2023"/>
    <s v="Q3-2023"/>
    <d v="2023-09-03T00:00:00"/>
    <d v="2023-09-03T00:00:00"/>
    <n v="17"/>
    <x v="0"/>
    <x v="11"/>
    <x v="25"/>
    <s v="Enterprise"/>
    <s v="Retail"/>
    <s v="A. Patel"/>
    <x v="3"/>
    <s v="PHN-8072"/>
    <n v="676.37"/>
    <x v="530"/>
    <n v="6.6000000000000003E-2"/>
    <n v="10"/>
    <n v="11924.0978"/>
    <n v="6763.7"/>
    <n v="5160.3977999999997"/>
    <n v="0.4327705027712872"/>
  </r>
  <r>
    <s v="ORD-2025-312803"/>
    <d v="2025-06-24T00:00:00"/>
    <s v="Jun-2025"/>
    <s v="Q2-2025"/>
    <d v="2025-07-14T00:00:00"/>
    <d v="2025-07-14T00:00:00"/>
    <n v="20"/>
    <x v="0"/>
    <x v="11"/>
    <x v="20"/>
    <s v="Enterprise"/>
    <s v="Marketplace"/>
    <s v="J. Njeri"/>
    <x v="4"/>
    <s v="LAP-1308"/>
    <n v="1151.06"/>
    <x v="531"/>
    <n v="0.248"/>
    <n v="20"/>
    <n v="42433.254400000005"/>
    <n v="23021.199999999997"/>
    <n v="19412.054400000008"/>
    <n v="0.45747267501594235"/>
  </r>
  <r>
    <s v="ORD-2025-149156"/>
    <d v="2025-01-10T00:00:00"/>
    <s v="Jan-2025"/>
    <s v="Q1-2025"/>
    <d v="2025-02-06T00:00:00"/>
    <d v="2025-02-06T00:00:00"/>
    <n v="27"/>
    <x v="2"/>
    <x v="5"/>
    <x v="10"/>
    <s v="Non-Profit"/>
    <s v="Retail"/>
    <s v="B. Chen"/>
    <x v="4"/>
    <s v="LAP-7353"/>
    <n v="725.62"/>
    <x v="532"/>
    <n v="0.19"/>
    <n v="12"/>
    <n v="15155.326800000001"/>
    <n v="8707.44"/>
    <n v="6447.8868000000002"/>
    <n v="0.42545349797405885"/>
  </r>
  <r>
    <s v="ORD-2023-215819"/>
    <d v="2023-07-01T00:00:00"/>
    <s v="Jul-2023"/>
    <s v="Q3-2023"/>
    <d v="2023-07-11T00:00:00"/>
    <d v="2023-07-11T00:00:00"/>
    <n v="10"/>
    <x v="3"/>
    <x v="7"/>
    <x v="28"/>
    <s v="Corporate"/>
    <s v="Direct"/>
    <s v="F. Müller"/>
    <x v="2"/>
    <s v="NET-6533"/>
    <n v="479.5"/>
    <x v="533"/>
    <n v="0.14899999999999999"/>
    <n v="14"/>
    <n v="7823.4472399999995"/>
    <n v="6713"/>
    <n v="1110.4472399999995"/>
    <n v="0.14193835606412289"/>
  </r>
  <r>
    <s v="ORD-2024-353078"/>
    <d v="2024-08-16T00:00:00"/>
    <s v="Aug-2024"/>
    <s v="Q3-2024"/>
    <d v="2024-08-26T00:00:00"/>
    <d v="2024-08-26T00:00:00"/>
    <n v="10"/>
    <x v="2"/>
    <x v="10"/>
    <x v="15"/>
    <s v="Corporate"/>
    <s v="Distributor"/>
    <s v="L. Okafor"/>
    <x v="4"/>
    <s v="LAP-5763"/>
    <n v="1291.7"/>
    <x v="534"/>
    <n v="8.6999999999999994E-2"/>
    <n v="21"/>
    <n v="50958.766320000002"/>
    <n v="27125.7"/>
    <n v="23833.066320000002"/>
    <n v="0.46769315745083367"/>
  </r>
  <r>
    <s v="ORD-2023-621393"/>
    <d v="2023-07-07T00:00:00"/>
    <s v="Jul-2023"/>
    <s v="Q3-2023"/>
    <d v="2023-07-13T00:00:00"/>
    <d v="2023-07-13T00:00:00"/>
    <n v="6"/>
    <x v="0"/>
    <x v="11"/>
    <x v="33"/>
    <s v="Small Business"/>
    <s v="Marketplace"/>
    <s v="B. Chen"/>
    <x v="6"/>
    <s v="ACC-9445"/>
    <n v="612.59"/>
    <x v="535"/>
    <n v="4.3999999999999997E-2"/>
    <n v="15"/>
    <n v="20430.771599999996"/>
    <n v="9188.85"/>
    <n v="11241.921599999996"/>
    <n v="0.55024459281802152"/>
  </r>
  <r>
    <s v="ORD-2023-974506"/>
    <d v="2023-12-28T00:00:00"/>
    <s v="Dec-2023"/>
    <s v="Q4-2023"/>
    <d v="2024-01-01T00:00:00"/>
    <d v="2024-01-01T00:00:00"/>
    <n v="4"/>
    <x v="0"/>
    <x v="11"/>
    <x v="33"/>
    <s v="Education"/>
    <s v="Distributor"/>
    <s v="A. Patel"/>
    <x v="1"/>
    <s v="PRN-1654"/>
    <n v="1141.8"/>
    <x v="536"/>
    <n v="0.107"/>
    <n v="32"/>
    <n v="66260.314239999992"/>
    <n v="36537.599999999999"/>
    <n v="29722.714239999994"/>
    <n v="0.44857490612468304"/>
  </r>
  <r>
    <s v="ORD-2023-811823"/>
    <d v="2023-01-26T00:00:00"/>
    <s v="Jan-2023"/>
    <s v="Q1-2023"/>
    <d v="2023-02-15T00:00:00"/>
    <d v="2023-02-15T00:00:00"/>
    <n v="20"/>
    <x v="3"/>
    <x v="6"/>
    <x v="9"/>
    <s v="Small Business"/>
    <s v="Online"/>
    <s v="O. Wang"/>
    <x v="2"/>
    <s v="NET-8787"/>
    <n v="492.62"/>
    <x v="537"/>
    <n v="8.8999999999999996E-2"/>
    <n v="10"/>
    <n v="3340.6370000000002"/>
    <n v="4926.2"/>
    <n v="-1585.5629999999996"/>
    <n v="-0.47462894052840809"/>
  </r>
  <r>
    <s v="ORD-2023-286720"/>
    <d v="2023-07-08T00:00:00"/>
    <s v="Jul-2023"/>
    <s v="Q3-2023"/>
    <d v="2023-07-09T00:00:00"/>
    <d v="2023-07-09T00:00:00"/>
    <n v="1"/>
    <x v="0"/>
    <x v="0"/>
    <x v="2"/>
    <s v="Consumer"/>
    <s v="Online"/>
    <s v="D. Smith"/>
    <x v="4"/>
    <s v="LAP-1989"/>
    <n v="1258.72"/>
    <x v="538"/>
    <n v="0"/>
    <n v="7"/>
    <n v="19581.87"/>
    <n v="8811.0400000000009"/>
    <n v="10770.829999999998"/>
    <n v="0.55004093071805704"/>
  </r>
  <r>
    <s v="ORD-2024-626925"/>
    <d v="2024-06-07T00:00:00"/>
    <s v="Jun-2024"/>
    <s v="Q2-2024"/>
    <d v="2024-06-09T00:00:00"/>
    <d v="2024-06-09T00:00:00"/>
    <n v="2"/>
    <x v="1"/>
    <x v="9"/>
    <x v="23"/>
    <s v="Corporate"/>
    <s v="Retail"/>
    <s v="O. Wang"/>
    <x v="5"/>
    <s v="MON-8688"/>
    <n v="1370.28"/>
    <x v="539"/>
    <n v="0.13300000000000001"/>
    <n v="16"/>
    <n v="30652.403519999996"/>
    <n v="21924.48"/>
    <n v="8727.9235199999966"/>
    <n v="0.28473863442079589"/>
  </r>
  <r>
    <s v="ORD-2023-960380"/>
    <d v="2023-02-11T00:00:00"/>
    <s v="Feb-2023"/>
    <s v="Q1-2023"/>
    <d v="2023-02-12T00:00:00"/>
    <d v="2023-02-12T00:00:00"/>
    <n v="1"/>
    <x v="0"/>
    <x v="1"/>
    <x v="1"/>
    <s v="Non-Profit"/>
    <s v="Direct"/>
    <s v="D. Smith"/>
    <x v="6"/>
    <s v="ACC-8242"/>
    <n v="944.61"/>
    <x v="540"/>
    <n v="5.8999999999999997E-2"/>
    <n v="6"/>
    <n v="4737.2198399999997"/>
    <n v="5667.66"/>
    <n v="-930.44016000000011"/>
    <n v="-0.19641059343363726"/>
  </r>
  <r>
    <s v="ORD-2023-453699"/>
    <d v="2023-07-01T00:00:00"/>
    <s v="Jul-2023"/>
    <s v="Q3-2023"/>
    <d v="2023-07-08T00:00:00"/>
    <d v="2023-07-08T00:00:00"/>
    <n v="7"/>
    <x v="3"/>
    <x v="6"/>
    <x v="37"/>
    <s v="Small Business"/>
    <s v="Distributor"/>
    <s v="N. Brown"/>
    <x v="4"/>
    <s v="LAP-4666"/>
    <n v="460.21"/>
    <x v="541"/>
    <n v="0.115"/>
    <n v="14"/>
    <n v="14114.068500000001"/>
    <n v="6442.94"/>
    <n v="7671.1285000000016"/>
    <n v="0.54350937151821255"/>
  </r>
  <r>
    <s v="ORD-2025-960931"/>
    <d v="2025-08-20T00:00:00"/>
    <s v="Aug-2025"/>
    <s v="Q3-2025"/>
    <d v="2025-08-26T00:00:00"/>
    <d v="2025-08-26T00:00:00"/>
    <n v="6"/>
    <x v="2"/>
    <x v="10"/>
    <x v="39"/>
    <s v="Corporate"/>
    <s v="Retail"/>
    <s v="M. Rossi"/>
    <x v="2"/>
    <s v="NET-5196"/>
    <n v="1304.95"/>
    <x v="542"/>
    <n v="0.21199999999999999"/>
    <n v="8"/>
    <n v="10792.637119999999"/>
    <n v="10439.6"/>
    <n v="353.03711999999905"/>
    <n v="3.2710922833287949E-2"/>
  </r>
  <r>
    <s v="ORD-2024-419248"/>
    <d v="2024-03-04T00:00:00"/>
    <s v="Mar-2024"/>
    <s v="Q1-2024"/>
    <d v="2024-03-16T00:00:00"/>
    <d v="2024-03-16T00:00:00"/>
    <n v="12"/>
    <x v="0"/>
    <x v="11"/>
    <x v="20"/>
    <s v="Enterprise"/>
    <s v="Distributor"/>
    <s v="M. Rossi"/>
    <x v="5"/>
    <s v="MON-8422"/>
    <n v="441.08"/>
    <x v="543"/>
    <n v="0.23699999999999999"/>
    <n v="6"/>
    <n v="4826.5396199999996"/>
    <n v="2646.48"/>
    <n v="2180.0596199999995"/>
    <n v="0.45168169985932899"/>
  </r>
  <r>
    <s v="ORD-2023-488227"/>
    <d v="2023-09-08T00:00:00"/>
    <s v="Sep-2023"/>
    <s v="Q3-2023"/>
    <d v="2023-10-02T00:00:00"/>
    <d v="2023-10-02T00:00:00"/>
    <n v="24"/>
    <x v="2"/>
    <x v="3"/>
    <x v="5"/>
    <s v="Education"/>
    <s v="Direct"/>
    <s v="A. Patel"/>
    <x v="6"/>
    <s v="ACC-3415"/>
    <n v="1299.03"/>
    <x v="544"/>
    <n v="0.20799999999999999"/>
    <n v="8"/>
    <n v="15530.929919999999"/>
    <n v="10392.24"/>
    <n v="5138.6899199999989"/>
    <n v="0.3308681416032041"/>
  </r>
  <r>
    <s v="ORD-2023-472078"/>
    <d v="2023-02-28T00:00:00"/>
    <s v="Feb-2023"/>
    <s v="Q1-2023"/>
    <d v="2023-03-06T00:00:00"/>
    <d v="2023-03-06T00:00:00"/>
    <n v="6"/>
    <x v="3"/>
    <x v="6"/>
    <x v="37"/>
    <s v="Small Business"/>
    <s v="Marketplace"/>
    <s v="D. Smith"/>
    <x v="1"/>
    <s v="PRN-9624"/>
    <n v="880.02"/>
    <x v="545"/>
    <n v="0.123"/>
    <n v="29"/>
    <n v="31822.023930000003"/>
    <n v="25520.579999999998"/>
    <n v="6301.4439300000049"/>
    <n v="0.19802146915172672"/>
  </r>
  <r>
    <s v="ORD-2024-202877"/>
    <d v="2024-07-13T00:00:00"/>
    <s v="Jul-2024"/>
    <s v="Q3-2024"/>
    <d v="2024-08-03T00:00:00"/>
    <d v="2024-08-03T00:00:00"/>
    <n v="21"/>
    <x v="2"/>
    <x v="5"/>
    <x v="30"/>
    <s v="Corporate"/>
    <s v="Marketplace"/>
    <s v="M. Rossi"/>
    <x v="5"/>
    <s v="MON-6287"/>
    <n v="702.98"/>
    <x v="546"/>
    <n v="0.17499999999999999"/>
    <n v="12"/>
    <n v="10937.519999999999"/>
    <n v="8435.76"/>
    <n v="2501.7599999999984"/>
    <n v="0.22873192460448061"/>
  </r>
  <r>
    <s v="ORD-2024-140633"/>
    <d v="2024-12-07T00:00:00"/>
    <s v="Dec-2024"/>
    <s v="Q4-2024"/>
    <d v="2024-12-26T00:00:00"/>
    <d v="2024-12-26T00:00:00"/>
    <n v="19"/>
    <x v="3"/>
    <x v="8"/>
    <x v="21"/>
    <s v="Enterprise"/>
    <s v="Online"/>
    <s v="D. Smith"/>
    <x v="2"/>
    <s v="NET-4491"/>
    <n v="1035.24"/>
    <x v="547"/>
    <n v="0.17"/>
    <n v="15"/>
    <n v="29673.454499999993"/>
    <n v="15528.6"/>
    <n v="14144.854499999992"/>
    <n v="0.47668378145860962"/>
  </r>
  <r>
    <s v="ORD-2025-419532"/>
    <d v="2025-08-06T00:00:00"/>
    <s v="Aug-2025"/>
    <s v="Q3-2025"/>
    <d v="2025-08-23T00:00:00"/>
    <d v="2025-08-23T00:00:00"/>
    <n v="17"/>
    <x v="2"/>
    <x v="5"/>
    <x v="10"/>
    <s v="Consumer"/>
    <s v="Distributor"/>
    <s v="A. Patel"/>
    <x v="5"/>
    <s v="MON-4317"/>
    <n v="86.64"/>
    <x v="548"/>
    <n v="0.21199999999999999"/>
    <n v="11"/>
    <n v="1846.8040799999999"/>
    <n v="953.04"/>
    <n v="893.76407999999992"/>
    <n v="0.48395175735154322"/>
  </r>
  <r>
    <s v="ORD-2023-139236"/>
    <d v="2023-03-03T00:00:00"/>
    <s v="Mar-2023"/>
    <s v="Q1-2023"/>
    <d v="2023-03-20T00:00:00"/>
    <d v="2023-03-20T00:00:00"/>
    <n v="17"/>
    <x v="1"/>
    <x v="2"/>
    <x v="32"/>
    <s v="Small Business"/>
    <s v="Online"/>
    <s v="D. Smith"/>
    <x v="2"/>
    <s v="NET-7349"/>
    <n v="1171.17"/>
    <x v="549"/>
    <n v="0.157"/>
    <n v="11"/>
    <n v="18830.12472"/>
    <n v="12882.87"/>
    <n v="5947.254719999999"/>
    <n v="0.31583724528830415"/>
  </r>
  <r>
    <s v="ORD-2025-337268"/>
    <d v="2025-02-16T00:00:00"/>
    <s v="Feb-2025"/>
    <s v="Q1-2025"/>
    <d v="2025-03-17T00:00:00"/>
    <d v="2025-03-17T00:00:00"/>
    <n v="29"/>
    <x v="3"/>
    <x v="6"/>
    <x v="22"/>
    <s v="Consumer"/>
    <s v="Retail"/>
    <s v="L. Okafor"/>
    <x v="6"/>
    <s v="ACC-5150"/>
    <n v="730.42"/>
    <x v="550"/>
    <n v="4.2000000000000003E-2"/>
    <n v="22"/>
    <n v="20163.409200000002"/>
    <n v="16069.24"/>
    <n v="4094.1692000000021"/>
    <n v="0.20304945256975698"/>
  </r>
  <r>
    <s v="ORD-2025-332931"/>
    <d v="2025-02-15T00:00:00"/>
    <s v="Feb-2025"/>
    <s v="Q1-2025"/>
    <d v="2025-03-01T00:00:00"/>
    <d v="2025-03-01T00:00:00"/>
    <n v="14"/>
    <x v="0"/>
    <x v="0"/>
    <x v="13"/>
    <s v="Education"/>
    <s v="Direct"/>
    <s v="L. Okafor"/>
    <x v="6"/>
    <s v="ACC-5144"/>
    <n v="1162.8599999999999"/>
    <x v="551"/>
    <n v="8.6999999999999994E-2"/>
    <n v="12"/>
    <n v="15860.782080000001"/>
    <n v="13954.32"/>
    <n v="1906.4620800000012"/>
    <n v="0.12019975247021369"/>
  </r>
  <r>
    <s v="ORD-2024-536442"/>
    <d v="2024-08-31T00:00:00"/>
    <s v="Aug-2024"/>
    <s v="Q3-2024"/>
    <d v="2024-09-26T00:00:00"/>
    <d v="2024-09-26T00:00:00"/>
    <n v="26"/>
    <x v="1"/>
    <x v="2"/>
    <x v="27"/>
    <s v="Education"/>
    <s v="Online"/>
    <s v="I. Johnson"/>
    <x v="3"/>
    <s v="PHN-6111"/>
    <n v="1189.03"/>
    <x v="552"/>
    <n v="0.125"/>
    <n v="13"/>
    <n v="33551.927499999998"/>
    <n v="15457.39"/>
    <n v="18094.537499999999"/>
    <n v="0.53929949330034765"/>
  </r>
  <r>
    <s v="ORD-2023-957692"/>
    <d v="2023-05-07T00:00:00"/>
    <s v="May-2023"/>
    <s v="Q2-2023"/>
    <d v="2023-05-20T00:00:00"/>
    <d v="2023-05-20T00:00:00"/>
    <n v="13"/>
    <x v="1"/>
    <x v="4"/>
    <x v="29"/>
    <s v="Enterprise"/>
    <s v="Retail"/>
    <s v="D. Smith"/>
    <x v="6"/>
    <s v="ACC-9283"/>
    <n v="1443.28"/>
    <x v="553"/>
    <n v="0"/>
    <n v="18"/>
    <n v="46450.26"/>
    <n v="25979.040000000001"/>
    <n v="20471.22"/>
    <n v="0.4407127107577008"/>
  </r>
  <r>
    <s v="ORD-2025-874124"/>
    <d v="2025-05-14T00:00:00"/>
    <s v="May-2025"/>
    <s v="Q2-2025"/>
    <d v="2025-05-12T00:00:00"/>
    <d v="2025-05-14T00:00:00"/>
    <n v="0"/>
    <x v="2"/>
    <x v="3"/>
    <x v="26"/>
    <s v="Non-Profit"/>
    <s v="Distributor"/>
    <s v="F. Müller"/>
    <x v="1"/>
    <s v="PRN-2407"/>
    <n v="883.5"/>
    <x v="554"/>
    <n v="5.3999999999999999E-2"/>
    <n v="27"/>
    <n v="50545.319219999998"/>
    <n v="23854.5"/>
    <n v="26690.819219999998"/>
    <n v="0.52805718970390547"/>
  </r>
  <r>
    <s v="ORD-2024-687073"/>
    <d v="2024-03-11T00:00:00"/>
    <s v="Mar-2024"/>
    <s v="Q1-2024"/>
    <d v="2024-03-29T00:00:00"/>
    <d v="2024-03-29T00:00:00"/>
    <n v="18"/>
    <x v="2"/>
    <x v="10"/>
    <x v="39"/>
    <s v="Corporate"/>
    <s v="Retail"/>
    <s v="M. Rossi"/>
    <x v="5"/>
    <s v="MON-7099"/>
    <n v="710.98"/>
    <x v="555"/>
    <n v="0.21099999999999999"/>
    <n v="9"/>
    <n v="10519.776450000001"/>
    <n v="6398.82"/>
    <n v="4120.9564500000015"/>
    <n v="0.39173422264120461"/>
  </r>
  <r>
    <s v="ORD-2024-555229"/>
    <d v="2024-05-18T00:00:00"/>
    <s v="May-2024"/>
    <s v="Q2-2024"/>
    <d v="2024-05-22T00:00:00"/>
    <d v="2024-05-22T00:00:00"/>
    <n v="4"/>
    <x v="0"/>
    <x v="0"/>
    <x v="2"/>
    <s v="Corporate"/>
    <s v="Direct"/>
    <s v="H. Kim"/>
    <x v="6"/>
    <s v="ACC-7354"/>
    <n v="857.42"/>
    <x v="556"/>
    <n v="0.122"/>
    <n v="9"/>
    <n v="13108.78584"/>
    <n v="7716.78"/>
    <n v="5392.0058400000007"/>
    <n v="0.41132763215544305"/>
  </r>
  <r>
    <s v="ORD-2024-872291"/>
    <d v="2024-01-08T00:00:00"/>
    <s v="Jan-2024"/>
    <s v="Q1-2024"/>
    <d v="2024-01-12T00:00:00"/>
    <d v="2024-01-12T00:00:00"/>
    <n v="4"/>
    <x v="1"/>
    <x v="4"/>
    <x v="6"/>
    <s v="Corporate"/>
    <s v="Direct"/>
    <s v="E. Garcia"/>
    <x v="1"/>
    <s v="PRN-6585"/>
    <n v="802.32"/>
    <x v="557"/>
    <n v="0.12"/>
    <n v="25"/>
    <n v="13251.48"/>
    <n v="20058"/>
    <n v="-6806.52"/>
    <n v="-0.51364224977134632"/>
  </r>
  <r>
    <s v="ORD-2024-250862"/>
    <d v="2024-10-25T00:00:00"/>
    <s v="Oct-2024"/>
    <s v="Q4-2024"/>
    <d v="2024-11-05T00:00:00"/>
    <d v="2024-11-05T00:00:00"/>
    <n v="11"/>
    <x v="2"/>
    <x v="10"/>
    <x v="39"/>
    <s v="Corporate"/>
    <s v="Distributor"/>
    <s v="N. Brown"/>
    <x v="0"/>
    <s v="CMP-9498"/>
    <n v="446.66"/>
    <x v="558"/>
    <n v="0.14499999999999999"/>
    <n v="15"/>
    <n v="6766.9829999999993"/>
    <n v="6699.9000000000005"/>
    <n v="67.082999999998719"/>
    <n v="9.9132804087137105E-3"/>
  </r>
  <r>
    <s v="ORD-2024-331226"/>
    <d v="2024-11-30T00:00:00"/>
    <s v="Nov-2024"/>
    <s v="Q4-2024"/>
    <d v="2024-12-19T00:00:00"/>
    <d v="2024-12-19T00:00:00"/>
    <n v="19"/>
    <x v="0"/>
    <x v="0"/>
    <x v="0"/>
    <s v="Corporate"/>
    <s v="Online"/>
    <s v="L. Okafor"/>
    <x v="3"/>
    <s v="PHN-1919"/>
    <n v="1195.98"/>
    <x v="559"/>
    <n v="5.5E-2"/>
    <n v="19"/>
    <n v="33071.3145"/>
    <n v="22723.62"/>
    <n v="10347.694500000001"/>
    <n v="0.31289032977506842"/>
  </r>
  <r>
    <s v="ORD-2023-356427"/>
    <d v="2023-04-13T00:00:00"/>
    <s v="Apr-2023"/>
    <s v="Q2-2023"/>
    <d v="2023-05-02T00:00:00"/>
    <d v="2023-05-02T00:00:00"/>
    <n v="19"/>
    <x v="2"/>
    <x v="3"/>
    <x v="19"/>
    <s v="Consumer"/>
    <s v="Distributor"/>
    <s v="E. Garcia"/>
    <x v="5"/>
    <s v="MON-6053"/>
    <n v="671.05"/>
    <x v="560"/>
    <n v="0.13700000000000001"/>
    <n v="6"/>
    <n v="8520.2954399999999"/>
    <n v="4026.2999999999997"/>
    <n v="4493.9954400000006"/>
    <n v="0.52744596377517172"/>
  </r>
  <r>
    <s v="ORD-2025-659650"/>
    <d v="2025-02-04T00:00:00"/>
    <s v="Feb-2025"/>
    <s v="Q1-2025"/>
    <d v="2025-02-08T00:00:00"/>
    <d v="2025-02-08T00:00:00"/>
    <n v="4"/>
    <x v="3"/>
    <x v="8"/>
    <x v="31"/>
    <s v="Enterprise"/>
    <s v="Marketplace"/>
    <s v="L. Okafor"/>
    <x v="2"/>
    <s v="NET-2502"/>
    <n v="586.21"/>
    <x v="561"/>
    <n v="6.8000000000000005E-2"/>
    <n v="15"/>
    <n v="10166.535600000001"/>
    <n v="8793.1500000000015"/>
    <n v="1373.3855999999996"/>
    <n v="0.13508884973559721"/>
  </r>
  <r>
    <s v="ORD-2024-207669"/>
    <d v="2024-01-24T00:00:00"/>
    <s v="Jan-2024"/>
    <s v="Q1-2024"/>
    <d v="2024-02-04T00:00:00"/>
    <d v="2024-02-04T00:00:00"/>
    <n v="11"/>
    <x v="3"/>
    <x v="8"/>
    <x v="31"/>
    <s v="Consumer"/>
    <s v="Retail"/>
    <s v="B. Chen"/>
    <x v="4"/>
    <s v="LAP-5689"/>
    <n v="525.34"/>
    <x v="562"/>
    <n v="0.14299999999999999"/>
    <n v="4"/>
    <n v="4229.4321199999995"/>
    <n v="2101.36"/>
    <n v="2128.0721199999994"/>
    <n v="0.50315788494082736"/>
  </r>
  <r>
    <s v="ORD-2024-979401"/>
    <d v="2024-02-08T00:00:00"/>
    <s v="Feb-2024"/>
    <s v="Q1-2024"/>
    <d v="2024-02-09T00:00:00"/>
    <d v="2024-02-09T00:00:00"/>
    <n v="1"/>
    <x v="0"/>
    <x v="0"/>
    <x v="13"/>
    <s v="Corporate"/>
    <s v="Direct"/>
    <s v="F. Müller"/>
    <x v="0"/>
    <s v="CMP-5911"/>
    <n v="1233.52"/>
    <x v="563"/>
    <n v="0.126"/>
    <n v="13"/>
    <n v="17540.201120000002"/>
    <n v="16035.76"/>
    <n v="1504.4411200000013"/>
    <n v="8.5771030201277493E-2"/>
  </r>
  <r>
    <s v="ORD-2025-929414"/>
    <d v="2025-06-26T00:00:00"/>
    <s v="Jun-2025"/>
    <s v="Q2-2025"/>
    <d v="2025-07-11T00:00:00"/>
    <d v="2025-07-11T00:00:00"/>
    <n v="15"/>
    <x v="0"/>
    <x v="1"/>
    <x v="1"/>
    <s v="Small Business"/>
    <s v="Online"/>
    <s v="A. Patel"/>
    <x v="4"/>
    <s v="LAP-7523"/>
    <n v="1170.1500000000001"/>
    <x v="564"/>
    <n v="9.1999999999999998E-2"/>
    <n v="23"/>
    <n v="44173.627960000005"/>
    <n v="26913.45"/>
    <n v="17260.177960000005"/>
    <n v="0.39073489674946776"/>
  </r>
  <r>
    <s v="ORD-2024-766980"/>
    <d v="2024-11-04T00:00:00"/>
    <s v="Nov-2024"/>
    <s v="Q4-2024"/>
    <d v="2024-11-07T00:00:00"/>
    <d v="2024-11-07T00:00:00"/>
    <n v="3"/>
    <x v="3"/>
    <x v="7"/>
    <x v="17"/>
    <s v="Corporate"/>
    <s v="Online"/>
    <s v="O. Wang"/>
    <x v="5"/>
    <s v="MON-1118"/>
    <n v="740.68"/>
    <x v="565"/>
    <n v="0.19700000000000001"/>
    <n v="17"/>
    <n v="25079.480689999997"/>
    <n v="12591.56"/>
    <n v="12487.920689999997"/>
    <n v="0.4979337827748298"/>
  </r>
  <r>
    <s v="ORD-2024-437164"/>
    <d v="2024-02-20T00:00:00"/>
    <s v="Feb-2024"/>
    <s v="Q1-2024"/>
    <d v="2024-02-20T00:00:00"/>
    <d v="2024-02-20T00:00:00"/>
    <n v="0"/>
    <x v="2"/>
    <x v="10"/>
    <x v="39"/>
    <s v="Enterprise"/>
    <s v="Online"/>
    <s v="C. Otieno"/>
    <x v="2"/>
    <s v="NET-9177"/>
    <n v="1407.05"/>
    <x v="566"/>
    <n v="0"/>
    <n v="12"/>
    <n v="34307.159999999996"/>
    <n v="16884.599999999999"/>
    <n v="17422.559999999998"/>
    <n v="0.50784034586366222"/>
  </r>
  <r>
    <s v="ORD-2025-169093"/>
    <d v="2025-04-13T00:00:00"/>
    <s v="Apr-2025"/>
    <s v="Q2-2025"/>
    <d v="2025-04-14T00:00:00"/>
    <d v="2025-04-14T00:00:00"/>
    <n v="1"/>
    <x v="1"/>
    <x v="2"/>
    <x v="4"/>
    <s v="Enterprise"/>
    <s v="Online"/>
    <s v="G. Dubois"/>
    <x v="0"/>
    <s v="CMP-6495"/>
    <n v="138.9"/>
    <x v="567"/>
    <n v="2.9000000000000001E-2"/>
    <n v="12"/>
    <n v="3378.1478400000001"/>
    <n v="1666.8000000000002"/>
    <n v="1711.3478399999999"/>
    <n v="0.50659353025828491"/>
  </r>
  <r>
    <s v="ORD-2023-868460"/>
    <d v="2023-06-01T00:00:00"/>
    <s v="Jun-2023"/>
    <s v="Q2-2023"/>
    <d v="2023-06-01T00:00:00"/>
    <d v="2023-06-01T00:00:00"/>
    <n v="0"/>
    <x v="1"/>
    <x v="4"/>
    <x v="6"/>
    <s v="Corporate"/>
    <s v="Retail"/>
    <s v="E. Garcia"/>
    <x v="6"/>
    <s v="ACC-4587"/>
    <n v="669.37"/>
    <x v="568"/>
    <n v="8.2000000000000003E-2"/>
    <n v="5"/>
    <n v="4577.1480000000001"/>
    <n v="3346.85"/>
    <n v="1230.2980000000002"/>
    <n v="0.26879139586484863"/>
  </r>
  <r>
    <s v="ORD-2025-177994"/>
    <d v="2025-03-24T00:00:00"/>
    <s v="Mar-2025"/>
    <s v="Q1-2025"/>
    <d v="2025-04-04T00:00:00"/>
    <d v="2025-04-04T00:00:00"/>
    <n v="11"/>
    <x v="1"/>
    <x v="4"/>
    <x v="29"/>
    <s v="Education"/>
    <s v="Marketplace"/>
    <s v="J. Njeri"/>
    <x v="3"/>
    <s v="PHN-4395"/>
    <n v="23.83"/>
    <x v="569"/>
    <n v="6.4000000000000001E-2"/>
    <n v="19"/>
    <n v="841.00536"/>
    <n v="452.77"/>
    <n v="388.23536000000001"/>
    <n v="0.46163244429262618"/>
  </r>
  <r>
    <s v="ORD-2024-355095"/>
    <d v="2024-01-02T00:00:00"/>
    <s v="Jan-2024"/>
    <s v="Q1-2024"/>
    <d v="2024-01-02T00:00:00"/>
    <d v="2024-01-02T00:00:00"/>
    <n v="0"/>
    <x v="2"/>
    <x v="3"/>
    <x v="26"/>
    <s v="Education"/>
    <s v="Direct"/>
    <s v="A. Patel"/>
    <x v="4"/>
    <s v="LAP-3581"/>
    <n v="444.41"/>
    <x v="570"/>
    <n v="0.20699999999999999"/>
    <n v="32"/>
    <n v="19139.594240000002"/>
    <n v="14221.12"/>
    <n v="4918.4742400000014"/>
    <n v="0.25697902360546598"/>
  </r>
  <r>
    <s v="ORD-2023-126505"/>
    <d v="2023-12-19T00:00:00"/>
    <s v="Dec-2023"/>
    <s v="Q4-2023"/>
    <d v="2024-01-01T00:00:00"/>
    <d v="2024-01-01T00:00:00"/>
    <n v="13"/>
    <x v="2"/>
    <x v="3"/>
    <x v="5"/>
    <s v="Enterprise"/>
    <s v="Retail"/>
    <s v="K. Singh"/>
    <x v="5"/>
    <s v="MON-6065"/>
    <n v="856.1"/>
    <x v="571"/>
    <n v="5.6000000000000001E-2"/>
    <n v="17"/>
    <n v="14466.95104"/>
    <n v="14553.7"/>
    <n v="-86.748960000000807"/>
    <n v="-5.9963540182134192E-3"/>
  </r>
  <r>
    <s v="ORD-2023-340056"/>
    <d v="2023-04-26T00:00:00"/>
    <s v="Apr-2023"/>
    <s v="Q2-2023"/>
    <d v="2023-04-26T00:00:00"/>
    <d v="2023-04-26T00:00:00"/>
    <n v="0"/>
    <x v="3"/>
    <x v="7"/>
    <x v="11"/>
    <s v="Consumer"/>
    <s v="Direct"/>
    <s v="M. Rossi"/>
    <x v="0"/>
    <s v="CMP-4945"/>
    <n v="81.489999999999995"/>
    <x v="572"/>
    <n v="0.121"/>
    <n v="5"/>
    <n v="496.98660000000001"/>
    <n v="407.45"/>
    <n v="89.536600000000021"/>
    <n v="0.18015898215364362"/>
  </r>
  <r>
    <s v="ORD-2025-281413"/>
    <d v="2025-08-03T00:00:00"/>
    <s v="Aug-2025"/>
    <s v="Q3-2025"/>
    <d v="2025-08-16T00:00:00"/>
    <d v="2025-08-16T00:00:00"/>
    <n v="13"/>
    <x v="2"/>
    <x v="3"/>
    <x v="19"/>
    <s v="Enterprise"/>
    <s v="Distributor"/>
    <s v="O. Wang"/>
    <x v="2"/>
    <s v="NET-3785"/>
    <n v="698.66"/>
    <x v="573"/>
    <n v="7.1999999999999995E-2"/>
    <n v="15"/>
    <n v="12091.190399999999"/>
    <n v="10479.9"/>
    <n v="1611.2903999999999"/>
    <n v="0.13326151906432637"/>
  </r>
  <r>
    <s v="ORD-2023-713614"/>
    <d v="2023-08-02T00:00:00"/>
    <s v="Aug-2023"/>
    <s v="Q3-2023"/>
    <d v="2023-08-19T00:00:00"/>
    <d v="2023-08-19T00:00:00"/>
    <n v="17"/>
    <x v="2"/>
    <x v="3"/>
    <x v="26"/>
    <s v="Corporate"/>
    <s v="Online"/>
    <s v="F. Müller"/>
    <x v="2"/>
    <s v="NET-3689"/>
    <n v="175.38"/>
    <x v="574"/>
    <n v="7.1999999999999995E-2"/>
    <n v="43"/>
    <n v="13882.6016"/>
    <n v="7541.34"/>
    <n v="6341.2615999999998"/>
    <n v="0.45677761148169804"/>
  </r>
  <r>
    <s v="ORD-2023-173313"/>
    <d v="2023-06-15T00:00:00"/>
    <s v="Jun-2023"/>
    <s v="Q2-2023"/>
    <d v="2023-07-12T00:00:00"/>
    <d v="2023-07-12T00:00:00"/>
    <n v="27"/>
    <x v="3"/>
    <x v="8"/>
    <x v="31"/>
    <s v="Consumer"/>
    <s v="Direct"/>
    <s v="I. Johnson"/>
    <x v="6"/>
    <s v="ACC-3833"/>
    <n v="751.28"/>
    <x v="575"/>
    <n v="0.13500000000000001"/>
    <n v="7"/>
    <n v="6732.4334000000008"/>
    <n v="5258.96"/>
    <n v="1473.4734000000008"/>
    <n v="0.21886193482433863"/>
  </r>
  <r>
    <s v="ORD-2024-496601"/>
    <d v="2024-11-11T00:00:00"/>
    <s v="Nov-2024"/>
    <s v="Q4-2024"/>
    <d v="2024-11-24T00:00:00"/>
    <d v="2024-11-24T00:00:00"/>
    <n v="13"/>
    <x v="3"/>
    <x v="8"/>
    <x v="21"/>
    <s v="Corporate"/>
    <s v="Retail"/>
    <s v="E. Garcia"/>
    <x v="2"/>
    <s v="NET-2932"/>
    <n v="164.53"/>
    <x v="576"/>
    <n v="6.7000000000000004E-2"/>
    <n v="14"/>
    <n v="4280.6786400000001"/>
    <n v="2303.42"/>
    <n v="1977.25864"/>
    <n v="0.46190307805960412"/>
  </r>
  <r>
    <s v="ORD-2025-155182"/>
    <d v="2025-07-11T00:00:00"/>
    <s v="Jul-2025"/>
    <s v="Q3-2025"/>
    <d v="2025-08-03T00:00:00"/>
    <d v="2025-08-03T00:00:00"/>
    <n v="23"/>
    <x v="0"/>
    <x v="0"/>
    <x v="16"/>
    <s v="Small Business"/>
    <s v="Retail"/>
    <s v="C. Otieno"/>
    <x v="3"/>
    <s v="PHN-7636"/>
    <n v="389.93"/>
    <x v="577"/>
    <n v="0.13200000000000001"/>
    <n v="17"/>
    <n v="7173.3342799999991"/>
    <n v="6628.81"/>
    <n v="544.52427999999873"/>
    <n v="7.5909508569562828E-2"/>
  </r>
  <r>
    <s v="ORD-2023-244375"/>
    <d v="2023-06-03T00:00:00"/>
    <s v="Jun-2023"/>
    <s v="Q2-2023"/>
    <d v="2023-07-01T00:00:00"/>
    <d v="2023-07-01T00:00:00"/>
    <n v="28"/>
    <x v="2"/>
    <x v="5"/>
    <x v="10"/>
    <s v="Small Business"/>
    <s v="Marketplace"/>
    <s v="A. Patel"/>
    <x v="0"/>
    <s v="CMP-1223"/>
    <n v="860.4"/>
    <x v="578"/>
    <n v="0.01"/>
    <n v="3"/>
    <n v="6137.8019999999988"/>
    <n v="2581.1999999999998"/>
    <n v="3556.601999999999"/>
    <n v="0.57945857491004105"/>
  </r>
  <r>
    <s v="ORD-2023-856322"/>
    <d v="2023-01-29T00:00:00"/>
    <s v="Jan-2023"/>
    <s v="Q1-2023"/>
    <d v="2023-02-06T00:00:00"/>
    <d v="2023-02-06T00:00:00"/>
    <n v="8"/>
    <x v="2"/>
    <x v="5"/>
    <x v="10"/>
    <s v="Corporate"/>
    <s v="Marketplace"/>
    <s v="D. Smith"/>
    <x v="5"/>
    <s v="MON-7207"/>
    <n v="41.84"/>
    <x v="579"/>
    <n v="0.22600000000000001"/>
    <n v="27"/>
    <n v="1801.4076000000002"/>
    <n v="1129.68"/>
    <n v="671.72760000000017"/>
    <n v="0.37289039970742882"/>
  </r>
  <r>
    <s v="ORD-2024-594527"/>
    <d v="2024-09-06T00:00:00"/>
    <s v="Sep-2024"/>
    <s v="Q3-2024"/>
    <d v="2024-09-04T00:00:00"/>
    <d v="2024-09-06T00:00:00"/>
    <n v="0"/>
    <x v="1"/>
    <x v="2"/>
    <x v="4"/>
    <s v="Corporate"/>
    <s v="Direct"/>
    <s v="A. Patel"/>
    <x v="4"/>
    <s v="LAP-4483"/>
    <n v="1368.17"/>
    <x v="580"/>
    <n v="0.16300000000000001"/>
    <n v="21"/>
    <n v="40563.321749999996"/>
    <n v="28731.57"/>
    <n v="11831.751749999996"/>
    <n v="0.29168596750831921"/>
  </r>
  <r>
    <s v="ORD-2024-689872"/>
    <d v="2024-08-03T00:00:00"/>
    <s v="Aug-2024"/>
    <s v="Q3-2024"/>
    <d v="2024-08-09T00:00:00"/>
    <d v="2024-08-09T00:00:00"/>
    <n v="6"/>
    <x v="0"/>
    <x v="0"/>
    <x v="13"/>
    <s v="Consumer"/>
    <s v="Marketplace"/>
    <s v="H. Kim"/>
    <x v="4"/>
    <s v="LAP-1969"/>
    <n v="643.21"/>
    <x v="581"/>
    <n v="0.14099999999999999"/>
    <n v="4"/>
    <n v="3823.6151599999998"/>
    <n v="2572.84"/>
    <n v="1250.7751599999997"/>
    <n v="0.32711847496702562"/>
  </r>
  <r>
    <s v="ORD-2025-246692"/>
    <d v="2025-04-17T00:00:00"/>
    <s v="Apr-2025"/>
    <s v="Q2-2025"/>
    <d v="2025-04-17T00:00:00"/>
    <d v="2025-04-17T00:00:00"/>
    <n v="0"/>
    <x v="2"/>
    <x v="5"/>
    <x v="8"/>
    <s v="Corporate"/>
    <s v="Distributor"/>
    <s v="L. Okafor"/>
    <x v="3"/>
    <s v="PHN-4566"/>
    <n v="719.41"/>
    <x v="582"/>
    <n v="4.1000000000000002E-2"/>
    <n v="21"/>
    <n v="22676.312610000001"/>
    <n v="15107.609999999999"/>
    <n v="7568.7026100000021"/>
    <n v="0.33377131194876403"/>
  </r>
  <r>
    <s v="ORD-2023-378676"/>
    <d v="2023-05-03T00:00:00"/>
    <s v="May-2023"/>
    <s v="Q2-2023"/>
    <d v="2023-05-16T00:00:00"/>
    <d v="2023-05-16T00:00:00"/>
    <n v="13"/>
    <x v="2"/>
    <x v="10"/>
    <x v="39"/>
    <s v="Corporate"/>
    <s v="Marketplace"/>
    <s v="L. Okafor"/>
    <x v="3"/>
    <s v="PHN-5366"/>
    <n v="64.5"/>
    <x v="583"/>
    <n v="0"/>
    <n v="3"/>
    <n v="370.86"/>
    <n v="193.5"/>
    <n v="177.36"/>
    <n v="0.47823976702798904"/>
  </r>
  <r>
    <s v="ORD-2024-243988"/>
    <d v="2024-03-13T00:00:00"/>
    <s v="Mar-2024"/>
    <s v="Q1-2024"/>
    <d v="2024-04-06T00:00:00"/>
    <d v="2024-04-06T00:00:00"/>
    <n v="24"/>
    <x v="0"/>
    <x v="1"/>
    <x v="7"/>
    <s v="Consumer"/>
    <s v="Distributor"/>
    <s v="L. Okafor"/>
    <x v="0"/>
    <s v="CMP-9001"/>
    <n v="1232.78"/>
    <x v="584"/>
    <n v="9.2999999999999999E-2"/>
    <n v="16"/>
    <n v="25131.155999999999"/>
    <n v="19724.48"/>
    <n v="5406.6759999999995"/>
    <n v="0.21513837246484005"/>
  </r>
  <r>
    <s v="ORD-2024-572312"/>
    <d v="2024-06-16T00:00:00"/>
    <s v="Jun-2024"/>
    <s v="Q2-2024"/>
    <d v="2024-06-21T00:00:00"/>
    <d v="2024-06-21T00:00:00"/>
    <n v="5"/>
    <x v="1"/>
    <x v="2"/>
    <x v="27"/>
    <s v="Small Business"/>
    <s v="Distributor"/>
    <s v="F. Müller"/>
    <x v="3"/>
    <s v="PHN-9677"/>
    <n v="1367.13"/>
    <x v="585"/>
    <n v="0.10299999999999999"/>
    <n v="25"/>
    <n v="68665.574250000005"/>
    <n v="34178.25"/>
    <n v="34487.324250000005"/>
    <n v="0.50225057645971705"/>
  </r>
  <r>
    <s v="ORD-2025-281062"/>
    <d v="2025-02-15T00:00:00"/>
    <s v="Feb-2025"/>
    <s v="Q1-2025"/>
    <d v="2025-02-27T00:00:00"/>
    <d v="2025-02-27T00:00:00"/>
    <n v="12"/>
    <x v="3"/>
    <x v="7"/>
    <x v="17"/>
    <s v="Non-Profit"/>
    <s v="Direct"/>
    <s v="K. Singh"/>
    <x v="6"/>
    <s v="ACC-1604"/>
    <n v="1027.26"/>
    <x v="586"/>
    <n v="8.7999999999999995E-2"/>
    <n v="6"/>
    <n v="12040.64352"/>
    <n v="6163.5599999999995"/>
    <n v="5877.0835200000001"/>
    <n v="0.48810377204822358"/>
  </r>
  <r>
    <s v="ORD-2023-727290"/>
    <d v="2023-04-03T00:00:00"/>
    <s v="Apr-2023"/>
    <s v="Q2-2023"/>
    <d v="2023-04-16T00:00:00"/>
    <d v="2023-04-16T00:00:00"/>
    <n v="13"/>
    <x v="3"/>
    <x v="7"/>
    <x v="11"/>
    <s v="Non-Profit"/>
    <s v="Marketplace"/>
    <s v="M. Rossi"/>
    <x v="6"/>
    <s v="ACC-4815"/>
    <n v="790.54"/>
    <x v="587"/>
    <n v="0"/>
    <n v="15"/>
    <n v="9022.35"/>
    <n v="11858.099999999999"/>
    <n v="-2835.7499999999982"/>
    <n v="-0.31430281467688553"/>
  </r>
  <r>
    <s v="ORD-2025-993993"/>
    <d v="2025-08-30T00:00:00"/>
    <s v="Aug-2025"/>
    <s v="Q3-2025"/>
    <d v="2025-09-22T00:00:00"/>
    <d v="2025-09-22T00:00:00"/>
    <n v="23"/>
    <x v="3"/>
    <x v="7"/>
    <x v="11"/>
    <s v="Corporate"/>
    <s v="Direct"/>
    <s v="E. Garcia"/>
    <x v="0"/>
    <s v="CMP-5311"/>
    <n v="663.9"/>
    <x v="588"/>
    <n v="0.17399999999999999"/>
    <n v="15"/>
    <n v="11742.8703"/>
    <n v="9958.5"/>
    <n v="1784.3703000000005"/>
    <n v="0.1519535049280073"/>
  </r>
  <r>
    <s v="ORD-2023-619493"/>
    <d v="2023-02-27T00:00:00"/>
    <s v="Feb-2023"/>
    <s v="Q1-2023"/>
    <d v="2023-02-26T00:00:00"/>
    <d v="2023-02-27T00:00:00"/>
    <n v="0"/>
    <x v="2"/>
    <x v="10"/>
    <x v="24"/>
    <s v="Non-Profit"/>
    <s v="Online"/>
    <s v="L. Okafor"/>
    <x v="2"/>
    <s v="NET-1282"/>
    <n v="1015.91"/>
    <x v="589"/>
    <n v="0.14599999999999999"/>
    <n v="26"/>
    <n v="51768.181920000003"/>
    <n v="26413.66"/>
    <n v="25354.521920000003"/>
    <n v="0.48977037592669626"/>
  </r>
  <r>
    <s v="ORD-2024-947056"/>
    <d v="2024-07-31T00:00:00"/>
    <s v="Jul-2024"/>
    <s v="Q3-2024"/>
    <d v="2024-08-15T00:00:00"/>
    <d v="2024-08-15T00:00:00"/>
    <n v="15"/>
    <x v="1"/>
    <x v="2"/>
    <x v="27"/>
    <s v="Corporate"/>
    <s v="Marketplace"/>
    <s v="F. Müller"/>
    <x v="5"/>
    <s v="MON-1564"/>
    <n v="1252.52"/>
    <x v="590"/>
    <n v="0.192"/>
    <n v="5"/>
    <n v="5725.6496000000006"/>
    <n v="6262.6"/>
    <n v="-536.95039999999972"/>
    <n v="-9.3779821943696953E-2"/>
  </r>
  <r>
    <s v="ORD-2025-856556"/>
    <d v="2025-06-15T00:00:00"/>
    <s v="Jun-2025"/>
    <s v="Q2-2025"/>
    <d v="2025-07-12T00:00:00"/>
    <d v="2025-07-12T00:00:00"/>
    <n v="27"/>
    <x v="3"/>
    <x v="7"/>
    <x v="11"/>
    <s v="Consumer"/>
    <s v="Direct"/>
    <s v="C. Otieno"/>
    <x v="6"/>
    <s v="ACC-7906"/>
    <n v="318.83"/>
    <x v="591"/>
    <n v="0.08"/>
    <n v="13"/>
    <n v="8366.02"/>
    <n v="4144.79"/>
    <n v="4221.2300000000005"/>
    <n v="0.50456848059172699"/>
  </r>
  <r>
    <s v="ORD-2024-442776"/>
    <d v="2024-06-30T00:00:00"/>
    <s v="Jun-2024"/>
    <s v="Q2-2024"/>
    <d v="2024-07-21T00:00:00"/>
    <d v="2024-07-21T00:00:00"/>
    <n v="21"/>
    <x v="0"/>
    <x v="0"/>
    <x v="0"/>
    <s v="Small Business"/>
    <s v="Retail"/>
    <s v="K. Singh"/>
    <x v="4"/>
    <s v="LAP-6577"/>
    <n v="753.43"/>
    <x v="592"/>
    <n v="7.2999999999999995E-2"/>
    <n v="9"/>
    <n v="14910.609600000002"/>
    <n v="6780.87"/>
    <n v="8129.7396000000017"/>
    <n v="0.54523187301476939"/>
  </r>
  <r>
    <s v="ORD-2025-705398"/>
    <d v="2025-02-17T00:00:00"/>
    <s v="Feb-2025"/>
    <s v="Q1-2025"/>
    <d v="2025-02-15T00:00:00"/>
    <d v="2025-02-17T00:00:00"/>
    <n v="0"/>
    <x v="2"/>
    <x v="3"/>
    <x v="5"/>
    <s v="Small Business"/>
    <s v="Retail"/>
    <s v="D. Smith"/>
    <x v="0"/>
    <s v="CMP-5065"/>
    <n v="1133.47"/>
    <x v="593"/>
    <n v="4.2999999999999997E-2"/>
    <n v="5"/>
    <n v="8128.5187499999993"/>
    <n v="5667.35"/>
    <n v="2461.1687499999989"/>
    <n v="0.30278194904821976"/>
  </r>
  <r>
    <s v="ORD-2023-689428"/>
    <d v="2023-01-07T00:00:00"/>
    <s v="Jan-2023"/>
    <s v="Q1-2023"/>
    <d v="2023-01-30T00:00:00"/>
    <d v="2023-01-30T00:00:00"/>
    <n v="23"/>
    <x v="0"/>
    <x v="11"/>
    <x v="33"/>
    <s v="Consumer"/>
    <s v="Online"/>
    <s v="A. Patel"/>
    <x v="1"/>
    <s v="PRN-4787"/>
    <n v="299.02"/>
    <x v="594"/>
    <n v="0.14000000000000001"/>
    <n v="5"/>
    <n v="3116.21"/>
    <n v="1495.1"/>
    <n v="1621.1100000000001"/>
    <n v="0.52021847051386139"/>
  </r>
  <r>
    <s v="ORD-2025-683247"/>
    <d v="2025-03-10T00:00:00"/>
    <s v="Mar-2025"/>
    <s v="Q1-2025"/>
    <d v="2025-04-04T00:00:00"/>
    <d v="2025-04-04T00:00:00"/>
    <n v="25"/>
    <x v="1"/>
    <x v="2"/>
    <x v="4"/>
    <s v="Corporate"/>
    <s v="Direct"/>
    <s v="H. Kim"/>
    <x v="1"/>
    <s v="PRN-9867"/>
    <n v="783.72"/>
    <x v="595"/>
    <n v="0.187"/>
    <n v="4"/>
    <n v="4409.5168800000001"/>
    <n v="3134.88"/>
    <n v="1274.63688"/>
    <n v="0.28906497348525856"/>
  </r>
  <r>
    <s v="ORD-2024-585443"/>
    <d v="2024-08-17T00:00:00"/>
    <s v="Aug-2024"/>
    <s v="Q3-2024"/>
    <d v="2024-08-15T00:00:00"/>
    <d v="2024-08-17T00:00:00"/>
    <n v="0"/>
    <x v="2"/>
    <x v="5"/>
    <x v="30"/>
    <s v="Consumer"/>
    <s v="Direct"/>
    <s v="M. Rossi"/>
    <x v="5"/>
    <s v="MON-2849"/>
    <n v="165.3"/>
    <x v="596"/>
    <n v="0.13300000000000001"/>
    <n v="25"/>
    <n v="5962.1422499999999"/>
    <n v="4132.5"/>
    <n v="1829.6422499999999"/>
    <n v="0.30687665159280625"/>
  </r>
  <r>
    <s v="ORD-2024-907733"/>
    <d v="2024-03-09T00:00:00"/>
    <s v="Mar-2024"/>
    <s v="Q1-2024"/>
    <d v="2024-03-22T00:00:00"/>
    <d v="2024-03-22T00:00:00"/>
    <n v="13"/>
    <x v="3"/>
    <x v="8"/>
    <x v="31"/>
    <s v="Consumer"/>
    <s v="Online"/>
    <s v="E. Garcia"/>
    <x v="4"/>
    <s v="LAP-8633"/>
    <n v="985.45"/>
    <x v="597"/>
    <n v="8.9999999999999993E-3"/>
    <n v="19"/>
    <n v="33938.142760000002"/>
    <n v="18723.55"/>
    <n v="15214.592760000003"/>
    <n v="0.44830363486867486"/>
  </r>
  <r>
    <s v="ORD-2024-550400"/>
    <d v="2024-08-19T00:00:00"/>
    <s v="Aug-2024"/>
    <s v="Q3-2024"/>
    <d v="2024-09-02T00:00:00"/>
    <d v="2024-09-02T00:00:00"/>
    <n v="14"/>
    <x v="2"/>
    <x v="3"/>
    <x v="5"/>
    <s v="Consumer"/>
    <s v="Distributor"/>
    <s v="C. Otieno"/>
    <x v="1"/>
    <s v="PRN-9793"/>
    <n v="1337.01"/>
    <x v="598"/>
    <n v="0.16"/>
    <n v="7"/>
    <n v="7466.3063999999986"/>
    <n v="9359.07"/>
    <n v="-1892.7636000000011"/>
    <n v="-0.25350735672996244"/>
  </r>
  <r>
    <s v="ORD-2025-189846"/>
    <d v="2025-08-11T00:00:00"/>
    <s v="Aug-2025"/>
    <s v="Q3-2025"/>
    <d v="2025-08-28T00:00:00"/>
    <d v="2025-08-28T00:00:00"/>
    <n v="17"/>
    <x v="3"/>
    <x v="7"/>
    <x v="28"/>
    <s v="Education"/>
    <s v="Online"/>
    <s v="F. Müller"/>
    <x v="2"/>
    <s v="NET-6218"/>
    <n v="416.16"/>
    <x v="599"/>
    <n v="7.0999999999999994E-2"/>
    <n v="2"/>
    <n v="1062.5902000000001"/>
    <n v="832.32"/>
    <n v="230.27020000000005"/>
    <n v="0.21670649701079497"/>
  </r>
  <r>
    <s v="ORD-2025-752192"/>
    <d v="2025-05-16T00:00:00"/>
    <s v="May-2025"/>
    <s v="Q2-2025"/>
    <d v="2025-05-18T00:00:00"/>
    <d v="2025-05-18T00:00:00"/>
    <n v="2"/>
    <x v="1"/>
    <x v="2"/>
    <x v="27"/>
    <s v="Enterprise"/>
    <s v="Retail"/>
    <s v="J. Njeri"/>
    <x v="1"/>
    <s v="PRN-6131"/>
    <n v="1144.3800000000001"/>
    <x v="600"/>
    <n v="0.15"/>
    <n v="17"/>
    <n v="39810.328000000001"/>
    <n v="19454.460000000003"/>
    <n v="20355.867999999999"/>
    <n v="0.51132128326096682"/>
  </r>
  <r>
    <s v="ORD-2023-294716"/>
    <d v="2023-04-10T00:00:00"/>
    <s v="Apr-2023"/>
    <s v="Q2-2023"/>
    <d v="2023-04-25T00:00:00"/>
    <d v="2023-04-25T00:00:00"/>
    <n v="15"/>
    <x v="3"/>
    <x v="8"/>
    <x v="21"/>
    <s v="Small Business"/>
    <s v="Retail"/>
    <s v="D. Smith"/>
    <x v="1"/>
    <s v="PRN-5067"/>
    <n v="405.66"/>
    <x v="601"/>
    <n v="0.19"/>
    <n v="7"/>
    <n v="5457.4317000000001"/>
    <n v="2839.6200000000003"/>
    <n v="2617.8116999999997"/>
    <n v="0.47967832561239376"/>
  </r>
  <r>
    <s v="ORD-2023-552115"/>
    <d v="2023-09-17T00:00:00"/>
    <s v="Sep-2023"/>
    <s v="Q3-2023"/>
    <d v="2023-10-02T00:00:00"/>
    <d v="2023-10-02T00:00:00"/>
    <n v="15"/>
    <x v="2"/>
    <x v="5"/>
    <x v="30"/>
    <s v="Small Business"/>
    <s v="Retail"/>
    <s v="B. Chen"/>
    <x v="4"/>
    <s v="LAP-4932"/>
    <n v="689.33"/>
    <x v="602"/>
    <n v="0.186"/>
    <n v="13"/>
    <n v="7071.6331400000008"/>
    <n v="8961.2900000000009"/>
    <n v="-1889.6568600000001"/>
    <n v="-0.26721647214861033"/>
  </r>
  <r>
    <s v="ORD-2023-107265"/>
    <d v="2023-04-22T00:00:00"/>
    <s v="Apr-2023"/>
    <s v="Q2-2023"/>
    <d v="2023-05-14T00:00:00"/>
    <d v="2023-05-14T00:00:00"/>
    <n v="22"/>
    <x v="1"/>
    <x v="2"/>
    <x v="32"/>
    <s v="Enterprise"/>
    <s v="Retail"/>
    <s v="A. Patel"/>
    <x v="6"/>
    <s v="ACC-7713"/>
    <n v="1209.22"/>
    <x v="603"/>
    <n v="0.10299999999999999"/>
    <n v="11"/>
    <n v="13856.52411"/>
    <n v="13301.42"/>
    <n v="555.10411000000022"/>
    <n v="4.0060848275751328E-2"/>
  </r>
  <r>
    <s v="ORD-2025-262434"/>
    <d v="2025-06-19T00:00:00"/>
    <s v="Jun-2025"/>
    <s v="Q2-2025"/>
    <d v="2025-06-21T00:00:00"/>
    <d v="2025-06-21T00:00:00"/>
    <n v="2"/>
    <x v="0"/>
    <x v="11"/>
    <x v="20"/>
    <s v="Small Business"/>
    <s v="Unknown"/>
    <s v="H. Kim"/>
    <x v="3"/>
    <s v="PHN-7379"/>
    <n v="1466.27"/>
    <x v="604"/>
    <n v="9.7000000000000003E-2"/>
    <n v="9"/>
    <n v="29175.036029999999"/>
    <n v="13196.43"/>
    <n v="15978.606029999999"/>
    <n v="0.54768076425234147"/>
  </r>
  <r>
    <s v="ORD-2024-266562"/>
    <d v="2024-11-27T00:00:00"/>
    <s v="Nov-2024"/>
    <s v="Q4-2024"/>
    <d v="2024-12-24T00:00:00"/>
    <d v="2024-12-24T00:00:00"/>
    <n v="27"/>
    <x v="0"/>
    <x v="0"/>
    <x v="13"/>
    <s v="Corporate"/>
    <s v="Distributor"/>
    <s v="B. Chen"/>
    <x v="1"/>
    <s v="PRN-5569"/>
    <n v="143.33000000000001"/>
    <x v="605"/>
    <n v="0.16300000000000001"/>
    <n v="14"/>
    <n v="2736.27018"/>
    <n v="2006.6200000000001"/>
    <n v="729.65017999999986"/>
    <n v="0.26665867476580835"/>
  </r>
  <r>
    <s v="ORD-2024-838925"/>
    <d v="2024-01-28T00:00:00"/>
    <s v="Jan-2024"/>
    <s v="Q1-2024"/>
    <d v="2024-01-27T00:00:00"/>
    <d v="2024-01-28T00:00:00"/>
    <n v="0"/>
    <x v="0"/>
    <x v="11"/>
    <x v="33"/>
    <s v="Enterprise"/>
    <s v="Direct"/>
    <s v="O. Wang"/>
    <x v="0"/>
    <s v="CMP-1470"/>
    <n v="109.75"/>
    <x v="606"/>
    <n v="0.12"/>
    <n v="19"/>
    <n v="2077.46"/>
    <n v="2085.25"/>
    <n v="-7.7899999999999636"/>
    <n v="-3.7497713554051405E-3"/>
  </r>
  <r>
    <s v="ORD-2023-664790"/>
    <d v="2023-04-16T00:00:00"/>
    <s v="Apr-2023"/>
    <s v="Q2-2023"/>
    <d v="2023-04-23T00:00:00"/>
    <d v="2023-04-23T00:00:00"/>
    <n v="7"/>
    <x v="2"/>
    <x v="10"/>
    <x v="36"/>
    <s v="Corporate"/>
    <s v="Distributor"/>
    <s v="O. Wang"/>
    <x v="1"/>
    <s v="PRN-9249"/>
    <n v="1099.1500000000001"/>
    <x v="607"/>
    <n v="0.104"/>
    <n v="8"/>
    <n v="10260.060159999999"/>
    <n v="8793.2000000000007"/>
    <n v="1466.8601599999984"/>
    <n v="0.14296798821109433"/>
  </r>
  <r>
    <s v="ORD-2024-331408"/>
    <d v="2024-02-01T00:00:00"/>
    <s v="Feb-2024"/>
    <s v="Q1-2024"/>
    <d v="2024-02-01T00:00:00"/>
    <d v="2024-02-01T00:00:00"/>
    <n v="0"/>
    <x v="2"/>
    <x v="10"/>
    <x v="36"/>
    <s v="Consumer"/>
    <s v="Distributor"/>
    <s v="H. Kim"/>
    <x v="1"/>
    <s v="PRN-4906"/>
    <n v="714.43"/>
    <x v="608"/>
    <n v="0.19400000000000001"/>
    <n v="14"/>
    <n v="18003.847679999999"/>
    <n v="10002.019999999999"/>
    <n v="8001.8276800000003"/>
    <n v="0.44445097638151093"/>
  </r>
  <r>
    <s v="ORD-2024-741404"/>
    <d v="2024-10-19T00:00:00"/>
    <s v="Oct-2024"/>
    <s v="Q4-2024"/>
    <d v="2024-11-06T00:00:00"/>
    <d v="2024-11-06T00:00:00"/>
    <n v="18"/>
    <x v="2"/>
    <x v="10"/>
    <x v="15"/>
    <s v="Education"/>
    <s v="Unknown"/>
    <s v="C. Otieno"/>
    <x v="5"/>
    <s v="MON-8129"/>
    <n v="942.02"/>
    <x v="609"/>
    <n v="0"/>
    <n v="9"/>
    <n v="9256.14"/>
    <n v="8478.18"/>
    <n v="777.95999999999913"/>
    <n v="8.4047994088248354E-2"/>
  </r>
  <r>
    <s v="ORD-2024-341535"/>
    <d v="2024-06-25T00:00:00"/>
    <s v="Jun-2024"/>
    <s v="Q2-2024"/>
    <d v="2024-06-30T00:00:00"/>
    <d v="2024-06-30T00:00:00"/>
    <n v="5"/>
    <x v="0"/>
    <x v="0"/>
    <x v="0"/>
    <s v="Education"/>
    <s v="Direct"/>
    <s v="M. Rossi"/>
    <x v="2"/>
    <s v="NET-5987"/>
    <n v="1323.55"/>
    <x v="610"/>
    <n v="2.1999999999999999E-2"/>
    <n v="26"/>
    <n v="82141.339799999987"/>
    <n v="34412.299999999996"/>
    <n v="47729.039799999991"/>
    <n v="0.58105991351263542"/>
  </r>
  <r>
    <s v="ORD-2023-451931"/>
    <d v="2023-07-30T00:00:00"/>
    <s v="Jul-2023"/>
    <s v="Q3-2023"/>
    <d v="2023-08-19T00:00:00"/>
    <d v="2023-08-19T00:00:00"/>
    <n v="20"/>
    <x v="3"/>
    <x v="7"/>
    <x v="28"/>
    <s v="Enterprise"/>
    <s v="Marketplace"/>
    <s v="G. Dubois"/>
    <x v="2"/>
    <s v="NET-5423"/>
    <n v="1418.51"/>
    <x v="611"/>
    <n v="0.17100000000000001"/>
    <n v="8"/>
    <n v="18500.693520000001"/>
    <n v="11348.08"/>
    <n v="7152.6135200000008"/>
    <n v="0.38661326464695689"/>
  </r>
  <r>
    <s v="ORD-2025-532859"/>
    <d v="2025-03-11T00:00:00"/>
    <s v="Mar-2025"/>
    <s v="Q1-2025"/>
    <d v="2025-03-27T00:00:00"/>
    <d v="2025-03-27T00:00:00"/>
    <n v="16"/>
    <x v="1"/>
    <x v="2"/>
    <x v="27"/>
    <s v="Enterprise"/>
    <s v="Distributor"/>
    <s v="B. Chen"/>
    <x v="1"/>
    <s v="PRN-5264"/>
    <n v="1317.58"/>
    <x v="612"/>
    <n v="8.1000000000000003E-2"/>
    <n v="6"/>
    <n v="10464.138360000001"/>
    <n v="7905.48"/>
    <n v="2558.6583600000013"/>
    <n v="0.24451687009230266"/>
  </r>
  <r>
    <s v="ORD-2023-502205"/>
    <d v="2023-10-09T00:00:00"/>
    <s v="Oct-2023"/>
    <s v="Q4-2023"/>
    <d v="2023-10-11T00:00:00"/>
    <d v="2023-10-11T00:00:00"/>
    <n v="2"/>
    <x v="0"/>
    <x v="1"/>
    <x v="1"/>
    <s v="Education"/>
    <s v="Marketplace"/>
    <s v="K. Singh"/>
    <x v="2"/>
    <s v="NET-8856"/>
    <n v="391.16"/>
    <x v="613"/>
    <n v="4.0000000000000001E-3"/>
    <n v="12"/>
    <n v="10786.32144"/>
    <n v="4693.92"/>
    <n v="6092.4014399999996"/>
    <n v="0.56482661618139207"/>
  </r>
  <r>
    <s v="ORD-2024-930679"/>
    <d v="2024-12-17T00:00:00"/>
    <s v="Dec-2024"/>
    <s v="Q4-2024"/>
    <d v="2025-01-16T00:00:00"/>
    <d v="2025-01-16T00:00:00"/>
    <n v="30"/>
    <x v="3"/>
    <x v="8"/>
    <x v="31"/>
    <s v="Corporate"/>
    <s v="Retail"/>
    <s v="D. Smith"/>
    <x v="5"/>
    <s v="MON-4215"/>
    <n v="722.87"/>
    <x v="614"/>
    <n v="0.10199999999999999"/>
    <n v="28"/>
    <n v="846.34703999999988"/>
    <n v="20240.36"/>
    <n v="-19394.01296"/>
    <n v="-22.914965189693348"/>
  </r>
  <r>
    <s v="ORD-2025-150713"/>
    <d v="2025-07-11T00:00:00"/>
    <s v="Jul-2025"/>
    <s v="Q3-2025"/>
    <d v="2025-07-16T00:00:00"/>
    <d v="2025-07-16T00:00:00"/>
    <n v="5"/>
    <x v="3"/>
    <x v="8"/>
    <x v="21"/>
    <s v="Enterprise"/>
    <s v="Online"/>
    <s v="K. Singh"/>
    <x v="1"/>
    <s v="PRN-5753"/>
    <n v="930.03"/>
    <x v="615"/>
    <n v="0.109"/>
    <n v="26"/>
    <n v="25174.028880000002"/>
    <n v="24180.78"/>
    <n v="993.24888000000283"/>
    <n v="3.9455300728168656E-2"/>
  </r>
  <r>
    <s v="ORD-2024-756884"/>
    <d v="2024-10-13T00:00:00"/>
    <s v="Oct-2024"/>
    <s v="Q4-2024"/>
    <d v="2024-10-24T00:00:00"/>
    <d v="2024-10-24T00:00:00"/>
    <n v="11"/>
    <x v="3"/>
    <x v="7"/>
    <x v="28"/>
    <s v="Education"/>
    <s v="Distributor"/>
    <s v="F. Müller"/>
    <x v="0"/>
    <s v="CMP-5006"/>
    <n v="816.7"/>
    <x v="616"/>
    <n v="4.7E-2"/>
    <n v="43"/>
    <n v="41419.524249999995"/>
    <n v="35118.1"/>
    <n v="6301.4242499999964"/>
    <n v="0.15213656757537472"/>
  </r>
  <r>
    <s v="ORD-2023-755337"/>
    <d v="2023-09-08T00:00:00"/>
    <s v="Sep-2023"/>
    <s v="Q3-2023"/>
    <d v="2023-09-14T00:00:00"/>
    <d v="2023-09-14T00:00:00"/>
    <n v="6"/>
    <x v="0"/>
    <x v="0"/>
    <x v="16"/>
    <s v="Education"/>
    <s v="Direct"/>
    <s v="I. Johnson"/>
    <x v="6"/>
    <s v="ACC-4766"/>
    <n v="251.03"/>
    <x v="617"/>
    <n v="0.16500000000000001"/>
    <n v="3"/>
    <n v="1030.7574"/>
    <n v="753.09"/>
    <n v="277.66739999999993"/>
    <n v="0.26938191275658069"/>
  </r>
  <r>
    <s v="ORD-2025-907040"/>
    <d v="2025-04-17T00:00:00"/>
    <s v="Apr-2025"/>
    <s v="Q2-2025"/>
    <d v="2025-05-03T00:00:00"/>
    <d v="2025-05-03T00:00:00"/>
    <n v="16"/>
    <x v="2"/>
    <x v="5"/>
    <x v="30"/>
    <s v="Consumer"/>
    <s v="Marketplace"/>
    <s v="J. Njeri"/>
    <x v="2"/>
    <s v="NET-8610"/>
    <n v="168.68"/>
    <x v="618"/>
    <n v="0.186"/>
    <n v="7"/>
    <n v="2355.2113199999999"/>
    <n v="1180.76"/>
    <n v="1174.4513199999999"/>
    <n v="0.49866069767361682"/>
  </r>
  <r>
    <s v="ORD-2024-817997"/>
    <d v="2024-07-28T00:00:00"/>
    <s v="Jul-2024"/>
    <s v="Q3-2024"/>
    <d v="2024-08-23T00:00:00"/>
    <d v="2024-08-23T00:00:00"/>
    <n v="26"/>
    <x v="1"/>
    <x v="4"/>
    <x v="34"/>
    <s v="Corporate"/>
    <s v="Retail"/>
    <s v="J. Njeri"/>
    <x v="2"/>
    <s v="NET-4675"/>
    <n v="1339.24"/>
    <x v="619"/>
    <n v="0.192"/>
    <n v="24"/>
    <n v="30229.994880000002"/>
    <n v="32141.760000000002"/>
    <n v="-1911.76512"/>
    <n v="-6.3240669659021781E-2"/>
  </r>
  <r>
    <s v="ORD-2025-649633"/>
    <d v="2025-07-19T00:00:00"/>
    <s v="Jul-2025"/>
    <s v="Q3-2025"/>
    <d v="2025-07-31T00:00:00"/>
    <d v="2025-07-31T00:00:00"/>
    <n v="12"/>
    <x v="0"/>
    <x v="0"/>
    <x v="2"/>
    <s v="Small Business"/>
    <s v="Marketplace"/>
    <s v="O. Wang"/>
    <x v="6"/>
    <s v="ACC-1028"/>
    <n v="619.64"/>
    <x v="620"/>
    <n v="0.113"/>
    <n v="14"/>
    <n v="10693.88488"/>
    <n v="8674.9599999999991"/>
    <n v="2018.9248800000005"/>
    <n v="0.18879246435276761"/>
  </r>
  <r>
    <s v="ORD-2023-885216"/>
    <d v="2023-08-03T00:00:00"/>
    <s v="Aug-2023"/>
    <s v="Q3-2023"/>
    <d v="2023-08-02T00:00:00"/>
    <d v="2023-08-03T00:00:00"/>
    <n v="0"/>
    <x v="1"/>
    <x v="9"/>
    <x v="23"/>
    <s v="Non-Profit"/>
    <s v="Direct"/>
    <s v="J. Njeri"/>
    <x v="2"/>
    <s v="NET-4735"/>
    <n v="1021.97"/>
    <x v="621"/>
    <n v="0.161"/>
    <n v="26"/>
    <n v="50090.397499999999"/>
    <n v="26571.22"/>
    <n v="23519.177499999998"/>
    <n v="0.46953465482081669"/>
  </r>
  <r>
    <s v="ORD-2023-561823"/>
    <d v="2023-11-19T00:00:00"/>
    <s v="Nov-2023"/>
    <s v="Q4-2023"/>
    <d v="2023-12-12T00:00:00"/>
    <d v="2023-12-12T00:00:00"/>
    <n v="23"/>
    <x v="1"/>
    <x v="4"/>
    <x v="18"/>
    <s v="Small Business"/>
    <s v="Direct"/>
    <s v="C. Otieno"/>
    <x v="2"/>
    <s v="NET-2460"/>
    <n v="1349.04"/>
    <x v="622"/>
    <n v="0.114"/>
    <n v="14"/>
    <n v="32704.386400000003"/>
    <n v="18886.559999999998"/>
    <n v="13817.826400000005"/>
    <n v="0.42250682312143928"/>
  </r>
  <r>
    <s v="ORD-2023-249805"/>
    <d v="2023-12-22T00:00:00"/>
    <s v="Dec-2023"/>
    <s v="Q4-2023"/>
    <d v="2024-01-16T00:00:00"/>
    <d v="2024-01-16T00:00:00"/>
    <n v="25"/>
    <x v="1"/>
    <x v="4"/>
    <x v="34"/>
    <s v="Small Business"/>
    <s v="Retail"/>
    <s v="A. Patel"/>
    <x v="0"/>
    <s v="CMP-1555"/>
    <n v="1346.81"/>
    <x v="623"/>
    <n v="0.159"/>
    <n v="17"/>
    <n v="13983.752729999998"/>
    <n v="22895.77"/>
    <n v="-8912.0172700000021"/>
    <n v="-0.6373122753293996"/>
  </r>
  <r>
    <s v="ORD-2023-548934"/>
    <d v="2023-08-03T00:00:00"/>
    <s v="Aug-2023"/>
    <s v="Q3-2023"/>
    <d v="2023-08-30T00:00:00"/>
    <d v="2023-08-30T00:00:00"/>
    <n v="27"/>
    <x v="1"/>
    <x v="9"/>
    <x v="23"/>
    <s v="Consumer"/>
    <s v="Distributor"/>
    <s v="N. Brown"/>
    <x v="5"/>
    <s v="MON-3773"/>
    <n v="226.04"/>
    <x v="624"/>
    <n v="0.151"/>
    <n v="11"/>
    <n v="5096.4790800000001"/>
    <n v="2486.44"/>
    <n v="2610.03908"/>
    <n v="0.51212592831834014"/>
  </r>
  <r>
    <s v="ORD-2023-921939"/>
    <d v="2023-06-23T00:00:00"/>
    <s v="Jun-2023"/>
    <s v="Q2-2023"/>
    <d v="2023-07-18T00:00:00"/>
    <d v="2023-07-18T00:00:00"/>
    <n v="25"/>
    <x v="2"/>
    <x v="3"/>
    <x v="26"/>
    <s v="Enterprise"/>
    <s v="Online"/>
    <s v="N. Brown"/>
    <x v="3"/>
    <s v="PHN-4677"/>
    <n v="807.02"/>
    <x v="625"/>
    <n v="0"/>
    <n v="23"/>
    <n v="33017.42"/>
    <n v="18561.46"/>
    <n v="14455.96"/>
    <n v="0.43782827368098415"/>
  </r>
  <r>
    <s v="ORD-2023-961864"/>
    <d v="2023-12-07T00:00:00"/>
    <s v="Dec-2023"/>
    <s v="Q4-2023"/>
    <d v="2024-01-02T00:00:00"/>
    <d v="2024-01-02T00:00:00"/>
    <n v="26"/>
    <x v="3"/>
    <x v="6"/>
    <x v="37"/>
    <s v="Enterprise"/>
    <s v="Distributor"/>
    <s v="E. Garcia"/>
    <x v="0"/>
    <s v="CMP-1940"/>
    <n v="1071.99"/>
    <x v="626"/>
    <n v="6.2E-2"/>
    <n v="18"/>
    <n v="40476.013200000001"/>
    <n v="19295.82"/>
    <n v="21180.193200000002"/>
    <n v="0.52327765324476183"/>
  </r>
  <r>
    <s v="ORD-2023-455933"/>
    <d v="2023-11-19T00:00:00"/>
    <s v="Nov-2023"/>
    <s v="Q4-2023"/>
    <d v="2023-12-19T00:00:00"/>
    <d v="2023-12-19T00:00:00"/>
    <n v="30"/>
    <x v="1"/>
    <x v="2"/>
    <x v="32"/>
    <s v="Consumer"/>
    <s v="Retail"/>
    <s v="Unassigned"/>
    <x v="3"/>
    <s v="PHN-9184"/>
    <n v="807.11"/>
    <x v="627"/>
    <n v="0.13900000000000001"/>
    <n v="8"/>
    <n v="12769.38768"/>
    <n v="6456.88"/>
    <n v="6312.5076799999997"/>
    <n v="0.49434693645388639"/>
  </r>
  <r>
    <s v="ORD-2025-728935"/>
    <d v="2025-02-28T00:00:00"/>
    <s v="Feb-2025"/>
    <s v="Q1-2025"/>
    <d v="2025-03-10T00:00:00"/>
    <d v="2025-03-10T00:00:00"/>
    <n v="10"/>
    <x v="1"/>
    <x v="2"/>
    <x v="4"/>
    <s v="Education"/>
    <s v="Distributor"/>
    <s v="N. Brown"/>
    <x v="4"/>
    <s v="LAP-3017"/>
    <n v="51.86"/>
    <x v="628"/>
    <n v="0.17299999999999999"/>
    <n v="7"/>
    <n v="266.17821999999995"/>
    <n v="363.02"/>
    <n v="-96.841780000000028"/>
    <n v="-0.363823080641233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1">
  <r>
    <s v="ORD-2024-275203"/>
    <d v="2024-03-11T00:00:00"/>
    <s v="Mar-2024"/>
    <s v="Q1-2024"/>
    <d v="2024-04-06T00:00:00"/>
    <d v="2024-04-06T00:00:00"/>
    <n v="26"/>
    <s v="Africa"/>
    <s v="Kenya"/>
    <s v="Kisumu"/>
    <s v="Corporate"/>
    <s v="Retail"/>
    <s v="C. Otieno"/>
    <x v="0"/>
    <s v="CMP-8270"/>
    <n v="279.24"/>
    <x v="0"/>
    <x v="0"/>
    <n v="0.112"/>
    <n v="9"/>
    <n v="4866.3287999999993"/>
    <n v="2513.16"/>
    <n v="2353.1687999999995"/>
    <n v="0.48356140670149533"/>
  </r>
  <r>
    <s v="ORD-2024-358795"/>
    <d v="2024-10-23T00:00:00"/>
    <s v="Oct-2024"/>
    <s v="Q4-2024"/>
    <d v="2024-10-22T00:00:00"/>
    <d v="2024-10-23T00:00:00"/>
    <n v="0"/>
    <s v="Africa"/>
    <s v="Nigeria"/>
    <s v="Port Harcourt"/>
    <s v="Education"/>
    <s v="Online"/>
    <s v="J. Njeri"/>
    <x v="1"/>
    <s v="PRN-9322"/>
    <n v="1084.3900000000001"/>
    <x v="1"/>
    <x v="0"/>
    <n v="0.23699999999999999"/>
    <n v="31"/>
    <n v="17960.432489999999"/>
    <n v="33616.090000000004"/>
    <n v="-15655.657510000005"/>
    <n v="-0.87167486187856302"/>
  </r>
  <r>
    <s v="ORD-2023-373538"/>
    <d v="2023-02-28T00:00:00"/>
    <s v="Feb-2023"/>
    <s v="Q1-2023"/>
    <d v="2023-03-25T00:00:00"/>
    <d v="2023-03-25T00:00:00"/>
    <n v="25"/>
    <s v="Africa"/>
    <s v="Kenya"/>
    <s v="Nairobi"/>
    <s v="Corporate"/>
    <s v="Retail"/>
    <s v="I. Johnson"/>
    <x v="2"/>
    <s v="NET-9666"/>
    <n v="1460.76"/>
    <x v="2"/>
    <x v="1"/>
    <n v="0.13100000000000001"/>
    <n v="12"/>
    <n v="319.72248000000002"/>
    <n v="17529.12"/>
    <n v="-17209.397519999999"/>
    <n v="-53.826047890032626"/>
  </r>
  <r>
    <s v="ORD-2025-168148"/>
    <d v="2025-03-29T00:00:00"/>
    <s v="Mar-2025"/>
    <s v="Q1-2025"/>
    <d v="2025-04-02T00:00:00"/>
    <d v="2025-04-02T00:00:00"/>
    <n v="4"/>
    <s v="Africa"/>
    <s v="Nigeria"/>
    <s v="Lagos"/>
    <s v="Non-Profit"/>
    <s v="Marketplace"/>
    <s v="G. Dubois"/>
    <x v="3"/>
    <s v="PHN-4556"/>
    <n v="259.93"/>
    <x v="3"/>
    <x v="1"/>
    <n v="7.1999999999999995E-2"/>
    <n v="22"/>
    <n v="5225.2710400000005"/>
    <n v="5718.46"/>
    <n v="-493.1889599999995"/>
    <n v="-9.4385335463861311E-2"/>
  </r>
  <r>
    <s v="ORD-2023-824839"/>
    <d v="2023-12-06T00:00:00"/>
    <s v="Dec-2023"/>
    <s v="Q4-2023"/>
    <d v="2023-12-31T00:00:00"/>
    <d v="2023-12-31T00:00:00"/>
    <n v="25"/>
    <s v="Asia"/>
    <s v="Japan"/>
    <s v="Osaka"/>
    <s v="Consumer"/>
    <s v="Retail"/>
    <s v="L. Okafor"/>
    <x v="1"/>
    <s v="PRN-8041"/>
    <n v="663.03"/>
    <x v="4"/>
    <x v="0"/>
    <n v="0.10199999999999999"/>
    <n v="15"/>
    <n v="10957.9797"/>
    <n v="9945.4499999999989"/>
    <n v="1012.529700000001"/>
    <n v="9.2401129379715952E-2"/>
  </r>
  <r>
    <s v="ORD-2023-723587"/>
    <d v="2023-01-02T00:00:00"/>
    <s v="Jan-2023"/>
    <s v="Q1-2023"/>
    <d v="2023-01-05T00:00:00"/>
    <d v="2023-01-05T00:00:00"/>
    <n v="3"/>
    <s v="Americas"/>
    <s v="Canada"/>
    <s v="Toronto"/>
    <s v="Corporate"/>
    <s v="Distributor"/>
    <s v="B. Chen"/>
    <x v="4"/>
    <s v="LAP-8555"/>
    <n v="315.87"/>
    <x v="5"/>
    <x v="1"/>
    <n v="0"/>
    <n v="7"/>
    <n v="4141.7599999999993"/>
    <n v="2211.09"/>
    <n v="1930.6699999999992"/>
    <n v="0.46614724175229844"/>
  </r>
  <r>
    <s v="ORD-2024-336584"/>
    <d v="2024-12-27T00:00:00"/>
    <s v="Dec-2024"/>
    <s v="Q4-2024"/>
    <d v="2025-01-14T00:00:00"/>
    <d v="2025-01-14T00:00:00"/>
    <n v="18"/>
    <s v="Asia"/>
    <s v="India"/>
    <s v="Bengaluru"/>
    <s v="Small Business"/>
    <s v="Marketplace"/>
    <s v="E. Garcia"/>
    <x v="5"/>
    <s v="MON-8629"/>
    <n v="586.07000000000005"/>
    <x v="6"/>
    <x v="0"/>
    <n v="0.14699999999999999"/>
    <n v="4"/>
    <n v="2886.4496399999998"/>
    <n v="2344.2800000000002"/>
    <n v="542.16963999999962"/>
    <n v="0.18783270370862928"/>
  </r>
  <r>
    <s v="ORD-2023-112666"/>
    <d v="2023-01-15T00:00:00"/>
    <s v="Jan-2023"/>
    <s v="Q1-2023"/>
    <d v="2023-01-13T00:00:00"/>
    <d v="2023-01-15T00:00:00"/>
    <n v="0"/>
    <s v="Africa"/>
    <s v="Nigeria"/>
    <s v="Abuja"/>
    <s v="Education"/>
    <s v="Online"/>
    <s v="O. Wang"/>
    <x v="1"/>
    <s v="PRN-6276"/>
    <n v="28.38"/>
    <x v="7"/>
    <x v="1"/>
    <n v="0.19400000000000001"/>
    <n v="18"/>
    <n v="685.06776000000002"/>
    <n v="510.84"/>
    <n v="174.22776000000005"/>
    <n v="0.25432193743871417"/>
  </r>
  <r>
    <s v="ORD-2024-589570"/>
    <d v="2024-05-04T00:00:00"/>
    <s v="May-2024"/>
    <s v="Q2-2024"/>
    <d v="2024-05-29T00:00:00"/>
    <d v="2024-05-29T00:00:00"/>
    <n v="25"/>
    <s v="Africa"/>
    <s v="Nigeria"/>
    <s v="Abuja"/>
    <s v="Non-Profit"/>
    <s v="Marketplace"/>
    <s v="O. Wang"/>
    <x v="5"/>
    <s v="MON-6892"/>
    <n v="1295.3399999999999"/>
    <x v="8"/>
    <x v="2"/>
    <n v="3.1E-2"/>
    <n v="6"/>
    <n v="14714.12934"/>
    <n v="7772.0399999999991"/>
    <n v="6942.0893400000004"/>
    <n v="0.4717974933880798"/>
  </r>
  <r>
    <s v="ORD-2025-997421"/>
    <d v="2025-05-21T00:00:00"/>
    <s v="May-2025"/>
    <s v="Q2-2025"/>
    <d v="2025-06-09T00:00:00"/>
    <d v="2025-06-09T00:00:00"/>
    <n v="19"/>
    <s v="Americas"/>
    <s v="Brazil"/>
    <s v="São Paulo"/>
    <s v="Non-Profit"/>
    <s v="Online"/>
    <s v="A. Patel"/>
    <x v="0"/>
    <s v="CMP-3731"/>
    <n v="1331.38"/>
    <x v="9"/>
    <x v="2"/>
    <n v="0.14899999999999999"/>
    <n v="31"/>
    <n v="60928.502359999999"/>
    <n v="41272.780000000006"/>
    <n v="19655.722359999992"/>
    <n v="0.32260307735553528"/>
  </r>
  <r>
    <s v="ORD-2024-210687"/>
    <d v="2024-01-28T00:00:00"/>
    <s v="Jan-2024"/>
    <s v="Q1-2024"/>
    <d v="2024-02-09T00:00:00"/>
    <d v="2024-02-09T00:00:00"/>
    <n v="12"/>
    <s v="Europe"/>
    <s v="Germany"/>
    <s v="Berlin"/>
    <s v="Corporate"/>
    <s v="Online"/>
    <s v="G. Dubois"/>
    <x v="6"/>
    <s v="ACC-7938"/>
    <n v="644.16999999999996"/>
    <x v="10"/>
    <x v="0"/>
    <n v="6.0000000000000001E-3"/>
    <n v="23"/>
    <n v="16006.14344"/>
    <n v="14815.91"/>
    <n v="1190.23344"/>
    <n v="7.436103796405813E-2"/>
  </r>
  <r>
    <s v="ORD-2025-515515"/>
    <d v="2025-01-03T00:00:00"/>
    <s v="Jan-2025"/>
    <s v="Q1-2025"/>
    <d v="2025-01-23T00:00:00"/>
    <d v="2025-01-23T00:00:00"/>
    <n v="20"/>
    <s v="Asia"/>
    <s v="Japan"/>
    <s v="Osaka"/>
    <s v="Corporate"/>
    <s v="Distributor"/>
    <s v="F. Müller"/>
    <x v="3"/>
    <s v="PHN-7019"/>
    <n v="908.6"/>
    <x v="11"/>
    <x v="0"/>
    <n v="0.25"/>
    <n v="20"/>
    <n v="10370.549999999999"/>
    <n v="18172"/>
    <n v="-7801.4500000000007"/>
    <n v="-0.75226964818645115"/>
  </r>
  <r>
    <s v="ORD-2025-487261"/>
    <d v="2025-03-06T00:00:00"/>
    <s v="Mar-2025"/>
    <s v="Q1-2025"/>
    <d v="2025-03-31T00:00:00"/>
    <d v="2025-03-31T00:00:00"/>
    <n v="25"/>
    <s v="Americas"/>
    <s v="Brazil"/>
    <s v="Brasília"/>
    <s v="Non-Profit"/>
    <s v="Online"/>
    <s v="J. Njeri"/>
    <x v="0"/>
    <s v="CMP-3693"/>
    <n v="331.57"/>
    <x v="12"/>
    <x v="1"/>
    <n v="9.4E-2"/>
    <n v="10"/>
    <n v="4968.5039999999999"/>
    <n v="3315.7"/>
    <n v="1652.8040000000001"/>
    <n v="0.33265626836568918"/>
  </r>
  <r>
    <s v="ORD-2024-890180"/>
    <d v="2024-01-20T00:00:00"/>
    <s v="Jan-2024"/>
    <s v="Q1-2024"/>
    <d v="2024-02-13T00:00:00"/>
    <d v="2024-02-13T00:00:00"/>
    <n v="24"/>
    <s v="Europe"/>
    <s v="France"/>
    <s v="Marseille"/>
    <s v="Corporate"/>
    <s v="Retail"/>
    <s v="H. Kim"/>
    <x v="1"/>
    <s v="PRN-8392"/>
    <n v="643.53"/>
    <x v="13"/>
    <x v="2"/>
    <n v="0"/>
    <n v="15"/>
    <n v="21585.15"/>
    <n v="9652.9499999999989"/>
    <n v="11932.200000000003"/>
    <n v="0.55279671440782208"/>
  </r>
  <r>
    <s v="ORD-2025-840976"/>
    <d v="2025-09-01T00:00:00"/>
    <s v="Sep-2025"/>
    <s v="Q3-2025"/>
    <d v="2025-09-30T00:00:00"/>
    <d v="2025-09-30T00:00:00"/>
    <n v="29"/>
    <s v="Americas"/>
    <s v="Brazil"/>
    <s v="Brasília"/>
    <s v="Education"/>
    <s v="Retail"/>
    <s v="K. Singh"/>
    <x v="6"/>
    <s v="ACC-1663"/>
    <n v="780.59"/>
    <x v="14"/>
    <x v="0"/>
    <n v="0"/>
    <n v="12"/>
    <n v="7578.84"/>
    <n v="9367.08"/>
    <n v="-1788.2399999999998"/>
    <n v="-0.23595167598207639"/>
  </r>
  <r>
    <s v="ORD-2023-937291"/>
    <d v="2023-04-23T00:00:00"/>
    <s v="Apr-2023"/>
    <s v="Q2-2023"/>
    <d v="2023-04-22T00:00:00"/>
    <d v="2023-04-23T00:00:00"/>
    <n v="0"/>
    <s v="Africa"/>
    <s v="Kenya"/>
    <s v="Nairobi"/>
    <s v="Small Business"/>
    <s v="Direct"/>
    <s v="E. Garcia"/>
    <x v="4"/>
    <s v="LAP-1698"/>
    <n v="756.51"/>
    <x v="15"/>
    <x v="0"/>
    <n v="7.3999999999999996E-2"/>
    <n v="9"/>
    <n v="7090.5672000000004"/>
    <n v="6808.59"/>
    <n v="281.97720000000027"/>
    <n v="3.9767932810791252E-2"/>
  </r>
  <r>
    <s v="ORD-2024-206081"/>
    <d v="2024-12-10T00:00:00"/>
    <s v="Dec-2024"/>
    <s v="Q4-2024"/>
    <d v="2025-01-08T00:00:00"/>
    <d v="2025-01-08T00:00:00"/>
    <n v="29"/>
    <s v="Europe"/>
    <s v="France"/>
    <s v="Marseille"/>
    <s v="Small Business"/>
    <s v="Retail"/>
    <s v="K. Singh"/>
    <x v="1"/>
    <s v="PRN-6791"/>
    <n v="891.08"/>
    <x v="16"/>
    <x v="0"/>
    <n v="0.109"/>
    <n v="28"/>
    <n v="25948.414799999995"/>
    <n v="24950.240000000002"/>
    <n v="998.17479999999341"/>
    <n v="3.8467660074556598E-2"/>
  </r>
  <r>
    <s v="ORD-2025-233883"/>
    <d v="2025-09-08T00:00:00"/>
    <s v="Sep-2025"/>
    <s v="Q3-2025"/>
    <d v="2025-09-16T00:00:00"/>
    <d v="2025-09-16T00:00:00"/>
    <n v="8"/>
    <s v="Asia"/>
    <s v="Japan"/>
    <s v="Osaka"/>
    <s v="Corporate"/>
    <s v="Distributor"/>
    <s v="C. Otieno"/>
    <x v="3"/>
    <s v="PHN-1197"/>
    <n v="1225.57"/>
    <x v="17"/>
    <x v="2"/>
    <n v="0.183"/>
    <n v="16"/>
    <n v="35367.211040000002"/>
    <n v="19609.12"/>
    <n v="15758.091040000003"/>
    <n v="0.44555650775453404"/>
  </r>
  <r>
    <s v="ORD-2025-843974"/>
    <d v="2025-07-20T00:00:00"/>
    <s v="Jul-2025"/>
    <s v="Q3-2025"/>
    <d v="2025-08-05T00:00:00"/>
    <d v="2025-08-05T00:00:00"/>
    <n v="16"/>
    <s v="Americas"/>
    <s v="Brazil"/>
    <s v="Brasília"/>
    <s v="Enterprise"/>
    <s v="Marketplace"/>
    <s v="G. Dubois"/>
    <x v="6"/>
    <s v="ACC-8098"/>
    <n v="1068.17"/>
    <x v="18"/>
    <x v="2"/>
    <n v="0.109"/>
    <n v="18"/>
    <n v="38096.18406"/>
    <n v="19227.060000000001"/>
    <n v="18869.124059999998"/>
    <n v="0.49530220744108822"/>
  </r>
  <r>
    <s v="ORD-2025-745263"/>
    <d v="2025-05-21T00:00:00"/>
    <s v="May-2025"/>
    <s v="Q2-2025"/>
    <d v="2025-05-19T00:00:00"/>
    <d v="2025-05-21T00:00:00"/>
    <n v="0"/>
    <s v="Europe"/>
    <s v="United Kingdom"/>
    <s v="Birmingham"/>
    <s v="Enterprise"/>
    <s v="Online"/>
    <s v="M. Rossi"/>
    <x v="4"/>
    <s v="LAP-3385"/>
    <n v="1015.16"/>
    <x v="19"/>
    <x v="2"/>
    <n v="3.7999999999999999E-2"/>
    <n v="19"/>
    <n v="39263.702919999996"/>
    <n v="19288.04"/>
    <n v="19975.662919999995"/>
    <n v="0.50875647059322227"/>
  </r>
  <r>
    <s v="ORD-2024-798002"/>
    <d v="2024-07-25T00:00:00"/>
    <s v="Jul-2024"/>
    <s v="Q3-2024"/>
    <d v="2024-07-24T00:00:00"/>
    <d v="2024-07-25T00:00:00"/>
    <n v="0"/>
    <s v="Africa"/>
    <s v="Kenya"/>
    <s v="Mombasa"/>
    <s v="Non-Profit"/>
    <s v="Direct"/>
    <s v="J. Njeri"/>
    <x v="4"/>
    <s v="LAP-9815"/>
    <n v="1494.4"/>
    <x v="20"/>
    <x v="2"/>
    <n v="7.1999999999999995E-2"/>
    <n v="7"/>
    <n v="23782.310720000001"/>
    <n v="10460.800000000001"/>
    <n v="13321.51072"/>
    <n v="0.56014366630897339"/>
  </r>
  <r>
    <s v="ORD-2023-867836"/>
    <d v="2023-05-11T00:00:00"/>
    <s v="May-2023"/>
    <s v="Q2-2023"/>
    <d v="2023-05-28T00:00:00"/>
    <d v="2023-05-28T00:00:00"/>
    <n v="17"/>
    <s v="Asia"/>
    <s v="China"/>
    <s v="Shenzhen"/>
    <s v="Enterprise"/>
    <s v="Marketplace"/>
    <s v="E. Garcia"/>
    <x v="2"/>
    <s v="NET-3255"/>
    <n v="1331.19"/>
    <x v="21"/>
    <x v="2"/>
    <n v="0.14299999999999999"/>
    <n v="8"/>
    <n v="19903.585040000002"/>
    <n v="10649.52"/>
    <n v="9254.0650400000013"/>
    <n v="0.46494463290920784"/>
  </r>
  <r>
    <s v="ORD-2025-580047"/>
    <d v="2025-06-14T00:00:00"/>
    <s v="Jun-2025"/>
    <s v="Q2-2025"/>
    <d v="2025-06-29T00:00:00"/>
    <d v="2025-06-29T00:00:00"/>
    <n v="15"/>
    <s v="Africa"/>
    <s v="Nigeria"/>
    <s v="Port Harcourt"/>
    <s v="Consumer"/>
    <s v="Marketplace"/>
    <s v="M. Rossi"/>
    <x v="6"/>
    <s v="ACC-3961"/>
    <n v="730.99"/>
    <x v="22"/>
    <x v="2"/>
    <n v="0.12"/>
    <n v="10"/>
    <n v="10936.992"/>
    <n v="7309.9"/>
    <n v="3627.0920000000006"/>
    <n v="0.33163524303574515"/>
  </r>
  <r>
    <s v="ORD-2024-500109"/>
    <d v="2024-05-18T00:00:00"/>
    <s v="May-2024"/>
    <s v="Q2-2024"/>
    <d v="2024-05-23T00:00:00"/>
    <d v="2024-05-23T00:00:00"/>
    <n v="5"/>
    <s v="Americas"/>
    <s v="USA"/>
    <s v="Chicago"/>
    <s v="Enterprise"/>
    <s v="Retail"/>
    <s v="H. Kim"/>
    <x v="4"/>
    <s v="LAP-4987"/>
    <n v="1274.5899999999999"/>
    <x v="23"/>
    <x v="2"/>
    <n v="0.01"/>
    <n v="8"/>
    <n v="20225.2248"/>
    <n v="10196.719999999999"/>
    <n v="10028.504800000001"/>
    <n v="0.49584145042481803"/>
  </r>
  <r>
    <s v="ORD-2023-271836"/>
    <d v="2023-02-07T00:00:00"/>
    <s v="Feb-2023"/>
    <s v="Q1-2023"/>
    <d v="2023-02-12T00:00:00"/>
    <d v="2023-02-12T00:00:00"/>
    <n v="5"/>
    <s v="Americas"/>
    <s v="Brazil"/>
    <s v="São Paulo"/>
    <s v="Education"/>
    <s v="Online"/>
    <s v="N. Brown"/>
    <x v="0"/>
    <s v="CMP-2693"/>
    <n v="948.55"/>
    <x v="24"/>
    <x v="2"/>
    <n v="7.0000000000000001E-3"/>
    <n v="12"/>
    <n v="24894.430559999997"/>
    <n v="11382.599999999999"/>
    <n v="13511.830559999999"/>
    <n v="0.54276519912492427"/>
  </r>
  <r>
    <s v="ORD-2024-215294"/>
    <d v="2024-06-30T00:00:00"/>
    <s v="Jun-2024"/>
    <s v="Q2-2024"/>
    <d v="2024-07-14T00:00:00"/>
    <d v="2024-07-14T00:00:00"/>
    <n v="14"/>
    <s v="Americas"/>
    <s v="Brazil"/>
    <s v="Brasília"/>
    <s v="Education"/>
    <s v="Retail"/>
    <s v="C. Otieno"/>
    <x v="6"/>
    <s v="ACC-8683"/>
    <n v="1491.85"/>
    <x v="25"/>
    <x v="2"/>
    <n v="0.16800000000000001"/>
    <n v="4"/>
    <n v="8596.2905599999995"/>
    <n v="5967.4"/>
    <n v="2628.8905599999998"/>
    <n v="0.30581685689321325"/>
  </r>
  <r>
    <s v="ORD-2024-788105"/>
    <d v="2024-11-30T00:00:00"/>
    <s v="Nov-2024"/>
    <s v="Q4-2024"/>
    <d v="2024-12-30T00:00:00"/>
    <d v="2024-12-30T00:00:00"/>
    <n v="30"/>
    <s v="Europe"/>
    <s v="France"/>
    <s v="Marseille"/>
    <s v="Consumer"/>
    <s v="Marketplace"/>
    <s v="F. Müller"/>
    <x v="1"/>
    <s v="PRN-4170"/>
    <n v="117.64"/>
    <x v="26"/>
    <x v="1"/>
    <n v="0"/>
    <n v="10"/>
    <n v="1756.6999999999998"/>
    <n v="1176.4000000000001"/>
    <n v="580.29999999999973"/>
    <n v="0.33033528775545046"/>
  </r>
  <r>
    <s v="ORD-2024-855073"/>
    <d v="2024-07-19T00:00:00"/>
    <s v="Jul-2024"/>
    <s v="Q3-2024"/>
    <d v="2024-07-19T00:00:00"/>
    <d v="2024-07-19T00:00:00"/>
    <n v="0"/>
    <s v="Africa"/>
    <s v="Kenya"/>
    <s v="Kisumu"/>
    <s v="Small Business"/>
    <s v="Retail"/>
    <s v="A. Patel"/>
    <x v="3"/>
    <s v="PHN-6854"/>
    <n v="857.24"/>
    <x v="27"/>
    <x v="0"/>
    <n v="0.125"/>
    <n v="6"/>
    <n v="3980.7075"/>
    <n v="5143.4400000000005"/>
    <n v="-1162.7325000000005"/>
    <n v="-0.29209192084572921"/>
  </r>
  <r>
    <s v="ORD-2023-897079"/>
    <d v="2023-04-14T00:00:00"/>
    <s v="Apr-2023"/>
    <s v="Q2-2023"/>
    <d v="2023-05-14T00:00:00"/>
    <d v="2023-05-14T00:00:00"/>
    <n v="30"/>
    <s v="Africa"/>
    <s v="Kenya"/>
    <s v="Nakuru"/>
    <s v="Consumer"/>
    <s v="Marketplace"/>
    <s v="M. Rossi"/>
    <x v="3"/>
    <s v="PHN-1784"/>
    <n v="209.25"/>
    <x v="28"/>
    <x v="1"/>
    <n v="0"/>
    <n v="9"/>
    <n v="3913.2000000000003"/>
    <n v="1883.25"/>
    <n v="2029.9500000000003"/>
    <n v="0.51874425022999082"/>
  </r>
  <r>
    <s v="ORD-2025-548982"/>
    <d v="2025-04-07T00:00:00"/>
    <s v="Apr-2025"/>
    <s v="Q2-2025"/>
    <d v="2025-04-11T00:00:00"/>
    <d v="2025-04-11T00:00:00"/>
    <n v="4"/>
    <s v="Europe"/>
    <s v="France"/>
    <s v="Lyon"/>
    <s v="Education"/>
    <s v="Retail"/>
    <s v="E. Garcia"/>
    <x v="2"/>
    <s v="NET-9716"/>
    <n v="754.77"/>
    <x v="29"/>
    <x v="2"/>
    <n v="0.13900000000000001"/>
    <n v="14"/>
    <n v="20084.133720000002"/>
    <n v="10566.779999999999"/>
    <n v="9517.3537200000028"/>
    <n v="0.47387424584424653"/>
  </r>
  <r>
    <s v="ORD-2024-170313"/>
    <d v="2024-12-27T00:00:00"/>
    <s v="Dec-2024"/>
    <s v="Q4-2024"/>
    <d v="2025-01-15T00:00:00"/>
    <d v="2025-01-15T00:00:00"/>
    <n v="19"/>
    <s v="Asia"/>
    <s v="India"/>
    <s v="Delhi"/>
    <s v="Non-Profit"/>
    <s v="Distributor"/>
    <s v="G. Dubois"/>
    <x v="0"/>
    <s v="CMP-6919"/>
    <n v="495.59"/>
    <x v="30"/>
    <x v="0"/>
    <n v="8.6999999999999994E-2"/>
    <n v="17"/>
    <n v="9805.8573800000013"/>
    <n v="8425.0299999999988"/>
    <n v="1380.8273800000024"/>
    <n v="0.14081658813601899"/>
  </r>
  <r>
    <s v="ORD-2023-562894"/>
    <d v="2023-02-23T00:00:00"/>
    <s v="Feb-2023"/>
    <s v="Q1-2023"/>
    <d v="2023-03-25T00:00:00"/>
    <d v="2023-03-25T00:00:00"/>
    <n v="30"/>
    <s v="Americas"/>
    <s v="Canada"/>
    <s v="Montreal"/>
    <s v="Enterprise"/>
    <s v="Online"/>
    <s v="D. Smith"/>
    <x v="3"/>
    <s v="PHN-4854"/>
    <n v="1242.6600000000001"/>
    <x v="31"/>
    <x v="2"/>
    <n v="8.8999999999999996E-2"/>
    <n v="16"/>
    <n v="26150.364320000001"/>
    <n v="19882.560000000001"/>
    <n v="6267.8043199999993"/>
    <n v="0.23968325042440553"/>
  </r>
  <r>
    <s v="ORD-2025-474710"/>
    <d v="2025-07-24T00:00:00"/>
    <s v="Jul-2025"/>
    <s v="Q3-2025"/>
    <d v="2025-08-06T00:00:00"/>
    <d v="2025-08-06T00:00:00"/>
    <n v="13"/>
    <s v="Africa"/>
    <s v="South Africa"/>
    <s v="Johannesburg"/>
    <s v="Education"/>
    <s v="Marketplace"/>
    <s v="D. Smith"/>
    <x v="2"/>
    <s v="NET-7966"/>
    <n v="1463.9"/>
    <x v="32"/>
    <x v="2"/>
    <n v="8.4000000000000005E-2"/>
    <n v="4"/>
    <n v="9647.3852800000004"/>
    <n v="5855.6"/>
    <n v="3791.7852800000001"/>
    <n v="0.39303761277791527"/>
  </r>
  <r>
    <s v="ORD-2024-629525"/>
    <d v="2024-04-18T00:00:00"/>
    <s v="Apr-2024"/>
    <s v="Q2-2024"/>
    <d v="2024-05-08T00:00:00"/>
    <d v="2024-05-08T00:00:00"/>
    <n v="20"/>
    <s v="Europe"/>
    <s v="United Kingdom"/>
    <s v="London"/>
    <s v="Non-Profit"/>
    <s v="Unknown"/>
    <s v="D. Smith"/>
    <x v="4"/>
    <s v="LAP-9932"/>
    <n v="645.33000000000004"/>
    <x v="33"/>
    <x v="2"/>
    <n v="0"/>
    <n v="10"/>
    <n v="13218.5"/>
    <n v="6453.3"/>
    <n v="6765.2"/>
    <n v="0.51179785906116426"/>
  </r>
  <r>
    <s v="ORD-2024-167215"/>
    <d v="2024-08-23T00:00:00"/>
    <s v="Aug-2024"/>
    <s v="Q3-2024"/>
    <d v="2024-08-21T00:00:00"/>
    <d v="2024-08-23T00:00:00"/>
    <n v="0"/>
    <s v="Africa"/>
    <s v="South Africa"/>
    <s v="Johannesburg"/>
    <s v="Education"/>
    <s v="Retail"/>
    <s v="E. Garcia"/>
    <x v="0"/>
    <s v="CMP-1559"/>
    <n v="1432.52"/>
    <x v="34"/>
    <x v="2"/>
    <n v="0"/>
    <n v="9"/>
    <n v="27331.829999999998"/>
    <n v="12892.68"/>
    <n v="14439.149999999998"/>
    <n v="0.52829064135112791"/>
  </r>
  <r>
    <s v="ORD-2023-864121"/>
    <d v="2023-03-27T00:00:00"/>
    <s v="Mar-2023"/>
    <s v="Q1-2023"/>
    <d v="2023-04-22T00:00:00"/>
    <d v="2023-04-22T00:00:00"/>
    <n v="26"/>
    <s v="Asia"/>
    <s v="India"/>
    <s v="Delhi"/>
    <s v="Non-Profit"/>
    <s v="Marketplace"/>
    <s v="J. Njeri"/>
    <x v="1"/>
    <s v="PRN-4506"/>
    <n v="178.53"/>
    <x v="35"/>
    <x v="1"/>
    <n v="0.10100000000000001"/>
    <n v="37"/>
    <n v="6631.6443100000006"/>
    <n v="6605.61"/>
    <n v="26.034310000000914"/>
    <n v="3.9257699573457538E-3"/>
  </r>
  <r>
    <s v="ORD-2024-692673"/>
    <d v="2024-03-07T00:00:00"/>
    <s v="Mar-2024"/>
    <s v="Q1-2024"/>
    <d v="2024-03-25T00:00:00"/>
    <d v="2024-03-25T00:00:00"/>
    <n v="18"/>
    <s v="Europe"/>
    <s v="Germany"/>
    <s v="Munich"/>
    <s v="Corporate"/>
    <s v="Online"/>
    <s v="B. Chen"/>
    <x v="0"/>
    <s v="CMP-7617"/>
    <n v="712.84"/>
    <x v="36"/>
    <x v="0"/>
    <n v="0.24299999999999999"/>
    <n v="27"/>
    <n v="18957.37689"/>
    <n v="19246.68"/>
    <n v="-289.30311000000074"/>
    <n v="-1.5260714163076427E-2"/>
  </r>
  <r>
    <s v="ORD-2025-718992"/>
    <d v="2025-06-24T00:00:00"/>
    <s v="Jun-2025"/>
    <s v="Q2-2025"/>
    <d v="2025-07-10T00:00:00"/>
    <d v="2025-07-10T00:00:00"/>
    <n v="16"/>
    <s v="Asia"/>
    <s v="China"/>
    <s v="Shanghai"/>
    <s v="Enterprise"/>
    <s v="Direct"/>
    <s v="N. Brown"/>
    <x v="0"/>
    <s v="CMP-8390"/>
    <n v="757.19"/>
    <x v="37"/>
    <x v="2"/>
    <n v="0.13600000000000001"/>
    <n v="8"/>
    <n v="11995.153920000001"/>
    <n v="6057.52"/>
    <n v="5937.6339200000002"/>
    <n v="0.4950027285685718"/>
  </r>
  <r>
    <s v="ORD-2024-599522"/>
    <d v="2024-04-19T00:00:00"/>
    <s v="Apr-2024"/>
    <s v="Q2-2024"/>
    <d v="2024-05-06T00:00:00"/>
    <d v="2024-05-06T00:00:00"/>
    <n v="17"/>
    <s v="Africa"/>
    <s v="Nigeria"/>
    <s v="Port Harcourt"/>
    <s v="Non-Profit"/>
    <s v="Online"/>
    <s v="A. Patel"/>
    <x v="1"/>
    <s v="PRN-7303"/>
    <n v="865.33"/>
    <x v="38"/>
    <x v="2"/>
    <n v="0.17499999999999999"/>
    <n v="13"/>
    <n v="14968.239"/>
    <n v="11249.29"/>
    <n v="3718.9489999999987"/>
    <n v="0.24845601409758347"/>
  </r>
  <r>
    <s v="ORD-2023-651638"/>
    <d v="2023-06-17T00:00:00"/>
    <s v="Jun-2023"/>
    <s v="Q2-2023"/>
    <d v="2023-06-24T00:00:00"/>
    <d v="2023-06-24T00:00:00"/>
    <n v="7"/>
    <s v="Americas"/>
    <s v="USA"/>
    <s v="San Francisco"/>
    <s v="Corporate"/>
    <s v="Retail"/>
    <s v="I. Johnson"/>
    <x v="1"/>
    <s v="PRN-6536"/>
    <n v="313.99"/>
    <x v="39"/>
    <x v="1"/>
    <n v="0.129"/>
    <n v="9"/>
    <n v="3562.1983800000003"/>
    <n v="2825.91"/>
    <n v="736.28838000000042"/>
    <n v="0.20669493988147858"/>
  </r>
  <r>
    <s v="ORD-2024-635626"/>
    <d v="2024-08-27T00:00:00"/>
    <s v="Aug-2024"/>
    <s v="Q3-2024"/>
    <d v="2024-09-19T00:00:00"/>
    <d v="2024-09-19T00:00:00"/>
    <n v="23"/>
    <s v="Europe"/>
    <s v="Germany"/>
    <s v="Berlin"/>
    <s v="Small Business"/>
    <s v="Direct"/>
    <s v="D. Smith"/>
    <x v="5"/>
    <s v="MON-9967"/>
    <n v="1024.01"/>
    <x v="40"/>
    <x v="2"/>
    <n v="3.6999999999999998E-2"/>
    <n v="27"/>
    <n v="41106.800970000004"/>
    <n v="27648.27"/>
    <n v="13458.530970000003"/>
    <n v="0.3274039976942531"/>
  </r>
  <r>
    <s v="ORD-2024-296582"/>
    <d v="2024-01-11T00:00:00"/>
    <s v="Jan-2024"/>
    <s v="Q1-2024"/>
    <d v="2024-02-02T00:00:00"/>
    <d v="2024-02-02T00:00:00"/>
    <n v="22"/>
    <s v="Africa"/>
    <s v="South Africa"/>
    <s v="Durban"/>
    <s v="Consumer"/>
    <s v="Online"/>
    <s v="K. Singh"/>
    <x v="2"/>
    <s v="NET-1412"/>
    <n v="1206.2"/>
    <x v="41"/>
    <x v="2"/>
    <n v="0"/>
    <n v="6"/>
    <n v="10558.74"/>
    <n v="7237.2000000000007"/>
    <n v="3321.5399999999991"/>
    <n v="0.31457730751964713"/>
  </r>
  <r>
    <s v="ORD-2024-998320"/>
    <d v="2024-10-25T00:00:00"/>
    <s v="Oct-2024"/>
    <s v="Q4-2024"/>
    <d v="2024-11-14T00:00:00"/>
    <d v="2024-11-14T00:00:00"/>
    <n v="20"/>
    <s v="Africa"/>
    <s v="Kenya"/>
    <s v="Mombasa"/>
    <s v="Corporate"/>
    <s v="Direct"/>
    <s v="H. Kim"/>
    <x v="1"/>
    <s v="PRN-3143"/>
    <n v="1396.48"/>
    <x v="42"/>
    <x v="2"/>
    <n v="0.318"/>
    <n v="14"/>
    <n v="30596.565999999999"/>
    <n v="19550.72"/>
    <n v="11045.845999999998"/>
    <n v="0.36101587348070363"/>
  </r>
  <r>
    <s v="ORD-2025-820255"/>
    <d v="2025-05-29T00:00:00"/>
    <s v="May-2025"/>
    <s v="Q2-2025"/>
    <d v="2025-06-20T00:00:00"/>
    <d v="2025-06-20T00:00:00"/>
    <n v="22"/>
    <s v="Europe"/>
    <s v="Germany"/>
    <s v="Berlin"/>
    <s v="Corporate"/>
    <s v="Direct"/>
    <s v="A. Patel"/>
    <x v="1"/>
    <s v="PRN-9787"/>
    <n v="483.47"/>
    <x v="43"/>
    <x v="0"/>
    <n v="0.14599999999999999"/>
    <n v="11"/>
    <n v="10666.229420000001"/>
    <n v="5318.17"/>
    <n v="5348.0594200000014"/>
    <n v="0.50140112399719983"/>
  </r>
  <r>
    <s v="ORD-2024-389336"/>
    <d v="2024-05-20T00:00:00"/>
    <s v="May-2024"/>
    <s v="Q2-2024"/>
    <d v="2024-06-02T00:00:00"/>
    <d v="2024-06-02T00:00:00"/>
    <n v="13"/>
    <s v="Americas"/>
    <s v="Canada"/>
    <s v="Vancouver"/>
    <s v="Enterprise"/>
    <s v="Marketplace"/>
    <s v="K. Singh"/>
    <x v="0"/>
    <s v="CMP-5946"/>
    <n v="675.43"/>
    <x v="44"/>
    <x v="0"/>
    <n v="0.182"/>
    <n v="22"/>
    <n v="17930.494560000003"/>
    <n v="14859.46"/>
    <n v="3071.0345600000037"/>
    <n v="0.17127439233332575"/>
  </r>
  <r>
    <s v="ORD-2023-308124"/>
    <d v="2023-04-19T00:00:00"/>
    <s v="Apr-2023"/>
    <s v="Q2-2023"/>
    <d v="2023-04-30T00:00:00"/>
    <d v="2023-04-30T00:00:00"/>
    <n v="11"/>
    <s v="Asia"/>
    <s v="India"/>
    <s v="Delhi"/>
    <s v="Small Business"/>
    <s v="Retail"/>
    <s v="A. Patel"/>
    <x v="2"/>
    <s v="NET-2062"/>
    <n v="826.55"/>
    <x v="45"/>
    <x v="2"/>
    <n v="0.16900000000000001"/>
    <n v="28"/>
    <n v="32506.559399999998"/>
    <n v="23143.399999999998"/>
    <n v="9363.1594000000005"/>
    <n v="0.28803907804527601"/>
  </r>
  <r>
    <s v="ORD-2023-128295"/>
    <d v="2023-06-23T00:00:00"/>
    <s v="Jun-2023"/>
    <s v="Q2-2023"/>
    <d v="2023-07-03T00:00:00"/>
    <d v="2023-07-03T00:00:00"/>
    <n v="10"/>
    <s v="Africa"/>
    <s v="Nigeria"/>
    <s v="Abuja"/>
    <s v="Consumer"/>
    <s v="Online"/>
    <s v="J. Njeri"/>
    <x v="1"/>
    <s v="PRN-2542"/>
    <n v="337.75"/>
    <x v="46"/>
    <x v="1"/>
    <n v="0"/>
    <n v="13"/>
    <n v="7135.57"/>
    <n v="4390.75"/>
    <n v="2744.8199999999997"/>
    <n v="0.38466723751571352"/>
  </r>
  <r>
    <s v="ORD-2024-548345"/>
    <d v="2024-05-14T00:00:00"/>
    <s v="May-2024"/>
    <s v="Q2-2024"/>
    <d v="2024-05-28T00:00:00"/>
    <d v="2024-05-28T00:00:00"/>
    <n v="14"/>
    <s v="Europe"/>
    <s v="United Kingdom"/>
    <s v="Birmingham"/>
    <s v="Consumer"/>
    <s v="Retail"/>
    <s v="B. Chen"/>
    <x v="2"/>
    <s v="NET-2365"/>
    <n v="1421.14"/>
    <x v="47"/>
    <x v="2"/>
    <n v="0"/>
    <n v="31"/>
    <n v="109244"/>
    <n v="44055.340000000004"/>
    <n v="65188.659999999996"/>
    <n v="0.59672531214528945"/>
  </r>
  <r>
    <s v="ORD-2024-966651"/>
    <d v="2024-10-14T00:00:00"/>
    <s v="Oct-2024"/>
    <s v="Q4-2024"/>
    <d v="2024-11-08T00:00:00"/>
    <d v="2024-11-08T00:00:00"/>
    <n v="25"/>
    <s v="Africa"/>
    <s v="Nigeria"/>
    <s v="Lagos"/>
    <s v="Enterprise"/>
    <s v="Online"/>
    <s v="O. Wang"/>
    <x v="2"/>
    <s v="NET-5268"/>
    <n v="859.35"/>
    <x v="48"/>
    <x v="2"/>
    <n v="0.187"/>
    <n v="24"/>
    <n v="35621.302319999995"/>
    <n v="20624.400000000001"/>
    <n v="14996.902319999994"/>
    <n v="0.42100937762681989"/>
  </r>
  <r>
    <s v="ORD-2023-292714"/>
    <d v="2023-07-10T00:00:00"/>
    <s v="Jul-2023"/>
    <s v="Q3-2023"/>
    <d v="2023-08-01T00:00:00"/>
    <d v="2023-08-01T00:00:00"/>
    <n v="22"/>
    <s v="Europe"/>
    <s v="France"/>
    <s v="Marseille"/>
    <s v="Consumer"/>
    <s v="Marketplace"/>
    <s v="B. Chen"/>
    <x v="1"/>
    <s v="PRN-1504"/>
    <n v="1303.56"/>
    <x v="49"/>
    <x v="2"/>
    <n v="0.126"/>
    <n v="22"/>
    <n v="34444.462359999998"/>
    <n v="28678.32"/>
    <n v="5766.142359999998"/>
    <n v="0.16740404596055358"/>
  </r>
  <r>
    <s v="ORD-2024-468501"/>
    <d v="2024-11-06T00:00:00"/>
    <s v="Nov-2024"/>
    <s v="Q4-2024"/>
    <d v="2024-11-22T00:00:00"/>
    <d v="2024-11-22T00:00:00"/>
    <n v="16"/>
    <s v="Americas"/>
    <s v="Canada"/>
    <s v="Toronto"/>
    <s v="Non-Profit"/>
    <s v="Distributor"/>
    <s v="D. Smith"/>
    <x v="6"/>
    <s v="ACC-6348"/>
    <n v="1454.11"/>
    <x v="50"/>
    <x v="2"/>
    <n v="0.29199999999999998"/>
    <n v="8"/>
    <n v="14894.903999999999"/>
    <n v="11632.88"/>
    <n v="3262.0239999999994"/>
    <n v="0.21900268709351867"/>
  </r>
  <r>
    <s v="ORD-2024-260775"/>
    <d v="2024-10-17T00:00:00"/>
    <s v="Oct-2024"/>
    <s v="Q4-2024"/>
    <d v="2024-11-06T00:00:00"/>
    <d v="2024-11-06T00:00:00"/>
    <n v="20"/>
    <s v="Asia"/>
    <s v="India"/>
    <s v="Bengaluru"/>
    <s v="Enterprise"/>
    <s v="Distributor"/>
    <s v="O. Wang"/>
    <x v="5"/>
    <s v="MON-4330"/>
    <n v="72.94"/>
    <x v="51"/>
    <x v="1"/>
    <n v="0.29499999999999998"/>
    <n v="8"/>
    <n v="599.53200000000004"/>
    <n v="583.52"/>
    <n v="16.012000000000057"/>
    <n v="2.6707498515508857E-2"/>
  </r>
  <r>
    <s v="ORD-2023-419187"/>
    <d v="2023-03-31T00:00:00"/>
    <s v="Mar-2023"/>
    <s v="Q1-2023"/>
    <d v="2023-04-05T00:00:00"/>
    <d v="2023-04-05T00:00:00"/>
    <n v="5"/>
    <s v="Africa"/>
    <s v="Kenya"/>
    <s v="Nakuru"/>
    <s v="Education"/>
    <s v="Marketplace"/>
    <s v="B. Chen"/>
    <x v="4"/>
    <s v="LAP-7819"/>
    <n v="533.26"/>
    <x v="52"/>
    <x v="1"/>
    <n v="0"/>
    <n v="15"/>
    <n v="5785.8"/>
    <n v="7998.9"/>
    <n v="-2213.0999999999995"/>
    <n v="-0.38250544436378708"/>
  </r>
  <r>
    <s v="ORD-2025-578007"/>
    <d v="2025-01-21T00:00:00"/>
    <s v="Jan-2025"/>
    <s v="Q1-2025"/>
    <d v="2025-02-16T00:00:00"/>
    <d v="2025-02-16T00:00:00"/>
    <n v="26"/>
    <s v="Europe"/>
    <s v="France"/>
    <s v="Lyon"/>
    <s v="Corporate"/>
    <s v="Distributor"/>
    <s v="O. Wang"/>
    <x v="4"/>
    <s v="LAP-3779"/>
    <n v="204.11"/>
    <x v="53"/>
    <x v="1"/>
    <n v="0.182"/>
    <n v="13"/>
    <n v="2518.8755800000004"/>
    <n v="2653.4300000000003"/>
    <n v="-134.55441999999994"/>
    <n v="-5.3418446337075494E-2"/>
  </r>
  <r>
    <s v="ORD-2023-235230"/>
    <d v="2023-08-30T00:00:00"/>
    <s v="Aug-2023"/>
    <s v="Q3-2023"/>
    <d v="2023-09-01T00:00:00"/>
    <d v="2023-09-01T00:00:00"/>
    <n v="2"/>
    <s v="Europe"/>
    <s v="Germany"/>
    <s v="Munich"/>
    <s v="Corporate"/>
    <s v="Direct"/>
    <s v="N. Brown"/>
    <x v="2"/>
    <s v="NET-9989"/>
    <n v="44.42"/>
    <x v="54"/>
    <x v="1"/>
    <n v="0.14399999999999999"/>
    <n v="6"/>
    <n v="215.19839999999996"/>
    <n v="266.52"/>
    <n v="-51.321600000000018"/>
    <n v="-0.23848504449847224"/>
  </r>
  <r>
    <s v="ORD-2025-765220"/>
    <d v="2025-04-06T00:00:00"/>
    <s v="Apr-2025"/>
    <s v="Q2-2025"/>
    <d v="2025-04-30T00:00:00"/>
    <d v="2025-04-30T00:00:00"/>
    <n v="24"/>
    <s v="Americas"/>
    <s v="Brazil"/>
    <s v="Brasília"/>
    <s v="Education"/>
    <s v="Online"/>
    <s v="K. Singh"/>
    <x v="5"/>
    <s v="MON-4925"/>
    <n v="855.78"/>
    <x v="55"/>
    <x v="0"/>
    <n v="0.14699999999999999"/>
    <n v="38"/>
    <n v="31680.795320000001"/>
    <n v="32519.64"/>
    <n v="-838.84467999999833"/>
    <n v="-2.6478018355506307E-2"/>
  </r>
  <r>
    <s v="ORD-2025-931538"/>
    <d v="2025-02-09T00:00:00"/>
    <s v="Feb-2025"/>
    <s v="Q1-2025"/>
    <d v="2025-03-01T00:00:00"/>
    <d v="2025-03-01T00:00:00"/>
    <n v="20"/>
    <s v="Americas"/>
    <s v="Brazil"/>
    <s v="São Paulo"/>
    <s v="Corporate"/>
    <s v="Distributor"/>
    <s v="B. Chen"/>
    <x v="4"/>
    <s v="LAP-6989"/>
    <n v="1154.6400000000001"/>
    <x v="56"/>
    <x v="2"/>
    <n v="3.5000000000000003E-2"/>
    <n v="11"/>
    <n v="29659.68995"/>
    <n v="12701.04"/>
    <n v="16958.649949999999"/>
    <n v="0.57177435025749479"/>
  </r>
  <r>
    <s v="ORD-2024-289089"/>
    <d v="2024-12-17T00:00:00"/>
    <s v="Dec-2024"/>
    <s v="Q4-2024"/>
    <d v="2024-12-18T00:00:00"/>
    <d v="2024-12-18T00:00:00"/>
    <n v="1"/>
    <s v="Europe"/>
    <s v="Germany"/>
    <s v="Munich"/>
    <s v="Education"/>
    <s v="Retail"/>
    <s v="L. Okafor"/>
    <x v="6"/>
    <s v="ACC-5780"/>
    <n v="346.82"/>
    <x v="57"/>
    <x v="0"/>
    <n v="0.14699999999999999"/>
    <n v="8"/>
    <n v="4790.1068000000005"/>
    <n v="2774.56"/>
    <n v="2015.5468000000005"/>
    <n v="0.42077283120284509"/>
  </r>
  <r>
    <s v="ORD-2025-639542"/>
    <d v="2025-06-09T00:00:00"/>
    <s v="Jun-2025"/>
    <s v="Q2-2025"/>
    <d v="2025-06-18T00:00:00"/>
    <d v="2025-06-18T00:00:00"/>
    <n v="9"/>
    <s v="Europe"/>
    <s v="France"/>
    <s v="Marseille"/>
    <s v="Small Business"/>
    <s v="Marketplace"/>
    <s v="H. Kim"/>
    <x v="6"/>
    <s v="ACC-1770"/>
    <n v="1225.5"/>
    <x v="58"/>
    <x v="1"/>
    <n v="7.4999999999999997E-2"/>
    <n v="56"/>
    <n v="272.98599999999999"/>
    <n v="68628"/>
    <n v="-68355.013999999996"/>
    <n v="-250.39750756449047"/>
  </r>
  <r>
    <s v="ORD-2025-762301"/>
    <d v="2025-05-02T00:00:00"/>
    <s v="May-2025"/>
    <s v="Q2-2025"/>
    <d v="2025-05-13T00:00:00"/>
    <d v="2025-05-13T00:00:00"/>
    <n v="11"/>
    <s v="Africa"/>
    <s v="Kenya"/>
    <s v="Nakuru"/>
    <s v="Small Business"/>
    <s v="Online"/>
    <s v="A. Patel"/>
    <x v="6"/>
    <s v="ACC-2252"/>
    <n v="1057.5999999999999"/>
    <x v="59"/>
    <x v="2"/>
    <n v="0.20499999999999999"/>
    <n v="4"/>
    <n v="4569.8508000000002"/>
    <n v="4230.3999999999996"/>
    <n v="339.45080000000053"/>
    <n v="7.4280499485891424E-2"/>
  </r>
  <r>
    <s v="ORD-2024-906395"/>
    <d v="2024-03-10T00:00:00"/>
    <s v="Mar-2024"/>
    <s v="Q1-2024"/>
    <d v="2024-04-09T00:00:00"/>
    <d v="2024-04-09T00:00:00"/>
    <n v="30"/>
    <s v="Europe"/>
    <s v="France"/>
    <s v="Lyon"/>
    <s v="Corporate"/>
    <s v="Direct"/>
    <s v="I. Johnson"/>
    <x v="0"/>
    <s v="CMP-8002"/>
    <n v="1176.56"/>
    <x v="60"/>
    <x v="2"/>
    <n v="0.11899999999999999"/>
    <n v="20"/>
    <n v="33687.501800000005"/>
    <n v="23531.199999999997"/>
    <n v="10156.301800000008"/>
    <n v="0.30148575160892477"/>
  </r>
  <r>
    <s v="ORD-2025-779574"/>
    <d v="2025-09-10T00:00:00"/>
    <s v="Sep-2025"/>
    <s v="Q3-2025"/>
    <d v="2025-09-12T00:00:00"/>
    <d v="2025-09-12T00:00:00"/>
    <n v="2"/>
    <s v="Asia"/>
    <s v="Japan"/>
    <s v="Tokyo"/>
    <s v="Consumer"/>
    <s v="Online"/>
    <s v="O. Wang"/>
    <x v="0"/>
    <s v="CMP-6971"/>
    <n v="1470.15"/>
    <x v="61"/>
    <x v="2"/>
    <n v="0.11"/>
    <n v="12"/>
    <n v="27701.570400000001"/>
    <n v="17641.800000000003"/>
    <n v="10059.770399999998"/>
    <n v="0.36314801849645306"/>
  </r>
  <r>
    <s v="ORD-2025-526650"/>
    <d v="2025-04-27T00:00:00"/>
    <s v="Apr-2025"/>
    <s v="Q2-2025"/>
    <d v="2025-05-25T00:00:00"/>
    <d v="2025-05-25T00:00:00"/>
    <n v="28"/>
    <s v="Europe"/>
    <s v="France"/>
    <s v="Paris"/>
    <s v="Small Business"/>
    <s v="Marketplace"/>
    <s v="I. Johnson"/>
    <x v="3"/>
    <s v="PHN-8350"/>
    <n v="603.45000000000005"/>
    <x v="62"/>
    <x v="2"/>
    <n v="0.2"/>
    <n v="11"/>
    <n v="10947.904"/>
    <n v="6637.9500000000007"/>
    <n v="4309.9539999999997"/>
    <n v="0.39367846119220623"/>
  </r>
  <r>
    <s v="ORD-2024-247979"/>
    <d v="2024-11-02T00:00:00"/>
    <s v="Nov-2024"/>
    <s v="Q4-2024"/>
    <d v="2024-11-18T00:00:00"/>
    <d v="2024-11-18T00:00:00"/>
    <n v="16"/>
    <s v="Asia"/>
    <s v="India"/>
    <s v="Mumbai"/>
    <s v="Small Business"/>
    <s v="Distributor"/>
    <s v="O. Wang"/>
    <x v="5"/>
    <s v="MON-5188"/>
    <n v="1233.58"/>
    <x v="63"/>
    <x v="2"/>
    <n v="0.255"/>
    <n v="51"/>
    <n v="72665.817450000002"/>
    <n v="62912.579999999994"/>
    <n v="9753.2374500000078"/>
    <n v="0.134220432553601"/>
  </r>
  <r>
    <s v="ORD-2023-480975"/>
    <d v="2023-02-15T00:00:00"/>
    <s v="Feb-2023"/>
    <s v="Q1-2023"/>
    <d v="2023-02-26T00:00:00"/>
    <d v="2023-02-26T00:00:00"/>
    <n v="11"/>
    <s v="Africa"/>
    <s v="South Africa"/>
    <s v="Johannesburg"/>
    <s v="Non-Profit"/>
    <s v="Retail"/>
    <s v="K. Singh"/>
    <x v="4"/>
    <s v="LAP-3393"/>
    <n v="498.5"/>
    <x v="64"/>
    <x v="0"/>
    <n v="0.13"/>
    <n v="40"/>
    <n v="26304.275999999998"/>
    <n v="19940"/>
    <n v="6364.275999999998"/>
    <n v="0.24194834330357537"/>
  </r>
  <r>
    <s v="ORD-2023-239789"/>
    <d v="2023-12-03T00:00:00"/>
    <s v="Dec-2023"/>
    <s v="Q4-2023"/>
    <d v="2023-12-26T00:00:00"/>
    <d v="2023-12-26T00:00:00"/>
    <n v="23"/>
    <s v="Americas"/>
    <s v="Brazil"/>
    <s v="Rio de Janeiro"/>
    <s v="Education"/>
    <s v="Retail"/>
    <s v="O. Wang"/>
    <x v="3"/>
    <s v="PHN-4644"/>
    <n v="1303.1099999999999"/>
    <x v="65"/>
    <x v="0"/>
    <n v="0.184"/>
    <n v="13"/>
    <n v="12153.267360000002"/>
    <n v="16940.43"/>
    <n v="-4787.1626399999986"/>
    <n v="-0.39389922875851208"/>
  </r>
  <r>
    <s v="ORD-2023-548874"/>
    <d v="2023-03-19T00:00:00"/>
    <s v="Mar-2023"/>
    <s v="Q1-2023"/>
    <d v="2023-04-09T00:00:00"/>
    <d v="2023-04-09T00:00:00"/>
    <n v="21"/>
    <s v="Europe"/>
    <s v="United Kingdom"/>
    <s v="Manchester"/>
    <s v="Consumer"/>
    <s v="Retail"/>
    <s v="L. Okafor"/>
    <x v="6"/>
    <s v="ACC-9150"/>
    <n v="1082.17"/>
    <x v="66"/>
    <x v="2"/>
    <n v="0.189"/>
    <n v="16"/>
    <n v="16013.681599999998"/>
    <n v="17314.72"/>
    <n v="-1301.0384000000031"/>
    <n v="-8.124542703534228E-2"/>
  </r>
  <r>
    <s v="ORD-2024-347736"/>
    <d v="2024-05-22T00:00:00"/>
    <s v="May-2024"/>
    <s v="Q2-2024"/>
    <d v="2024-06-06T00:00:00"/>
    <d v="2024-06-06T00:00:00"/>
    <n v="15"/>
    <s v="Asia"/>
    <s v="Japan"/>
    <s v="Nagoya"/>
    <s v="Corporate"/>
    <s v="Distributor"/>
    <s v="C. Otieno"/>
    <x v="5"/>
    <s v="MON-6870"/>
    <n v="673.88"/>
    <x v="67"/>
    <x v="2"/>
    <n v="0.105"/>
    <n v="13"/>
    <n v="14287.896349999999"/>
    <n v="8760.44"/>
    <n v="5527.4563499999986"/>
    <n v="0.38686285332689996"/>
  </r>
  <r>
    <s v="ORD-2023-749324"/>
    <d v="2023-08-19T00:00:00"/>
    <s v="Aug-2023"/>
    <s v="Q3-2023"/>
    <d v="2023-09-07T00:00:00"/>
    <d v="2023-09-07T00:00:00"/>
    <n v="19"/>
    <s v="Africa"/>
    <s v="South Africa"/>
    <s v="Johannesburg"/>
    <s v="Enterprise"/>
    <s v="Retail"/>
    <s v="D. Smith"/>
    <x v="5"/>
    <s v="MON-2296"/>
    <n v="494.61"/>
    <x v="68"/>
    <x v="0"/>
    <n v="0.20399999999999999"/>
    <n v="18"/>
    <n v="8671.7354400000004"/>
    <n v="8902.98"/>
    <n v="-231.24455999999918"/>
    <n v="-2.6666468505639647E-2"/>
  </r>
  <r>
    <s v="ORD-2023-809913"/>
    <d v="2023-04-21T00:00:00"/>
    <s v="Apr-2023"/>
    <s v="Q2-2023"/>
    <d v="2023-05-10T00:00:00"/>
    <d v="2023-05-10T00:00:00"/>
    <n v="19"/>
    <s v="Asia"/>
    <s v="China"/>
    <s v="Shanghai"/>
    <s v="Corporate"/>
    <s v="Retail"/>
    <s v="A. Patel"/>
    <x v="0"/>
    <s v="CMP-7371"/>
    <n v="882.33"/>
    <x v="69"/>
    <x v="2"/>
    <n v="0.05"/>
    <n v="5"/>
    <n v="8930.7124999999996"/>
    <n v="4411.6500000000005"/>
    <n v="4519.0624999999991"/>
    <n v="0.50601365792482955"/>
  </r>
  <r>
    <s v="ORD-2024-287210"/>
    <d v="2024-03-18T00:00:00"/>
    <s v="Mar-2024"/>
    <s v="Q1-2024"/>
    <d v="2024-03-21T00:00:00"/>
    <d v="2024-03-21T00:00:00"/>
    <n v="3"/>
    <s v="Europe"/>
    <s v="Germany"/>
    <s v="Munich"/>
    <s v="Small Business"/>
    <s v="Online"/>
    <s v="M. Rossi"/>
    <x v="6"/>
    <s v="ACC-2761"/>
    <n v="910.63"/>
    <x v="70"/>
    <x v="2"/>
    <n v="6.8000000000000005E-2"/>
    <n v="9"/>
    <n v="10647.727199999999"/>
    <n v="8195.67"/>
    <n v="2452.0571999999993"/>
    <n v="0.23028925834989455"/>
  </r>
  <r>
    <s v="ORD-2025-640677"/>
    <d v="2025-04-09T00:00:00"/>
    <s v="Apr-2025"/>
    <s v="Q2-2025"/>
    <d v="2025-05-06T00:00:00"/>
    <d v="2025-05-06T00:00:00"/>
    <n v="27"/>
    <s v="Americas"/>
    <s v="Brazil"/>
    <s v="Brasília"/>
    <s v="Enterprise"/>
    <s v="Marketplace"/>
    <s v="F. Müller"/>
    <x v="4"/>
    <s v="LAP-4517"/>
    <n v="264.19"/>
    <x v="71"/>
    <x v="0"/>
    <n v="0.14199999999999999"/>
    <n v="12"/>
    <n v="6393.0952799999995"/>
    <n v="3170.2799999999997"/>
    <n v="3222.8152799999998"/>
    <n v="0.50410875152794532"/>
  </r>
  <r>
    <s v="ORD-2024-939873"/>
    <d v="2024-04-12T00:00:00"/>
    <s v="Apr-2024"/>
    <s v="Q2-2024"/>
    <d v="2024-05-07T00:00:00"/>
    <d v="2024-05-07T00:00:00"/>
    <n v="25"/>
    <s v="Africa"/>
    <s v="South Africa"/>
    <s v="Johannesburg"/>
    <s v="Education"/>
    <s v="Distributor"/>
    <s v="A. Patel"/>
    <x v="4"/>
    <s v="LAP-8489"/>
    <n v="1376.51"/>
    <x v="72"/>
    <x v="2"/>
    <n v="0.185"/>
    <n v="17"/>
    <n v="20171.63305"/>
    <n v="23400.67"/>
    <n v="-3229.0369499999979"/>
    <n v="-0.1600781127634085"/>
  </r>
  <r>
    <s v="ORD-2024-800947"/>
    <d v="2024-12-15T00:00:00"/>
    <s v="Dec-2024"/>
    <s v="Q4-2024"/>
    <d v="2024-12-20T00:00:00"/>
    <d v="2024-12-20T00:00:00"/>
    <n v="5"/>
    <s v="Asia"/>
    <s v="China"/>
    <s v="Shenzhen"/>
    <s v="Small Business"/>
    <s v="Direct"/>
    <s v="J. Njeri"/>
    <x v="2"/>
    <s v="NET-1846"/>
    <n v="717.55"/>
    <x v="73"/>
    <x v="1"/>
    <n v="4.7E-2"/>
    <n v="18"/>
    <n v="9373.460219999999"/>
    <n v="12915.9"/>
    <n v="-3542.4397800000006"/>
    <n v="-0.37792231437026369"/>
  </r>
  <r>
    <s v="ORD-2023-382272"/>
    <d v="2023-05-20T00:00:00"/>
    <s v="May-2023"/>
    <s v="Q2-2023"/>
    <d v="2023-05-18T00:00:00"/>
    <d v="2023-05-20T00:00:00"/>
    <n v="0"/>
    <s v="Africa"/>
    <s v="South Africa"/>
    <s v="Durban"/>
    <s v="Corporate"/>
    <s v="Distributor"/>
    <s v="A. Patel"/>
    <x v="0"/>
    <s v="CMP-5208"/>
    <n v="917.88"/>
    <x v="74"/>
    <x v="2"/>
    <n v="0.34300000000000003"/>
    <n v="5"/>
    <n v="4427.9172000000008"/>
    <n v="4589.3999999999996"/>
    <n v="-161.48279999999886"/>
    <n v="-3.6469245630880096E-2"/>
  </r>
  <r>
    <s v="ORD-2023-722117"/>
    <d v="2023-09-18T00:00:00"/>
    <s v="Sep-2023"/>
    <s v="Q3-2023"/>
    <d v="2023-10-08T00:00:00"/>
    <d v="2023-10-08T00:00:00"/>
    <n v="20"/>
    <s v="Asia"/>
    <s v="India"/>
    <s v="Delhi"/>
    <s v="Small Business"/>
    <s v="Direct"/>
    <s v="B. Chen"/>
    <x v="0"/>
    <s v="CMP-1009"/>
    <n v="825.64"/>
    <x v="75"/>
    <x v="0"/>
    <n v="0.114"/>
    <n v="7"/>
    <n v="6874.4828600000001"/>
    <n v="5779.48"/>
    <n v="1095.0028600000005"/>
    <n v="0.15928512475773349"/>
  </r>
  <r>
    <s v="ORD-2024-446699"/>
    <d v="2024-08-28T00:00:00"/>
    <s v="Aug-2024"/>
    <s v="Q3-2024"/>
    <d v="2024-09-25T00:00:00"/>
    <d v="2024-09-25T00:00:00"/>
    <n v="28"/>
    <s v="Americas"/>
    <s v="Brazil"/>
    <s v="Rio de Janeiro"/>
    <s v="Non-Profit"/>
    <s v="Online"/>
    <s v="Unassigned"/>
    <x v="6"/>
    <s v="ACC-4490"/>
    <n v="1394.65"/>
    <x v="76"/>
    <x v="2"/>
    <n v="0.13400000000000001"/>
    <n v="13"/>
    <n v="35396.277799999996"/>
    <n v="18130.45"/>
    <n v="17265.827799999995"/>
    <n v="0.4877865378263021"/>
  </r>
  <r>
    <s v="ORD-2024-451005"/>
    <d v="2024-06-30T00:00:00"/>
    <s v="Jun-2024"/>
    <s v="Q2-2024"/>
    <d v="2024-06-28T00:00:00"/>
    <d v="2024-06-30T00:00:00"/>
    <n v="0"/>
    <s v="Americas"/>
    <s v="Brazil"/>
    <s v="Rio de Janeiro"/>
    <s v="Small Business"/>
    <s v="Direct"/>
    <s v="L. Okafor"/>
    <x v="6"/>
    <s v="ACC-9162"/>
    <n v="1112.98"/>
    <x v="77"/>
    <x v="2"/>
    <n v="7.1999999999999995E-2"/>
    <n v="17"/>
    <n v="33062.236480000007"/>
    <n v="18920.66"/>
    <n v="14141.576480000007"/>
    <n v="0.42772594916724777"/>
  </r>
  <r>
    <s v="ORD-2023-290279"/>
    <d v="2023-06-14T00:00:00"/>
    <s v="Jun-2023"/>
    <s v="Q2-2023"/>
    <d v="2023-06-16T00:00:00"/>
    <d v="2023-06-16T00:00:00"/>
    <n v="2"/>
    <s v="Europe"/>
    <s v="United Kingdom"/>
    <s v="Manchester"/>
    <s v="Non-Profit"/>
    <s v="Direct"/>
    <s v="K. Singh"/>
    <x v="0"/>
    <s v="CMP-5820"/>
    <n v="357.36"/>
    <x v="78"/>
    <x v="0"/>
    <n v="0.25700000000000001"/>
    <n v="20"/>
    <n v="10455.7932"/>
    <n v="7147.2000000000007"/>
    <n v="3308.5931999999993"/>
    <n v="0.31643636563125593"/>
  </r>
  <r>
    <s v="ORD-2024-192263"/>
    <d v="2024-11-21T00:00:00"/>
    <s v="Nov-2024"/>
    <s v="Q4-2024"/>
    <d v="2024-12-21T00:00:00"/>
    <d v="2024-12-21T00:00:00"/>
    <n v="30"/>
    <s v="Europe"/>
    <s v="France"/>
    <s v="Marseille"/>
    <s v="Small Business"/>
    <s v="Direct"/>
    <s v="I. Johnson"/>
    <x v="5"/>
    <s v="MON-7943"/>
    <n v="1122.68"/>
    <x v="79"/>
    <x v="2"/>
    <n v="0.186"/>
    <n v="3"/>
    <n v="4877.1379800000004"/>
    <n v="3368.04"/>
    <n v="1509.0979800000005"/>
    <n v="0.30942285951073306"/>
  </r>
  <r>
    <s v="ORD-2023-159379"/>
    <d v="2023-02-08T00:00:00"/>
    <s v="Feb-2023"/>
    <s v="Q1-2023"/>
    <d v="2023-02-11T00:00:00"/>
    <d v="2023-02-11T00:00:00"/>
    <n v="3"/>
    <s v="Africa"/>
    <s v="South Africa"/>
    <s v="Cape Town"/>
    <s v="Corporate"/>
    <s v="Direct"/>
    <s v="M. Rossi"/>
    <x v="2"/>
    <s v="NET-5018"/>
    <n v="1410.05"/>
    <x v="80"/>
    <x v="2"/>
    <n v="0.161"/>
    <n v="26"/>
    <n v="60292.805299999993"/>
    <n v="36661.299999999996"/>
    <n v="23631.505299999997"/>
    <n v="0.39194569206750779"/>
  </r>
  <r>
    <s v="ORD-2023-343322"/>
    <d v="2023-08-19T00:00:00"/>
    <s v="Aug-2023"/>
    <s v="Q3-2023"/>
    <d v="2023-09-12T00:00:00"/>
    <d v="2023-09-12T00:00:00"/>
    <n v="24"/>
    <s v="Americas"/>
    <s v="Canada"/>
    <s v="Vancouver"/>
    <s v="Enterprise"/>
    <s v="Retail"/>
    <s v="I. Johnson"/>
    <x v="1"/>
    <s v="PRN-9669"/>
    <n v="1183.95"/>
    <x v="81"/>
    <x v="2"/>
    <n v="0.24099999999999999"/>
    <n v="16"/>
    <n v="18258.868320000001"/>
    <n v="18943.2"/>
    <n v="-684.33167999999932"/>
    <n v="-3.7479413729623705E-2"/>
  </r>
  <r>
    <s v="ORD-2025-114382"/>
    <d v="2025-05-14T00:00:00"/>
    <s v="May-2025"/>
    <s v="Q2-2025"/>
    <d v="2025-05-24T00:00:00"/>
    <d v="2025-05-24T00:00:00"/>
    <n v="10"/>
    <s v="Europe"/>
    <s v="France"/>
    <s v="Paris"/>
    <s v="Small Business"/>
    <s v="Marketplace"/>
    <s v="K. Singh"/>
    <x v="0"/>
    <s v="CMP-2865"/>
    <n v="170.39"/>
    <x v="82"/>
    <x v="1"/>
    <n v="8.4000000000000005E-2"/>
    <n v="15"/>
    <n v="5331.6696000000002"/>
    <n v="2555.85"/>
    <n v="2775.8196000000003"/>
    <n v="0.52062858508711796"/>
  </r>
  <r>
    <s v="ORD-2025-488349"/>
    <d v="2025-04-23T00:00:00"/>
    <s v="Apr-2025"/>
    <s v="Q2-2025"/>
    <d v="2025-04-22T00:00:00"/>
    <d v="2025-04-23T00:00:00"/>
    <n v="0"/>
    <s v="Americas"/>
    <s v="USA"/>
    <s v="San Francisco"/>
    <s v="Non-Profit"/>
    <s v="Distributor"/>
    <s v="D. Smith"/>
    <x v="5"/>
    <s v="MON-3371"/>
    <n v="23.24"/>
    <x v="83"/>
    <x v="1"/>
    <n v="0.215"/>
    <n v="15"/>
    <n v="524.81174999999996"/>
    <n v="348.59999999999997"/>
    <n v="176.21174999999999"/>
    <n v="0.33576182316802167"/>
  </r>
  <r>
    <s v="ORD-2025-330203"/>
    <d v="2025-03-25T00:00:00"/>
    <s v="Mar-2025"/>
    <s v="Q1-2025"/>
    <d v="2025-04-17T00:00:00"/>
    <d v="2025-04-17T00:00:00"/>
    <n v="23"/>
    <s v="Europe"/>
    <s v="United Kingdom"/>
    <s v="London"/>
    <s v="Consumer"/>
    <s v="Retail"/>
    <s v="H. Kim"/>
    <x v="2"/>
    <s v="NET-7166"/>
    <n v="1421.19"/>
    <x v="84"/>
    <x v="2"/>
    <n v="0.104"/>
    <n v="13"/>
    <n v="21062.61248"/>
    <n v="18475.47"/>
    <n v="2587.1424799999986"/>
    <n v="0.12283103449093123"/>
  </r>
  <r>
    <s v="ORD-2023-841426"/>
    <d v="2023-12-22T00:00:00"/>
    <s v="Dec-2023"/>
    <s v="Q4-2023"/>
    <d v="2023-12-23T00:00:00"/>
    <d v="2023-12-23T00:00:00"/>
    <n v="1"/>
    <s v="Africa"/>
    <s v="South Africa"/>
    <s v="Cape Town"/>
    <s v="Non-Profit"/>
    <s v="Marketplace"/>
    <s v="D. Smith"/>
    <x v="0"/>
    <s v="CMP-4531"/>
    <n v="1186.18"/>
    <x v="85"/>
    <x v="2"/>
    <n v="7.0000000000000007E-2"/>
    <n v="11"/>
    <n v="13146.470699999998"/>
    <n v="13047.980000000001"/>
    <n v="98.49069999999665"/>
    <n v="7.4917977796121861E-3"/>
  </r>
  <r>
    <s v="ORD-2024-594592"/>
    <d v="2024-04-06T00:00:00"/>
    <s v="Apr-2024"/>
    <s v="Q2-2024"/>
    <d v="2024-04-25T00:00:00"/>
    <d v="2024-04-25T00:00:00"/>
    <n v="19"/>
    <s v="Asia"/>
    <s v="China"/>
    <s v="Shanghai"/>
    <s v="Corporate"/>
    <s v="Retail"/>
    <s v="K. Singh"/>
    <x v="0"/>
    <s v="CMP-8196"/>
    <n v="1366.48"/>
    <x v="86"/>
    <x v="2"/>
    <n v="0.154"/>
    <n v="10"/>
    <n v="14197.064400000001"/>
    <n v="13664.8"/>
    <n v="532.26440000000184"/>
    <n v="3.7491159087790132E-2"/>
  </r>
  <r>
    <s v="ORD-2025-863978"/>
    <d v="2025-08-07T00:00:00"/>
    <s v="Aug-2025"/>
    <s v="Q3-2025"/>
    <d v="2025-08-19T00:00:00"/>
    <d v="2025-08-19T00:00:00"/>
    <n v="12"/>
    <s v="Africa"/>
    <s v="Kenya"/>
    <s v="Nakuru"/>
    <s v="Corporate"/>
    <s v="Unknown"/>
    <s v="M. Rossi"/>
    <x v="0"/>
    <s v="CMP-2854"/>
    <n v="601.51"/>
    <x v="87"/>
    <x v="0"/>
    <n v="0.188"/>
    <n v="3"/>
    <n v="1654.8966000000003"/>
    <n v="1804.53"/>
    <n v="-149.63339999999971"/>
    <n v="-9.0418579626062243E-2"/>
  </r>
  <r>
    <s v="ORD-2024-604471"/>
    <d v="2024-01-21T00:00:00"/>
    <s v="Jan-2024"/>
    <s v="Q1-2024"/>
    <d v="2024-01-25T00:00:00"/>
    <d v="2024-01-25T00:00:00"/>
    <n v="4"/>
    <s v="Asia"/>
    <s v="India"/>
    <s v="Delhi"/>
    <s v="Consumer"/>
    <s v="Direct"/>
    <s v="C. Otieno"/>
    <x v="5"/>
    <s v="MON-8973"/>
    <n v="523.70000000000005"/>
    <x v="88"/>
    <x v="0"/>
    <n v="0.03"/>
    <n v="11"/>
    <n v="11842.8464"/>
    <n v="5760.7000000000007"/>
    <n v="6082.1463999999996"/>
    <n v="0.51357133197302973"/>
  </r>
  <r>
    <s v="ORD-2023-258768"/>
    <d v="2023-06-29T00:00:00"/>
    <s v="Jun-2023"/>
    <s v="Q2-2023"/>
    <d v="2023-07-02T00:00:00"/>
    <d v="2023-07-02T00:00:00"/>
    <n v="3"/>
    <s v="Asia"/>
    <s v="Japan"/>
    <s v="Nagoya"/>
    <s v="Education"/>
    <s v="Marketplace"/>
    <s v="F. Müller"/>
    <x v="5"/>
    <s v="MON-2990"/>
    <n v="55.65"/>
    <x v="89"/>
    <x v="1"/>
    <n v="6.6000000000000003E-2"/>
    <n v="8"/>
    <n v="624.43503999999996"/>
    <n v="445.2"/>
    <n v="179.23503999999997"/>
    <n v="0.2870355257449998"/>
  </r>
  <r>
    <s v="ORD-2025-626047"/>
    <d v="2025-04-28T00:00:00"/>
    <s v="Apr-2025"/>
    <s v="Q2-2025"/>
    <d v="2025-05-15T00:00:00"/>
    <d v="2025-05-15T00:00:00"/>
    <n v="17"/>
    <s v="Asia"/>
    <s v="Japan"/>
    <s v="Nagoya"/>
    <s v="Education"/>
    <s v="Direct"/>
    <s v="N. Brown"/>
    <x v="2"/>
    <s v="NET-1966"/>
    <n v="691.19"/>
    <x v="90"/>
    <x v="2"/>
    <n v="7.3999999999999996E-2"/>
    <n v="7"/>
    <n v="8324.8326000000015"/>
    <n v="4838.33"/>
    <n v="3486.5026000000016"/>
    <n v="0.41880753253825198"/>
  </r>
  <r>
    <s v="ORD-2025-526752"/>
    <d v="2025-06-09T00:00:00"/>
    <s v="Jun-2025"/>
    <s v="Q2-2025"/>
    <d v="2025-06-25T00:00:00"/>
    <d v="2025-06-25T00:00:00"/>
    <n v="16"/>
    <s v="Asia"/>
    <s v="India"/>
    <s v="Hyderabad"/>
    <s v="Enterprise"/>
    <s v="Distributor"/>
    <s v="M. Rossi"/>
    <x v="3"/>
    <s v="PHN-3482"/>
    <n v="527.33000000000004"/>
    <x v="91"/>
    <x v="0"/>
    <n v="0.14399999999999999"/>
    <n v="25"/>
    <n v="19510.808000000001"/>
    <n v="13183.250000000002"/>
    <n v="6327.5579999999991"/>
    <n v="0.32431040272652978"/>
  </r>
  <r>
    <s v="ORD-2023-374486"/>
    <d v="2023-06-24T00:00:00"/>
    <s v="Jun-2023"/>
    <s v="Q2-2023"/>
    <d v="2023-06-23T00:00:00"/>
    <d v="2023-06-24T00:00:00"/>
    <n v="0"/>
    <s v="Americas"/>
    <s v="Brazil"/>
    <s v="Rio de Janeiro"/>
    <s v="Non-Profit"/>
    <s v="Retail"/>
    <s v="E. Garcia"/>
    <x v="1"/>
    <s v="PRN-6490"/>
    <n v="804.01"/>
    <x v="92"/>
    <x v="2"/>
    <n v="9.6000000000000002E-2"/>
    <n v="8"/>
    <n v="10161.46624"/>
    <n v="6432.08"/>
    <n v="3729.3862399999998"/>
    <n v="0.36701260939287439"/>
  </r>
  <r>
    <s v="ORD-2024-997336"/>
    <d v="2024-10-04T00:00:00"/>
    <s v="Oct-2024"/>
    <s v="Q4-2024"/>
    <d v="2024-11-02T00:00:00"/>
    <d v="2024-11-02T00:00:00"/>
    <n v="29"/>
    <s v="Africa"/>
    <s v="Nigeria"/>
    <s v="Abuja"/>
    <s v="Corporate"/>
    <s v="Distributor"/>
    <s v="F. Müller"/>
    <x v="6"/>
    <s v="ACC-9038"/>
    <n v="412.09"/>
    <x v="93"/>
    <x v="0"/>
    <n v="9.9000000000000005E-2"/>
    <n v="23"/>
    <n v="20079.343620000003"/>
    <n v="9478.07"/>
    <n v="10601.273620000004"/>
    <n v="0.52796913189137418"/>
  </r>
  <r>
    <s v="ORD-2025-725646"/>
    <d v="2025-09-10T00:00:00"/>
    <s v="Sep-2025"/>
    <s v="Q3-2025"/>
    <d v="2025-09-30T00:00:00"/>
    <d v="2025-09-30T00:00:00"/>
    <n v="20"/>
    <s v="Africa"/>
    <s v="Kenya"/>
    <s v="Mombasa"/>
    <s v="Corporate"/>
    <s v="Direct"/>
    <s v="L. Okafor"/>
    <x v="3"/>
    <s v="PHN-6954"/>
    <n v="1009.48"/>
    <x v="94"/>
    <x v="0"/>
    <n v="0.16"/>
    <n v="6"/>
    <n v="5487.6023999999998"/>
    <n v="6056.88"/>
    <n v="-569.27760000000035"/>
    <n v="-0.10373885688219693"/>
  </r>
  <r>
    <s v="ORD-2023-868734"/>
    <d v="2023-04-06T00:00:00"/>
    <s v="Apr-2023"/>
    <s v="Q2-2023"/>
    <d v="2023-04-27T00:00:00"/>
    <d v="2023-04-27T00:00:00"/>
    <n v="21"/>
    <s v="Europe"/>
    <s v="United Kingdom"/>
    <s v="Manchester"/>
    <s v="Enterprise"/>
    <s v="Distributor"/>
    <s v="I. Johnson"/>
    <x v="1"/>
    <s v="PRN-8970"/>
    <n v="1084.79"/>
    <x v="95"/>
    <x v="2"/>
    <n v="3.4000000000000002E-2"/>
    <n v="18"/>
    <n v="43209.006119999991"/>
    <n v="19526.22"/>
    <n v="23682.78611999999"/>
    <n v="0.54809837685755114"/>
  </r>
  <r>
    <s v="ORD-2025-262491"/>
    <d v="2025-08-01T00:00:00"/>
    <s v="Aug-2025"/>
    <s v="Q3-2025"/>
    <d v="2025-08-16T00:00:00"/>
    <d v="2025-08-16T00:00:00"/>
    <n v="15"/>
    <s v="Asia"/>
    <s v="India"/>
    <s v="Unknown"/>
    <s v="Enterprise"/>
    <s v="Direct"/>
    <s v="O. Wang"/>
    <x v="5"/>
    <s v="MON-1822"/>
    <n v="24.44"/>
    <x v="96"/>
    <x v="1"/>
    <n v="0.14599999999999999"/>
    <n v="6"/>
    <n v="147.00756000000001"/>
    <n v="146.64000000000001"/>
    <n v="0.36755999999999744"/>
    <n v="2.5002795774584476E-3"/>
  </r>
  <r>
    <s v="ORD-2024-638884"/>
    <d v="2024-05-28T00:00:00"/>
    <s v="May-2024"/>
    <s v="Q2-2024"/>
    <d v="2024-05-26T00:00:00"/>
    <d v="2024-05-28T00:00:00"/>
    <n v="0"/>
    <s v="Africa"/>
    <s v="Nigeria"/>
    <s v="Abuja"/>
    <s v="Enterprise"/>
    <s v="Online"/>
    <s v="F. Müller"/>
    <x v="6"/>
    <s v="ACC-5177"/>
    <n v="1227.08"/>
    <x v="97"/>
    <x v="2"/>
    <n v="0"/>
    <n v="18"/>
    <n v="34139.159999999996"/>
    <n v="22087.439999999999"/>
    <n v="12051.719999999998"/>
    <n v="0.353017473189147"/>
  </r>
  <r>
    <s v="ORD-2025-541501"/>
    <d v="2025-07-22T00:00:00"/>
    <s v="Jul-2025"/>
    <s v="Q3-2025"/>
    <d v="2025-08-18T00:00:00"/>
    <d v="2025-08-18T00:00:00"/>
    <n v="27"/>
    <s v="Asia"/>
    <s v="China"/>
    <s v="Shenzhen"/>
    <s v="Non-Profit"/>
    <s v="Marketplace"/>
    <s v="M. Rossi"/>
    <x v="2"/>
    <s v="NET-1804"/>
    <n v="547.32000000000005"/>
    <x v="98"/>
    <x v="1"/>
    <n v="9.1999999999999998E-2"/>
    <n v="14"/>
    <n v="5328.4890400000004"/>
    <n v="7662.4800000000005"/>
    <n v="-2333.9909600000001"/>
    <n v="-0.43802116181137907"/>
  </r>
  <r>
    <s v="ORD-2023-422918"/>
    <d v="2023-02-28T00:00:00"/>
    <s v="Feb-2023"/>
    <s v="Q1-2023"/>
    <d v="2023-03-20T00:00:00"/>
    <d v="2023-03-20T00:00:00"/>
    <n v="20"/>
    <s v="Europe"/>
    <s v="Germany"/>
    <s v="Berlin"/>
    <s v="Small Business"/>
    <s v="Direct"/>
    <s v="H. Kim"/>
    <x v="4"/>
    <s v="LAP-3679"/>
    <n v="1200.78"/>
    <x v="99"/>
    <x v="2"/>
    <n v="0.29199999999999998"/>
    <n v="18"/>
    <n v="25502.910479999999"/>
    <n v="21614.04"/>
    <n v="3888.8704799999978"/>
    <n v="0.15248732034132906"/>
  </r>
  <r>
    <s v="ORD-2025-328504"/>
    <d v="2025-01-27T00:00:00"/>
    <s v="Jan-2025"/>
    <s v="Q1-2025"/>
    <d v="2025-02-15T00:00:00"/>
    <d v="2025-02-15T00:00:00"/>
    <n v="19"/>
    <s v="Asia"/>
    <s v="China"/>
    <s v="Shenzhen"/>
    <s v="Non-Profit"/>
    <s v="Direct"/>
    <s v="L. Okafor"/>
    <x v="3"/>
    <s v="PHN-8368"/>
    <n v="1253.22"/>
    <x v="100"/>
    <x v="2"/>
    <n v="0"/>
    <n v="17"/>
    <n v="52780.07"/>
    <n v="21304.74"/>
    <n v="31475.329999999998"/>
    <n v="0.59634877331538205"/>
  </r>
  <r>
    <s v="ORD-2024-851883"/>
    <d v="2024-01-13T00:00:00"/>
    <s v="Jan-2024"/>
    <s v="Q1-2024"/>
    <d v="2024-01-22T00:00:00"/>
    <d v="2024-01-22T00:00:00"/>
    <n v="9"/>
    <s v="Asia"/>
    <s v="India"/>
    <s v="Mumbai"/>
    <s v="Enterprise"/>
    <s v="Marketplace"/>
    <s v="J. Njeri"/>
    <x v="0"/>
    <s v="CMP-8141"/>
    <n v="313.60000000000002"/>
    <x v="101"/>
    <x v="1"/>
    <n v="0.14000000000000001"/>
    <n v="22"/>
    <n v="6324.5775999999996"/>
    <n v="6899.2000000000007"/>
    <n v="-574.62240000000111"/>
    <n v="-9.0855458868905517E-2"/>
  </r>
  <r>
    <s v="ORD-2025-662997"/>
    <d v="2025-03-31T00:00:00"/>
    <s v="Mar-2025"/>
    <s v="Q1-2025"/>
    <d v="2025-04-04T00:00:00"/>
    <d v="2025-04-04T00:00:00"/>
    <n v="4"/>
    <s v="Africa"/>
    <s v="Kenya"/>
    <s v="Nakuru"/>
    <s v="Corporate"/>
    <s v="Direct"/>
    <s v="C. Otieno"/>
    <x v="4"/>
    <s v="LAP-7136"/>
    <n v="862.08"/>
    <x v="102"/>
    <x v="2"/>
    <n v="0"/>
    <n v="7"/>
    <n v="13669.81"/>
    <n v="6034.56"/>
    <n v="7635.2499999999991"/>
    <n v="0.5585483631447693"/>
  </r>
  <r>
    <s v="ORD-2024-478165"/>
    <d v="2024-12-05T00:00:00"/>
    <s v="Dec-2024"/>
    <s v="Q4-2024"/>
    <d v="2024-12-28T00:00:00"/>
    <d v="2024-12-28T00:00:00"/>
    <n v="23"/>
    <s v="Americas"/>
    <s v="Canada"/>
    <s v="Vancouver"/>
    <s v="Corporate"/>
    <s v="Direct"/>
    <s v="F. Müller"/>
    <x v="6"/>
    <s v="ACC-2386"/>
    <n v="107.03"/>
    <x v="103"/>
    <x v="1"/>
    <n v="0.18"/>
    <n v="30"/>
    <n v="5960.3340000000007"/>
    <n v="3210.9"/>
    <n v="2749.4340000000007"/>
    <n v="0.46128857879440988"/>
  </r>
  <r>
    <s v="ORD-2024-771210"/>
    <d v="2024-09-14T00:00:00"/>
    <s v="Sep-2024"/>
    <s v="Q3-2024"/>
    <d v="2024-10-05T00:00:00"/>
    <d v="2024-10-05T00:00:00"/>
    <n v="21"/>
    <s v="Asia"/>
    <s v="China"/>
    <s v="Shanghai"/>
    <s v="Small Business"/>
    <s v="Online"/>
    <s v="H. Kim"/>
    <x v="4"/>
    <s v="LAP-5150"/>
    <n v="1405.56"/>
    <x v="104"/>
    <x v="2"/>
    <n v="0.16900000000000001"/>
    <n v="5"/>
    <n v="12335.654849999999"/>
    <n v="7027.7999999999993"/>
    <n v="5307.8548499999997"/>
    <n v="0.4302856163327235"/>
  </r>
  <r>
    <s v="ORD-2024-155337"/>
    <d v="2024-05-21T00:00:00"/>
    <s v="May-2024"/>
    <s v="Q2-2024"/>
    <d v="2024-05-27T00:00:00"/>
    <d v="2024-05-27T00:00:00"/>
    <n v="6"/>
    <s v="Africa"/>
    <s v="South Africa"/>
    <s v="Johannesburg"/>
    <s v="Non-Profit"/>
    <s v="Online"/>
    <s v="M. Rossi"/>
    <x v="0"/>
    <s v="CMP-8101"/>
    <n v="1157.51"/>
    <x v="105"/>
    <x v="2"/>
    <n v="0.27800000000000002"/>
    <n v="12"/>
    <n v="12080.215199999999"/>
    <n v="13890.119999999999"/>
    <n v="-1809.9048000000003"/>
    <n v="-0.14982388724333326"/>
  </r>
  <r>
    <s v="ORD-2023-251563"/>
    <d v="2023-05-11T00:00:00"/>
    <s v="May-2023"/>
    <s v="Q2-2023"/>
    <d v="2023-06-07T00:00:00"/>
    <d v="2023-06-07T00:00:00"/>
    <n v="27"/>
    <s v="Africa"/>
    <s v="Kenya"/>
    <s v="Mombasa"/>
    <s v="Corporate"/>
    <s v="Online"/>
    <s v="J. Njeri"/>
    <x v="3"/>
    <s v="PHN-8970"/>
    <n v="12.85"/>
    <x v="106"/>
    <x v="1"/>
    <n v="0.13700000000000001"/>
    <n v="39"/>
    <n v="518.65436999999997"/>
    <n v="501.15"/>
    <n v="17.504369999999994"/>
    <n v="3.3749585489851353E-2"/>
  </r>
  <r>
    <s v="ORD-2024-286833"/>
    <d v="2024-08-14T00:00:00"/>
    <s v="Aug-2024"/>
    <s v="Q3-2024"/>
    <d v="2024-09-04T00:00:00"/>
    <d v="2024-09-04T00:00:00"/>
    <n v="21"/>
    <s v="Europe"/>
    <s v="United Kingdom"/>
    <s v="Manchester"/>
    <s v="Non-Profit"/>
    <s v="Online"/>
    <s v="J. Njeri"/>
    <x v="3"/>
    <s v="PHN-2341"/>
    <n v="1138.8"/>
    <x v="107"/>
    <x v="2"/>
    <n v="0.123"/>
    <n v="12"/>
    <n v="23687.524440000001"/>
    <n v="13665.599999999999"/>
    <n v="10021.924440000003"/>
    <n v="0.42308872188756258"/>
  </r>
  <r>
    <s v="ORD-2024-792558"/>
    <d v="2024-10-16T00:00:00"/>
    <s v="Oct-2024"/>
    <s v="Q4-2024"/>
    <d v="2024-11-08T00:00:00"/>
    <d v="2024-11-08T00:00:00"/>
    <n v="23"/>
    <s v="Asia"/>
    <s v="Japan"/>
    <s v="Osaka"/>
    <s v="Small Business"/>
    <s v="Retail"/>
    <s v="J. Njeri"/>
    <x v="2"/>
    <s v="NET-6387"/>
    <n v="82.14"/>
    <x v="108"/>
    <x v="1"/>
    <n v="0"/>
    <n v="10"/>
    <n v="1660.3999999999999"/>
    <n v="821.4"/>
    <n v="838.99999999999989"/>
    <n v="0.50529992772825827"/>
  </r>
  <r>
    <s v="ORD-2024-166150"/>
    <d v="2024-06-02T00:00:00"/>
    <s v="Jun-2024"/>
    <s v="Q2-2024"/>
    <d v="2024-06-08T00:00:00"/>
    <d v="2024-06-08T00:00:00"/>
    <n v="6"/>
    <s v="Africa"/>
    <s v="Kenya"/>
    <s v="Kisumu"/>
    <s v="Consumer"/>
    <s v="Marketplace"/>
    <s v="A. Patel"/>
    <x v="6"/>
    <s v="ACC-9820"/>
    <n v="292.94"/>
    <x v="109"/>
    <x v="1"/>
    <n v="0.22900000000000001"/>
    <n v="2"/>
    <n v="549.80010000000004"/>
    <n v="585.88"/>
    <n v="-36.079899999999952"/>
    <n v="-6.5623669402751925E-2"/>
  </r>
  <r>
    <s v="ORD-2024-909942"/>
    <d v="2024-06-09T00:00:00"/>
    <s v="Jun-2024"/>
    <s v="Q2-2024"/>
    <d v="2024-07-07T00:00:00"/>
    <d v="2024-07-07T00:00:00"/>
    <n v="28"/>
    <s v="Asia"/>
    <s v="China"/>
    <s v="Shenzhen"/>
    <s v="Corporate"/>
    <s v="Online"/>
    <s v="J. Njeri"/>
    <x v="0"/>
    <s v="CMP-6392"/>
    <n v="550.22"/>
    <x v="110"/>
    <x v="0"/>
    <n v="0"/>
    <n v="27"/>
    <n v="27676.35"/>
    <n v="14855.94"/>
    <n v="12820.409999999998"/>
    <n v="0.46322618408858102"/>
  </r>
  <r>
    <s v="ORD-2024-223618"/>
    <d v="2024-06-10T00:00:00"/>
    <s v="Jun-2024"/>
    <s v="Q2-2024"/>
    <d v="2024-06-11T00:00:00"/>
    <d v="2024-06-11T00:00:00"/>
    <n v="1"/>
    <s v="Europe"/>
    <s v="United Kingdom"/>
    <s v="Birmingham"/>
    <s v="Small Business"/>
    <s v="Marketplace"/>
    <s v="M. Rossi"/>
    <x v="4"/>
    <s v="LAP-9230"/>
    <n v="1187.1300000000001"/>
    <x v="111"/>
    <x v="2"/>
    <n v="1.2E-2"/>
    <n v="17"/>
    <n v="30151.675319999998"/>
    <n v="20181.210000000003"/>
    <n v="9970.4653199999957"/>
    <n v="0.33067699271046663"/>
  </r>
  <r>
    <s v="ORD-2024-919471"/>
    <d v="2024-06-29T00:00:00"/>
    <s v="Jun-2024"/>
    <s v="Q2-2024"/>
    <d v="2024-07-26T00:00:00"/>
    <d v="2024-07-26T00:00:00"/>
    <n v="27"/>
    <s v="Africa"/>
    <s v="South Africa"/>
    <s v="Durban"/>
    <s v="Enterprise"/>
    <s v="Distributor"/>
    <s v="B. Chen"/>
    <x v="2"/>
    <s v="NET-4241"/>
    <n v="5.36"/>
    <x v="112"/>
    <x v="1"/>
    <n v="0.11799999999999999"/>
    <n v="9"/>
    <n v="34.689059999999998"/>
    <n v="48.24"/>
    <n v="-13.550940000000004"/>
    <n v="-0.39064016148030545"/>
  </r>
  <r>
    <s v="ORD-2025-649239"/>
    <d v="2025-01-17T00:00:00"/>
    <s v="Jan-2025"/>
    <s v="Q1-2025"/>
    <d v="2025-01-24T00:00:00"/>
    <d v="2025-01-24T00:00:00"/>
    <n v="7"/>
    <s v="Americas"/>
    <s v="USA"/>
    <s v="Austin"/>
    <s v="Enterprise"/>
    <s v="Online"/>
    <s v="G. Dubois"/>
    <x v="6"/>
    <s v="ACC-4511"/>
    <n v="142.09"/>
    <x v="113"/>
    <x v="1"/>
    <n v="0.11899999999999999"/>
    <n v="11"/>
    <n v="2117.4834999999998"/>
    <n v="1562.99"/>
    <n v="554.49349999999981"/>
    <n v="0.26186437816398561"/>
  </r>
  <r>
    <s v="ORD-2023-975863"/>
    <d v="2023-11-20T00:00:00"/>
    <s v="Nov-2023"/>
    <s v="Q4-2023"/>
    <d v="2023-12-05T00:00:00"/>
    <d v="2023-12-05T00:00:00"/>
    <n v="15"/>
    <s v="Asia"/>
    <s v="Japan"/>
    <s v="Tokyo"/>
    <s v="Enterprise"/>
    <s v="Retail"/>
    <s v="L. Okafor"/>
    <x v="2"/>
    <s v="NET-3033"/>
    <n v="354.24"/>
    <x v="114"/>
    <x v="1"/>
    <n v="0"/>
    <n v="6"/>
    <n v="1499.22"/>
    <n v="2125.44"/>
    <n v="-626.22"/>
    <n v="-0.41769720254532355"/>
  </r>
  <r>
    <s v="ORD-2023-869884"/>
    <d v="2023-03-02T00:00:00"/>
    <s v="Mar-2023"/>
    <s v="Q1-2023"/>
    <d v="2023-03-05T00:00:00"/>
    <d v="2023-03-05T00:00:00"/>
    <n v="3"/>
    <s v="Americas"/>
    <s v="Brazil"/>
    <s v="Brasília"/>
    <s v="Enterprise"/>
    <s v="Direct"/>
    <s v="G. Dubois"/>
    <x v="5"/>
    <s v="MON-2828"/>
    <n v="1473.58"/>
    <x v="115"/>
    <x v="2"/>
    <n v="0.108"/>
    <n v="8"/>
    <n v="24523.006720000001"/>
    <n v="11788.64"/>
    <n v="12734.366720000002"/>
    <n v="0.51928243813652564"/>
  </r>
  <r>
    <s v="ORD-2025-698069"/>
    <d v="2025-06-03T00:00:00"/>
    <s v="Jun-2025"/>
    <s v="Q2-2025"/>
    <d v="2025-06-10T00:00:00"/>
    <d v="2025-06-10T00:00:00"/>
    <n v="7"/>
    <s v="Americas"/>
    <s v="Canada"/>
    <s v="Toronto"/>
    <s v="Consumer"/>
    <s v="Distributor"/>
    <s v="O. Wang"/>
    <x v="1"/>
    <s v="PRN-6429"/>
    <n v="75.180000000000007"/>
    <x v="116"/>
    <x v="1"/>
    <n v="0.157"/>
    <n v="17"/>
    <n v="765.99195000000009"/>
    <n v="1278.0600000000002"/>
    <n v="-512.06805000000008"/>
    <n v="-0.66850317421743144"/>
  </r>
  <r>
    <s v="ORD-2024-474999"/>
    <d v="2024-12-27T00:00:00"/>
    <s v="Dec-2024"/>
    <s v="Q4-2024"/>
    <d v="2025-01-02T00:00:00"/>
    <d v="2025-01-02T00:00:00"/>
    <n v="6"/>
    <s v="Europe"/>
    <s v="Germany"/>
    <s v="Frankfurt"/>
    <s v="Education"/>
    <s v="Direct"/>
    <s v="F. Müller"/>
    <x v="4"/>
    <s v="LAP-8214"/>
    <n v="1391.99"/>
    <x v="117"/>
    <x v="2"/>
    <n v="0.184"/>
    <n v="23"/>
    <n v="65119.329599999997"/>
    <n v="32015.77"/>
    <n v="33103.559599999993"/>
    <n v="0.50835227886006973"/>
  </r>
  <r>
    <s v="ORD-2023-427304"/>
    <d v="2023-06-09T00:00:00"/>
    <s v="Jun-2023"/>
    <s v="Q2-2023"/>
    <d v="2023-06-19T00:00:00"/>
    <d v="2023-06-19T00:00:00"/>
    <n v="10"/>
    <s v="Asia"/>
    <s v="China"/>
    <s v="Beijing"/>
    <s v="Enterprise"/>
    <s v="Retail"/>
    <s v="F. Müller"/>
    <x v="5"/>
    <s v="MON-9194"/>
    <n v="339.61"/>
    <x v="118"/>
    <x v="0"/>
    <n v="7.0999999999999994E-2"/>
    <n v="10"/>
    <n v="5769.2758000000003"/>
    <n v="3396.1000000000004"/>
    <n v="2373.1758"/>
    <n v="0.41134726129750981"/>
  </r>
  <r>
    <s v="ORD-2025-956101"/>
    <d v="2025-07-09T00:00:00"/>
    <s v="Jul-2025"/>
    <s v="Q3-2025"/>
    <d v="2025-07-18T00:00:00"/>
    <d v="2025-07-18T00:00:00"/>
    <n v="9"/>
    <s v="Americas"/>
    <s v="Canada"/>
    <s v="Vancouver"/>
    <s v="Education"/>
    <s v="Distributor"/>
    <s v="I. Johnson"/>
    <x v="4"/>
    <s v="LAP-2218"/>
    <n v="57.96"/>
    <x v="119"/>
    <x v="1"/>
    <n v="4.2999999999999997E-2"/>
    <n v="7"/>
    <n v="592.92849000000001"/>
    <n v="405.72"/>
    <n v="187.20848999999998"/>
    <n v="0.3157353595877978"/>
  </r>
  <r>
    <s v="ORD-2025-184082"/>
    <d v="2025-06-19T00:00:00"/>
    <s v="Jun-2025"/>
    <s v="Q2-2025"/>
    <d v="2025-07-12T00:00:00"/>
    <d v="2025-07-12T00:00:00"/>
    <n v="23"/>
    <s v="Europe"/>
    <s v="United Kingdom"/>
    <s v="Unknown"/>
    <s v="Non-Profit"/>
    <s v="Direct"/>
    <s v="Unassigned"/>
    <x v="2"/>
    <s v="NET-6370"/>
    <n v="801.24"/>
    <x v="120"/>
    <x v="2"/>
    <n v="0.123"/>
    <n v="23"/>
    <n v="39516.804389999998"/>
    <n v="18428.52"/>
    <n v="21088.284389999997"/>
    <n v="0.53365358650651762"/>
  </r>
  <r>
    <s v="ORD-2023-576840"/>
    <d v="2023-11-19T00:00:00"/>
    <s v="Nov-2023"/>
    <s v="Q4-2023"/>
    <d v="2023-12-13T00:00:00"/>
    <d v="2023-12-13T00:00:00"/>
    <n v="24"/>
    <s v="Europe"/>
    <s v="France"/>
    <s v="Lyon"/>
    <s v="Non-Profit"/>
    <s v="Direct"/>
    <s v="H. Kim"/>
    <x v="5"/>
    <s v="MON-3745"/>
    <n v="1297.42"/>
    <x v="121"/>
    <x v="2"/>
    <n v="6.9000000000000006E-2"/>
    <n v="9"/>
    <n v="22983.34563"/>
    <n v="11676.78"/>
    <n v="11306.565629999999"/>
    <n v="0.49194602961727291"/>
  </r>
  <r>
    <s v="ORD-2023-178249"/>
    <d v="2023-12-29T00:00:00"/>
    <s v="Dec-2023"/>
    <s v="Q4-2023"/>
    <d v="2024-01-20T00:00:00"/>
    <d v="2024-01-20T00:00:00"/>
    <n v="22"/>
    <s v="Africa"/>
    <s v="Kenya"/>
    <s v="Kisumu"/>
    <s v="Corporate"/>
    <s v="Direct"/>
    <s v="L. Okafor"/>
    <x v="3"/>
    <s v="PHN-7924"/>
    <n v="1395.49"/>
    <x v="122"/>
    <x v="2"/>
    <n v="0.20300000000000001"/>
    <n v="12"/>
    <n v="16061.972879999999"/>
    <n v="16745.88"/>
    <n v="-683.90712000000167"/>
    <n v="-4.2579272490964493E-2"/>
  </r>
  <r>
    <s v="ORD-2024-588972"/>
    <d v="2024-11-02T00:00:00"/>
    <s v="Nov-2024"/>
    <s v="Q4-2024"/>
    <d v="2024-11-29T00:00:00"/>
    <d v="2024-11-29T00:00:00"/>
    <n v="27"/>
    <s v="Americas"/>
    <s v="Brazil"/>
    <s v="Brasília"/>
    <s v="Small Business"/>
    <s v="Direct"/>
    <s v="I. Johnson"/>
    <x v="2"/>
    <s v="NET-8561"/>
    <n v="1363.51"/>
    <x v="123"/>
    <x v="2"/>
    <n v="5.7000000000000002E-2"/>
    <n v="8"/>
    <n v="10817.3416"/>
    <n v="10908.08"/>
    <n v="-90.738400000000183"/>
    <n v="-8.3882346842037592E-3"/>
  </r>
  <r>
    <s v="ORD-2023-603238"/>
    <d v="2023-08-21T00:00:00"/>
    <s v="Aug-2023"/>
    <s v="Q3-2023"/>
    <d v="2023-09-04T00:00:00"/>
    <d v="2023-09-04T00:00:00"/>
    <n v="14"/>
    <s v="Americas"/>
    <s v="Canada"/>
    <s v="Montreal"/>
    <s v="Education"/>
    <s v="Distributor"/>
    <s v="F. Müller"/>
    <x v="0"/>
    <s v="CMP-2136"/>
    <n v="178.19"/>
    <x v="124"/>
    <x v="1"/>
    <n v="8.8999999999999996E-2"/>
    <n v="8"/>
    <n v="2072.9258400000003"/>
    <n v="1425.52"/>
    <n v="647.40584000000035"/>
    <n v="0.31231500302972742"/>
  </r>
  <r>
    <s v="ORD-2023-883066"/>
    <d v="2023-08-12T00:00:00"/>
    <s v="Aug-2023"/>
    <s v="Q3-2023"/>
    <d v="2023-09-06T00:00:00"/>
    <d v="2023-09-06T00:00:00"/>
    <n v="25"/>
    <s v="Asia"/>
    <s v="China"/>
    <s v="Shanghai"/>
    <s v="Small Business"/>
    <s v="Retail"/>
    <s v="B. Chen"/>
    <x v="0"/>
    <s v="CMP-6352"/>
    <n v="950.77"/>
    <x v="125"/>
    <x v="0"/>
    <n v="8.4000000000000005E-2"/>
    <n v="14"/>
    <n v="8909.8587200000002"/>
    <n v="13310.779999999999"/>
    <n v="-4400.9212799999987"/>
    <n v="-0.49393839097821279"/>
  </r>
  <r>
    <s v="ORD-2024-584090"/>
    <d v="2024-06-07T00:00:00"/>
    <s v="Jun-2024"/>
    <s v="Q2-2024"/>
    <d v="2024-06-26T00:00:00"/>
    <d v="2024-06-26T00:00:00"/>
    <n v="19"/>
    <s v="Europe"/>
    <s v="Germany"/>
    <s v="Berlin"/>
    <s v="Non-Profit"/>
    <s v="Marketplace"/>
    <s v="M. Rossi"/>
    <x v="0"/>
    <s v="CMP-2040"/>
    <n v="1064.32"/>
    <x v="126"/>
    <x v="2"/>
    <n v="7.2999999999999995E-2"/>
    <n v="38"/>
    <n v="65111.38614000001"/>
    <n v="40444.159999999996"/>
    <n v="24667.226140000013"/>
    <n v="0.3788465827921631"/>
  </r>
  <r>
    <s v="ORD-2025-537785"/>
    <d v="2025-08-05T00:00:00"/>
    <s v="Aug-2025"/>
    <s v="Q3-2025"/>
    <d v="2025-08-14T00:00:00"/>
    <d v="2025-08-14T00:00:00"/>
    <n v="9"/>
    <s v="Europe"/>
    <s v="United Kingdom"/>
    <s v="London"/>
    <s v="Non-Profit"/>
    <s v="Direct"/>
    <s v="E. Garcia"/>
    <x v="0"/>
    <s v="CMP-6346"/>
    <n v="41.76"/>
    <x v="127"/>
    <x v="1"/>
    <n v="0.17899999999999999"/>
    <n v="23"/>
    <n v="853.32276999999988"/>
    <n v="960.4799999999999"/>
    <n v="-107.15723000000003"/>
    <n v="-0.12557643340514638"/>
  </r>
  <r>
    <s v="ORD-2024-605518"/>
    <d v="2024-05-30T00:00:00"/>
    <s v="May-2024"/>
    <s v="Q2-2024"/>
    <d v="2024-06-13T00:00:00"/>
    <d v="2024-06-13T00:00:00"/>
    <n v="14"/>
    <s v="Americas"/>
    <s v="USA"/>
    <s v="San Francisco"/>
    <s v="Small Business"/>
    <s v="Retail"/>
    <s v="F. Müller"/>
    <x v="3"/>
    <s v="PHN-4356"/>
    <n v="157.78"/>
    <x v="128"/>
    <x v="1"/>
    <n v="0.187"/>
    <n v="9"/>
    <n v="2642.1686999999997"/>
    <n v="1420.02"/>
    <n v="1222.1486999999997"/>
    <n v="0.46255513510549112"/>
  </r>
  <r>
    <s v="ORD-2023-521818"/>
    <d v="2023-01-22T00:00:00"/>
    <s v="Jan-2023"/>
    <s v="Q1-2023"/>
    <d v="2023-01-30T00:00:00"/>
    <d v="2023-01-30T00:00:00"/>
    <n v="8"/>
    <s v="Americas"/>
    <s v="USA"/>
    <s v="San Francisco"/>
    <s v="Small Business"/>
    <s v="Online"/>
    <s v="A. Patel"/>
    <x v="2"/>
    <s v="NET-4155"/>
    <n v="413.52"/>
    <x v="129"/>
    <x v="0"/>
    <n v="0.111"/>
    <n v="18"/>
    <n v="16071.44868"/>
    <n v="7443.36"/>
    <n v="8628.0886800000007"/>
    <n v="0.53685817948304593"/>
  </r>
  <r>
    <s v="ORD-2025-650719"/>
    <d v="2025-02-12T00:00:00"/>
    <s v="Feb-2025"/>
    <s v="Q1-2025"/>
    <d v="2025-02-28T00:00:00"/>
    <d v="2025-02-28T00:00:00"/>
    <n v="16"/>
    <s v="Americas"/>
    <s v="Brazil"/>
    <s v="São Paulo"/>
    <s v="Non-Profit"/>
    <s v="Direct"/>
    <s v="B. Chen"/>
    <x v="5"/>
    <s v="MON-5179"/>
    <n v="414.95"/>
    <x v="130"/>
    <x v="0"/>
    <n v="6.3E-2"/>
    <n v="8"/>
    <n v="7703.8640800000003"/>
    <n v="3319.6"/>
    <n v="4384.2640800000008"/>
    <n v="0.56909935513815568"/>
  </r>
  <r>
    <s v="ORD-2025-501927"/>
    <d v="2025-03-03T00:00:00"/>
    <s v="Mar-2025"/>
    <s v="Q1-2025"/>
    <d v="2025-03-24T00:00:00"/>
    <d v="2025-03-24T00:00:00"/>
    <n v="21"/>
    <s v="Africa"/>
    <s v="Nigeria"/>
    <s v="Abuja"/>
    <s v="Enterprise"/>
    <s v="Direct"/>
    <s v="H. Kim"/>
    <x v="6"/>
    <s v="ACC-4056"/>
    <n v="555.95000000000005"/>
    <x v="131"/>
    <x v="1"/>
    <n v="0.14199999999999999"/>
    <n v="11"/>
    <n v="4417.8334199999999"/>
    <n v="6115.4500000000007"/>
    <n v="-1697.6165800000008"/>
    <n v="-0.38426450674095375"/>
  </r>
  <r>
    <s v="ORD-2023-430904"/>
    <d v="2023-01-27T00:00:00"/>
    <s v="Jan-2023"/>
    <s v="Q1-2023"/>
    <d v="2023-01-31T00:00:00"/>
    <d v="2023-01-31T00:00:00"/>
    <n v="4"/>
    <s v="Europe"/>
    <s v="United Kingdom"/>
    <s v="Manchester"/>
    <s v="Enterprise"/>
    <s v="Online"/>
    <s v="N. Brown"/>
    <x v="4"/>
    <s v="LAP-9782"/>
    <n v="941.2"/>
    <x v="132"/>
    <x v="0"/>
    <n v="0.22"/>
    <n v="16"/>
    <n v="8336.8896000000004"/>
    <n v="15059.2"/>
    <n v="-6722.3104000000003"/>
    <n v="-0.80633314371825193"/>
  </r>
  <r>
    <s v="ORD-2025-354346"/>
    <d v="2025-01-09T00:00:00"/>
    <s v="Jan-2025"/>
    <s v="Q1-2025"/>
    <d v="2025-01-15T00:00:00"/>
    <d v="2025-01-15T00:00:00"/>
    <n v="6"/>
    <s v="Asia"/>
    <s v="China"/>
    <s v="Beijing"/>
    <s v="Education"/>
    <s v="Online"/>
    <s v="C. Otieno"/>
    <x v="3"/>
    <s v="PHN-2875"/>
    <n v="304.77999999999997"/>
    <x v="133"/>
    <x v="1"/>
    <n v="0.187"/>
    <n v="8"/>
    <n v="3494.4040799999998"/>
    <n v="2438.2399999999998"/>
    <n v="1056.16408"/>
    <n v="0.3022444044307549"/>
  </r>
  <r>
    <s v="ORD-2024-164288"/>
    <d v="2024-12-21T00:00:00"/>
    <s v="Dec-2024"/>
    <s v="Q4-2024"/>
    <d v="2024-12-26T00:00:00"/>
    <d v="2024-12-26T00:00:00"/>
    <n v="5"/>
    <s v="Americas"/>
    <s v="USA"/>
    <s v="San Francisco"/>
    <s v="Consumer"/>
    <s v="Marketplace"/>
    <s v="M. Rossi"/>
    <x v="1"/>
    <s v="PRN-4788"/>
    <n v="699.57"/>
    <x v="134"/>
    <x v="1"/>
    <n v="0.192"/>
    <n v="26"/>
    <n v="12031.491680000001"/>
    <n v="18188.82"/>
    <n v="-6157.3283199999987"/>
    <n v="-0.51176765805651114"/>
  </r>
  <r>
    <s v="ORD-2023-867285"/>
    <d v="2023-04-12T00:00:00"/>
    <s v="Apr-2023"/>
    <s v="Q2-2023"/>
    <d v="2023-04-17T00:00:00"/>
    <d v="2023-04-17T00:00:00"/>
    <n v="5"/>
    <s v="Europe"/>
    <s v="France"/>
    <s v="Lyon"/>
    <s v="Enterprise"/>
    <s v="Direct"/>
    <s v="E. Garcia"/>
    <x v="5"/>
    <s v="MON-3043"/>
    <n v="1087.81"/>
    <x v="135"/>
    <x v="2"/>
    <n v="9.4E-2"/>
    <n v="13"/>
    <n v="27370.540859999997"/>
    <n v="14141.529999999999"/>
    <n v="13229.010859999999"/>
    <n v="0.48333026839572651"/>
  </r>
  <r>
    <s v="ORD-2024-836421"/>
    <d v="2024-12-14T00:00:00"/>
    <s v="Dec-2024"/>
    <s v="Q4-2024"/>
    <d v="2025-01-12T00:00:00"/>
    <d v="2025-01-12T00:00:00"/>
    <n v="29"/>
    <s v="Asia"/>
    <s v="China"/>
    <s v="Shenzhen"/>
    <s v="Education"/>
    <s v="Online"/>
    <s v="J. Njeri"/>
    <x v="0"/>
    <s v="CMP-3720"/>
    <n v="1412.15"/>
    <x v="136"/>
    <x v="2"/>
    <n v="8.9999999999999993E-3"/>
    <n v="6"/>
    <n v="9698.1638399999993"/>
    <n v="8472.9000000000015"/>
    <n v="1225.2638399999978"/>
    <n v="0.12633977526203535"/>
  </r>
  <r>
    <s v="ORD-2023-613287"/>
    <d v="2023-03-31T00:00:00"/>
    <s v="Mar-2023"/>
    <s v="Q1-2023"/>
    <d v="2023-04-12T00:00:00"/>
    <d v="2023-04-12T00:00:00"/>
    <n v="12"/>
    <s v="Africa"/>
    <s v="Kenya"/>
    <s v="Mombasa"/>
    <s v="Small Business"/>
    <s v="Online"/>
    <s v="C. Otieno"/>
    <x v="3"/>
    <s v="PHN-8014"/>
    <n v="304.22000000000003"/>
    <x v="137"/>
    <x v="1"/>
    <n v="0.26500000000000001"/>
    <n v="15"/>
    <n v="4336.2427499999994"/>
    <n v="4563.3"/>
    <n v="-227.05725000000075"/>
    <n v="-5.2362670424759034E-2"/>
  </r>
  <r>
    <s v="ORD-2024-783321"/>
    <d v="2024-11-20T00:00:00"/>
    <s v="Nov-2024"/>
    <s v="Q4-2024"/>
    <d v="2024-12-15T00:00:00"/>
    <d v="2024-12-15T00:00:00"/>
    <n v="25"/>
    <s v="Europe"/>
    <s v="France"/>
    <s v="Paris"/>
    <s v="Corporate"/>
    <s v="Online"/>
    <s v="G. Dubois"/>
    <x v="1"/>
    <s v="PRN-4911"/>
    <n v="1203.58"/>
    <x v="138"/>
    <x v="2"/>
    <n v="0.129"/>
    <n v="22"/>
    <n v="35567.737920000007"/>
    <n v="26478.76"/>
    <n v="9088.9779200000085"/>
    <n v="0.25553994860295032"/>
  </r>
  <r>
    <s v="ORD-2024-232632"/>
    <d v="2024-02-14T00:00:00"/>
    <s v="Feb-2024"/>
    <s v="Q1-2024"/>
    <d v="2024-02-14T00:00:00"/>
    <d v="2024-02-14T00:00:00"/>
    <n v="0"/>
    <s v="Asia"/>
    <s v="China"/>
    <s v="Beijing"/>
    <s v="Corporate"/>
    <s v="Distributor"/>
    <s v="L. Okafor"/>
    <x v="6"/>
    <s v="ACC-1021"/>
    <n v="65.930000000000007"/>
    <x v="139"/>
    <x v="1"/>
    <n v="0.25900000000000001"/>
    <n v="23"/>
    <n v="1446.9507000000001"/>
    <n v="1516.39"/>
    <n v="-69.439300000000003"/>
    <n v="-4.7990093926489688E-2"/>
  </r>
  <r>
    <s v="ORD-2023-906481"/>
    <d v="2023-05-02T00:00:00"/>
    <s v="May-2023"/>
    <s v="Q2-2023"/>
    <d v="2023-05-18T00:00:00"/>
    <d v="2023-05-18T00:00:00"/>
    <n v="16"/>
    <s v="Asia"/>
    <s v="India"/>
    <s v="Delhi"/>
    <s v="Small Business"/>
    <s v="Marketplace"/>
    <s v="K. Singh"/>
    <x v="5"/>
    <s v="MON-2266"/>
    <n v="1463.92"/>
    <x v="140"/>
    <x v="2"/>
    <n v="0.11799999999999999"/>
    <n v="44"/>
    <n v="87404.929919999995"/>
    <n v="64412.480000000003"/>
    <n v="22992.449919999992"/>
    <n v="0.26305667130040061"/>
  </r>
  <r>
    <s v="ORD-2024-902741"/>
    <d v="2024-12-23T00:00:00"/>
    <s v="Dec-2024"/>
    <s v="Q4-2024"/>
    <d v="2025-01-11T00:00:00"/>
    <d v="2025-01-11T00:00:00"/>
    <n v="19"/>
    <s v="Europe"/>
    <s v="Germany"/>
    <s v="Berlin"/>
    <s v="Education"/>
    <s v="Retail"/>
    <s v="K. Singh"/>
    <x v="3"/>
    <s v="PHN-8057"/>
    <n v="501.81"/>
    <x v="141"/>
    <x v="0"/>
    <n v="0.01"/>
    <n v="9"/>
    <n v="8211.6342000000004"/>
    <n v="4516.29"/>
    <n v="3695.3442000000005"/>
    <n v="0.45001325071202031"/>
  </r>
  <r>
    <s v="ORD-2023-912395"/>
    <d v="2023-07-26T00:00:00"/>
    <s v="Jul-2023"/>
    <s v="Q3-2023"/>
    <d v="2023-08-25T00:00:00"/>
    <d v="2023-08-25T00:00:00"/>
    <n v="30"/>
    <s v="Americas"/>
    <s v="USA"/>
    <s v="New York"/>
    <s v="Consumer"/>
    <s v="Retail"/>
    <s v="M. Rossi"/>
    <x v="6"/>
    <s v="ACC-7078"/>
    <n v="1261.48"/>
    <x v="142"/>
    <x v="2"/>
    <n v="0.151"/>
    <n v="23"/>
    <n v="32086.37586"/>
    <n v="29014.04"/>
    <n v="3072.3358599999992"/>
    <n v="9.5752037357079045E-2"/>
  </r>
  <r>
    <s v="ORD-2024-389102"/>
    <d v="2024-06-15T00:00:00"/>
    <s v="Jun-2024"/>
    <s v="Q2-2024"/>
    <d v="2024-07-06T00:00:00"/>
    <d v="2024-07-06T00:00:00"/>
    <n v="21"/>
    <s v="Americas"/>
    <s v="Canada"/>
    <s v="Toronto"/>
    <s v="Enterprise"/>
    <s v="Distributor"/>
    <s v="L. Okafor"/>
    <x v="1"/>
    <s v="PRN-4453"/>
    <n v="817.23"/>
    <x v="143"/>
    <x v="2"/>
    <n v="0.245"/>
    <n v="9"/>
    <n v="9969.4201499999999"/>
    <n v="7355.07"/>
    <n v="2614.3501500000002"/>
    <n v="0.26223693160328893"/>
  </r>
  <r>
    <s v="ORD-2023-309373"/>
    <d v="2023-07-05T00:00:00"/>
    <s v="Jul-2023"/>
    <s v="Q3-2023"/>
    <d v="2023-07-14T00:00:00"/>
    <d v="2023-07-14T00:00:00"/>
    <n v="9"/>
    <s v="Americas"/>
    <s v="Brazil"/>
    <s v="Brasília"/>
    <s v="Enterprise"/>
    <s v="Direct"/>
    <s v="B. Chen"/>
    <x v="2"/>
    <s v="NET-2394"/>
    <n v="578.85"/>
    <x v="144"/>
    <x v="0"/>
    <n v="8.2000000000000003E-2"/>
    <n v="28"/>
    <n v="25672.127039999999"/>
    <n v="16207.800000000001"/>
    <n v="9464.3270399999983"/>
    <n v="0.36866158480960831"/>
  </r>
  <r>
    <s v="ORD-2023-825495"/>
    <d v="2023-11-30T00:00:00"/>
    <s v="Nov-2023"/>
    <s v="Q4-2023"/>
    <d v="2023-11-29T00:00:00"/>
    <d v="2023-11-30T00:00:00"/>
    <n v="0"/>
    <s v="Africa"/>
    <s v="South Africa"/>
    <s v="Durban"/>
    <s v="Small Business"/>
    <s v="Marketplace"/>
    <s v="E. Garcia"/>
    <x v="4"/>
    <s v="LAP-1525"/>
    <n v="275.56"/>
    <x v="145"/>
    <x v="0"/>
    <n v="0.107"/>
    <n v="23"/>
    <n v="12954.358080000002"/>
    <n v="6337.88"/>
    <n v="6616.4780800000017"/>
    <n v="0.5107530638831933"/>
  </r>
  <r>
    <s v="ORD-2025-244832"/>
    <d v="2025-09-11T00:00:00"/>
    <s v="Sep-2025"/>
    <s v="Q3-2025"/>
    <d v="2025-09-28T00:00:00"/>
    <d v="2025-09-28T00:00:00"/>
    <n v="17"/>
    <s v="Africa"/>
    <s v="Kenya"/>
    <s v="Nairobi"/>
    <s v="Non-Profit"/>
    <s v="Distributor"/>
    <s v="J. Njeri"/>
    <x v="4"/>
    <s v="LAP-3278"/>
    <n v="891.46"/>
    <x v="146"/>
    <x v="0"/>
    <n v="0.185"/>
    <n v="6"/>
    <n v="3562.9028999999996"/>
    <n v="5348.76"/>
    <n v="-1785.8571000000006"/>
    <n v="-0.50123653383874167"/>
  </r>
  <r>
    <s v="ORD-2024-211453"/>
    <d v="2024-04-04T00:00:00"/>
    <s v="Apr-2024"/>
    <s v="Q2-2024"/>
    <d v="2024-04-24T00:00:00"/>
    <d v="2024-04-24T00:00:00"/>
    <n v="20"/>
    <s v="Europe"/>
    <s v="Germany"/>
    <s v="Frankfurt"/>
    <s v="Non-Profit"/>
    <s v="Direct"/>
    <s v="O. Wang"/>
    <x v="6"/>
    <s v="ACC-6543"/>
    <n v="683.42"/>
    <x v="147"/>
    <x v="0"/>
    <n v="0"/>
    <n v="14"/>
    <n v="13321.14"/>
    <n v="9567.8799999999992"/>
    <n v="3753.26"/>
    <n v="0.28175216235247136"/>
  </r>
  <r>
    <s v="ORD-2023-192324"/>
    <d v="2023-09-14T00:00:00"/>
    <s v="Sep-2023"/>
    <s v="Q3-2023"/>
    <d v="2023-09-16T00:00:00"/>
    <d v="2023-09-16T00:00:00"/>
    <n v="2"/>
    <s v="Europe"/>
    <s v="France"/>
    <s v="Lyon"/>
    <s v="Non-Profit"/>
    <s v="Direct"/>
    <s v="B. Chen"/>
    <x v="1"/>
    <s v="PRN-4432"/>
    <n v="376.83"/>
    <x v="148"/>
    <x v="0"/>
    <n v="0.188"/>
    <n v="25"/>
    <n v="14877.464000000002"/>
    <n v="9420.75"/>
    <n v="5456.7140000000018"/>
    <n v="0.36677716040852132"/>
  </r>
  <r>
    <s v="ORD-2024-438404"/>
    <d v="2024-09-23T00:00:00"/>
    <s v="Sep-2024"/>
    <s v="Q3-2024"/>
    <d v="2024-10-18T00:00:00"/>
    <d v="2024-10-18T00:00:00"/>
    <n v="25"/>
    <s v="Americas"/>
    <s v="Canada"/>
    <s v="Vancouver"/>
    <s v="Small Business"/>
    <s v="Online"/>
    <s v="N. Brown"/>
    <x v="3"/>
    <s v="PHN-4568"/>
    <n v="1297"/>
    <x v="149"/>
    <x v="2"/>
    <n v="2.1000000000000001E-2"/>
    <n v="18"/>
    <n v="42495.805439999996"/>
    <n v="23346"/>
    <n v="19149.805439999996"/>
    <n v="0.45062813239385913"/>
  </r>
  <r>
    <s v="ORD-2025-246470"/>
    <d v="2025-04-16T00:00:00"/>
    <s v="Apr-2025"/>
    <s v="Q2-2025"/>
    <d v="2025-05-16T00:00:00"/>
    <d v="2025-05-16T00:00:00"/>
    <n v="30"/>
    <s v="Americas"/>
    <s v="Canada"/>
    <s v="Montreal"/>
    <s v="Enterprise"/>
    <s v="Distributor"/>
    <s v="K. Singh"/>
    <x v="1"/>
    <s v="PRN-6178"/>
    <n v="763.32"/>
    <x v="150"/>
    <x v="1"/>
    <n v="0.13100000000000001"/>
    <n v="16"/>
    <n v="7901.5041599999995"/>
    <n v="12213.12"/>
    <n v="-4311.6158400000013"/>
    <n v="-0.54567026134426555"/>
  </r>
  <r>
    <s v="ORD-2023-497686"/>
    <d v="2023-07-03T00:00:00"/>
    <s v="Jul-2023"/>
    <s v="Q3-2023"/>
    <d v="2023-07-23T00:00:00"/>
    <d v="2023-07-23T00:00:00"/>
    <n v="20"/>
    <s v="Africa"/>
    <s v="South Africa"/>
    <s v="Johannesburg"/>
    <s v="Small Business"/>
    <s v="Distributor"/>
    <s v="F. Müller"/>
    <x v="4"/>
    <s v="LAP-6342"/>
    <n v="1001.96"/>
    <x v="151"/>
    <x v="2"/>
    <n v="4.4999999999999998E-2"/>
    <n v="18"/>
    <n v="21572.590500000002"/>
    <n v="18035.28"/>
    <n v="3537.3105000000032"/>
    <n v="0.16397244920585699"/>
  </r>
  <r>
    <s v="ORD-2023-596758"/>
    <d v="2023-12-07T00:00:00"/>
    <s v="Dec-2023"/>
    <s v="Q4-2023"/>
    <d v="2023-12-05T00:00:00"/>
    <d v="2023-12-07T00:00:00"/>
    <n v="0"/>
    <s v="Asia"/>
    <s v="Japan"/>
    <s v="Tokyo"/>
    <s v="Non-Profit"/>
    <s v="Marketplace"/>
    <s v="H. Kim"/>
    <x v="1"/>
    <s v="PRN-8175"/>
    <n v="1097.5899999999999"/>
    <x v="152"/>
    <x v="0"/>
    <n v="0.184"/>
    <n v="6"/>
    <n v="4139.8127999999997"/>
    <n v="6585.5399999999991"/>
    <n v="-2445.7271999999994"/>
    <n v="-0.59078207594314402"/>
  </r>
  <r>
    <s v="ORD-2024-201376"/>
    <d v="2024-02-18T00:00:00"/>
    <s v="Feb-2024"/>
    <s v="Q1-2024"/>
    <d v="2024-03-04T00:00:00"/>
    <d v="2024-03-04T00:00:00"/>
    <n v="15"/>
    <s v="Africa"/>
    <s v="Kenya"/>
    <s v="Kisumu"/>
    <s v="Education"/>
    <s v="Direct"/>
    <s v="K. Singh"/>
    <x v="1"/>
    <s v="PRN-7089"/>
    <n v="928.68"/>
    <x v="153"/>
    <x v="2"/>
    <n v="0.13600000000000001"/>
    <n v="16"/>
    <n v="29654.83008"/>
    <n v="14858.88"/>
    <n v="14795.950080000001"/>
    <n v="0.49893896003062177"/>
  </r>
  <r>
    <s v="ORD-2023-842488"/>
    <d v="2023-10-31T00:00:00"/>
    <s v="Oct-2023"/>
    <s v="Q4-2023"/>
    <d v="2023-11-02T00:00:00"/>
    <d v="2023-11-02T00:00:00"/>
    <n v="2"/>
    <s v="Africa"/>
    <s v="Kenya"/>
    <s v="Kisumu"/>
    <s v="Education"/>
    <s v="Retail"/>
    <s v="O. Wang"/>
    <x v="6"/>
    <s v="ACC-4124"/>
    <n v="867.89"/>
    <x v="154"/>
    <x v="2"/>
    <n v="0.184"/>
    <n v="10"/>
    <n v="11015.510400000003"/>
    <n v="8678.9"/>
    <n v="2336.6104000000032"/>
    <n v="0.21212003031652557"/>
  </r>
  <r>
    <s v="ORD-2024-136321"/>
    <d v="2024-08-07T00:00:00"/>
    <s v="Aug-2024"/>
    <s v="Q3-2024"/>
    <d v="2024-08-17T00:00:00"/>
    <d v="2024-08-17T00:00:00"/>
    <n v="10"/>
    <s v="Asia"/>
    <s v="Japan"/>
    <s v="Osaka"/>
    <s v="Consumer"/>
    <s v="Online"/>
    <s v="K. Singh"/>
    <x v="2"/>
    <s v="NET-7924"/>
    <n v="436.58"/>
    <x v="155"/>
    <x v="1"/>
    <n v="0.111"/>
    <n v="19"/>
    <n v="8909.6646800000017"/>
    <n v="8295.02"/>
    <n v="614.64468000000124"/>
    <n v="6.8986286473802644E-2"/>
  </r>
  <r>
    <s v="ORD-2024-764468"/>
    <d v="2024-02-01T00:00:00"/>
    <s v="Feb-2024"/>
    <s v="Q1-2024"/>
    <d v="2024-02-21T00:00:00"/>
    <d v="2024-02-21T00:00:00"/>
    <n v="20"/>
    <s v="Europe"/>
    <s v="France"/>
    <s v="Paris"/>
    <s v="Small Business"/>
    <s v="Marketplace"/>
    <s v="A. Patel"/>
    <x v="2"/>
    <s v="NET-8761"/>
    <n v="656.2"/>
    <x v="143"/>
    <x v="2"/>
    <n v="1.7999999999999999E-2"/>
    <n v="5"/>
    <n v="7203.8047000000006"/>
    <n v="3281"/>
    <n v="3922.8047000000006"/>
    <n v="0.54454623124360946"/>
  </r>
  <r>
    <s v="ORD-2024-553449"/>
    <d v="2024-08-27T00:00:00"/>
    <s v="Aug-2024"/>
    <s v="Q3-2024"/>
    <d v="2024-09-18T00:00:00"/>
    <d v="2024-09-18T00:00:00"/>
    <n v="22"/>
    <s v="Asia"/>
    <s v="India"/>
    <s v="Delhi"/>
    <s v="Consumer"/>
    <s v="Direct"/>
    <s v="B. Chen"/>
    <x v="0"/>
    <s v="CMP-3875"/>
    <n v="896.75"/>
    <x v="156"/>
    <x v="2"/>
    <n v="2.5000000000000001E-2"/>
    <n v="15"/>
    <n v="24147.922500000001"/>
    <n v="13451.25"/>
    <n v="10696.672500000001"/>
    <n v="0.44296450346815552"/>
  </r>
  <r>
    <s v="ORD-2025-766923"/>
    <d v="2025-02-15T00:00:00"/>
    <s v="Feb-2025"/>
    <s v="Q1-2025"/>
    <d v="2025-02-15T00:00:00"/>
    <d v="2025-02-15T00:00:00"/>
    <n v="0"/>
    <s v="Europe"/>
    <s v="Germany"/>
    <s v="Frankfurt"/>
    <s v="Small Business"/>
    <s v="Marketplace"/>
    <s v="L. Okafor"/>
    <x v="6"/>
    <s v="ACC-3989"/>
    <n v="815.83"/>
    <x v="157"/>
    <x v="2"/>
    <n v="0.127"/>
    <n v="6"/>
    <n v="10382.65884"/>
    <n v="4894.9800000000005"/>
    <n v="5487.6788399999996"/>
    <n v="0.52854272923408507"/>
  </r>
  <r>
    <s v="ORD-2025-418232"/>
    <d v="2025-08-01T00:00:00"/>
    <s v="Aug-2025"/>
    <s v="Q3-2025"/>
    <d v="2025-08-21T00:00:00"/>
    <d v="2025-08-21T00:00:00"/>
    <n v="20"/>
    <s v="Asia"/>
    <s v="China"/>
    <s v="Shanghai"/>
    <s v="Corporate"/>
    <s v="Direct"/>
    <s v="I. Johnson"/>
    <x v="3"/>
    <s v="PHN-9234"/>
    <n v="1220.4100000000001"/>
    <x v="158"/>
    <x v="2"/>
    <n v="0.18099999999999999"/>
    <n v="14"/>
    <n v="29263.754519999995"/>
    <n v="17085.740000000002"/>
    <n v="12178.014519999993"/>
    <n v="0.41614668793360271"/>
  </r>
  <r>
    <s v="ORD-2023-848013"/>
    <d v="2023-02-20T00:00:00"/>
    <s v="Feb-2023"/>
    <s v="Q1-2023"/>
    <d v="2023-03-04T00:00:00"/>
    <d v="2023-03-04T00:00:00"/>
    <n v="12"/>
    <s v="Asia"/>
    <s v="India"/>
    <s v="Delhi"/>
    <s v="Consumer"/>
    <s v="Distributor"/>
    <s v="M. Rossi"/>
    <x v="5"/>
    <s v="MON-9906"/>
    <n v="299.75"/>
    <x v="159"/>
    <x v="1"/>
    <n v="0.157"/>
    <n v="50"/>
    <n v="22044.871499999997"/>
    <n v="14987.5"/>
    <n v="7057.3714999999975"/>
    <n v="0.32013665854210122"/>
  </r>
  <r>
    <s v="ORD-2024-357368"/>
    <d v="2024-10-30T00:00:00"/>
    <s v="Oct-2024"/>
    <s v="Q4-2024"/>
    <d v="2024-11-24T00:00:00"/>
    <d v="2024-11-24T00:00:00"/>
    <n v="25"/>
    <s v="Asia"/>
    <s v="China"/>
    <s v="Shenzhen"/>
    <s v="Small Business"/>
    <s v="Online"/>
    <s v="E. Garcia"/>
    <x v="0"/>
    <s v="CMP-4610"/>
    <n v="811.05"/>
    <x v="160"/>
    <x v="2"/>
    <n v="7.1999999999999995E-2"/>
    <n v="5"/>
    <n v="5650.1744000000008"/>
    <n v="4055.25"/>
    <n v="1594.9244000000008"/>
    <n v="0.28227879125288602"/>
  </r>
  <r>
    <s v="ORD-2024-219735"/>
    <d v="2024-04-03T00:00:00"/>
    <s v="Apr-2024"/>
    <s v="Q2-2024"/>
    <d v="2024-04-07T00:00:00"/>
    <d v="2024-04-07T00:00:00"/>
    <n v="4"/>
    <s v="Americas"/>
    <s v="Brazil"/>
    <s v="Brasília"/>
    <s v="Non-Profit"/>
    <s v="Direct"/>
    <s v="N. Brown"/>
    <x v="3"/>
    <s v="PHN-5445"/>
    <n v="1023.27"/>
    <x v="161"/>
    <x v="2"/>
    <n v="0.13300000000000001"/>
    <n v="7"/>
    <n v="8154.5511600000009"/>
    <n v="7162.8899999999994"/>
    <n v="991.66116000000147"/>
    <n v="0.12160830688810116"/>
  </r>
  <r>
    <s v="ORD-2023-240507"/>
    <d v="2023-03-25T00:00:00"/>
    <s v="Mar-2023"/>
    <s v="Q1-2023"/>
    <d v="2023-03-26T00:00:00"/>
    <d v="2023-03-26T00:00:00"/>
    <n v="1"/>
    <s v="Asia"/>
    <s v="Japan"/>
    <s v="Osaka"/>
    <s v="Small Business"/>
    <s v="Distributor"/>
    <s v="I. Johnson"/>
    <x v="5"/>
    <s v="MON-9227"/>
    <n v="135.12"/>
    <x v="162"/>
    <x v="1"/>
    <n v="0.14000000000000001"/>
    <n v="47"/>
    <n v="12194.714"/>
    <n v="6350.64"/>
    <n v="5844.0739999999996"/>
    <n v="0.47923009920527859"/>
  </r>
  <r>
    <s v="ORD-2024-134084"/>
    <d v="2024-06-04T00:00:00"/>
    <s v="Jun-2024"/>
    <s v="Q2-2024"/>
    <d v="2024-06-16T00:00:00"/>
    <d v="2024-06-16T00:00:00"/>
    <n v="12"/>
    <s v="Asia"/>
    <s v="China"/>
    <s v="Shanghai"/>
    <s v="Corporate"/>
    <s v="Retail"/>
    <s v="J. Njeri"/>
    <x v="1"/>
    <s v="PRN-4097"/>
    <n v="918.42"/>
    <x v="163"/>
    <x v="2"/>
    <n v="0.02"/>
    <n v="8"/>
    <n v="11851.806399999999"/>
    <n v="7347.36"/>
    <n v="4504.4463999999998"/>
    <n v="0.38006412254590999"/>
  </r>
  <r>
    <s v="ORD-2023-884625"/>
    <d v="2023-02-19T00:00:00"/>
    <s v="Feb-2023"/>
    <s v="Q1-2023"/>
    <d v="2023-03-12T00:00:00"/>
    <d v="2023-03-12T00:00:00"/>
    <n v="21"/>
    <s v="Europe"/>
    <s v="Germany"/>
    <s v="Berlin"/>
    <s v="Small Business"/>
    <s v="Direct"/>
    <s v="L. Okafor"/>
    <x v="5"/>
    <s v="MON-6699"/>
    <n v="1234.81"/>
    <x v="164"/>
    <x v="2"/>
    <n v="5.2999999999999999E-2"/>
    <n v="44"/>
    <n v="85637.740319999997"/>
    <n v="54331.64"/>
    <n v="31306.100319999998"/>
    <n v="0.36556429680441616"/>
  </r>
  <r>
    <s v="ORD-2023-157993"/>
    <d v="2023-04-18T00:00:00"/>
    <s v="Apr-2023"/>
    <s v="Q2-2023"/>
    <d v="2023-05-18T00:00:00"/>
    <d v="2023-05-18T00:00:00"/>
    <n v="30"/>
    <s v="Asia"/>
    <s v="China"/>
    <s v="Shenzhen"/>
    <s v="Non-Profit"/>
    <s v="Retail"/>
    <s v="H. Kim"/>
    <x v="4"/>
    <s v="LAP-1482"/>
    <n v="329.03"/>
    <x v="165"/>
    <x v="1"/>
    <n v="0.19700000000000001"/>
    <n v="46"/>
    <n v="14448.298699999998"/>
    <n v="15135.38"/>
    <n v="-687.08130000000165"/>
    <n v="-4.7554477815440081E-2"/>
  </r>
  <r>
    <s v="ORD-2024-329104"/>
    <d v="2024-05-23T00:00:00"/>
    <s v="May-2024"/>
    <s v="Q2-2024"/>
    <d v="2024-06-14T00:00:00"/>
    <d v="2024-06-14T00:00:00"/>
    <n v="22"/>
    <s v="Europe"/>
    <s v="France"/>
    <s v="Marseille"/>
    <s v="Small Business"/>
    <s v="Online"/>
    <s v="N. Brown"/>
    <x v="5"/>
    <s v="MON-2100"/>
    <n v="1481.74"/>
    <x v="166"/>
    <x v="2"/>
    <n v="0.254"/>
    <n v="9"/>
    <n v="12413.98458"/>
    <n v="13335.66"/>
    <n v="-921.67541999999958"/>
    <n v="-7.4244930309072407E-2"/>
  </r>
  <r>
    <s v="ORD-2023-304451"/>
    <d v="2023-10-07T00:00:00"/>
    <s v="Oct-2023"/>
    <s v="Q4-2023"/>
    <d v="2023-10-23T00:00:00"/>
    <d v="2023-10-23T00:00:00"/>
    <n v="16"/>
    <s v="Asia"/>
    <s v="India"/>
    <s v="Hyderabad"/>
    <s v="Consumer"/>
    <s v="Retail"/>
    <s v="G. Dubois"/>
    <x v="5"/>
    <s v="MON-7602"/>
    <n v="906.81"/>
    <x v="167"/>
    <x v="2"/>
    <n v="0.185"/>
    <n v="6"/>
    <n v="6824.2884000000004"/>
    <n v="5440.86"/>
    <n v="1383.4284000000007"/>
    <n v="0.20272126834498974"/>
  </r>
  <r>
    <s v="ORD-2024-942981"/>
    <d v="2024-10-09T00:00:00"/>
    <s v="Oct-2024"/>
    <s v="Q4-2024"/>
    <d v="2024-11-08T00:00:00"/>
    <d v="2024-11-08T00:00:00"/>
    <n v="30"/>
    <s v="Europe"/>
    <s v="United Kingdom"/>
    <s v="Manchester"/>
    <s v="Small Business"/>
    <s v="Distributor"/>
    <s v="J. Njeri"/>
    <x v="0"/>
    <s v="CMP-1072"/>
    <n v="343.85"/>
    <x v="168"/>
    <x v="1"/>
    <n v="0.13900000000000001"/>
    <n v="5"/>
    <n v="2316.2621999999997"/>
    <n v="1719.25"/>
    <n v="597.01219999999967"/>
    <n v="0.25774810813732563"/>
  </r>
  <r>
    <s v="ORD-2024-605629"/>
    <d v="2024-07-15T00:00:00"/>
    <s v="Jul-2024"/>
    <s v="Q3-2024"/>
    <d v="2024-07-15T00:00:00"/>
    <d v="2024-07-15T00:00:00"/>
    <n v="0"/>
    <s v="Asia"/>
    <s v="Japan"/>
    <s v="Tokyo"/>
    <s v="Small Business"/>
    <s v="Marketplace"/>
    <s v="G. Dubois"/>
    <x v="6"/>
    <s v="ACC-2735"/>
    <n v="801.77"/>
    <x v="169"/>
    <x v="2"/>
    <n v="0.254"/>
    <n v="16"/>
    <n v="14549.029120000001"/>
    <n v="12828.32"/>
    <n v="1720.7091200000013"/>
    <n v="0.11826968698788344"/>
  </r>
  <r>
    <s v="ORD-2023-450877"/>
    <d v="2023-09-21T00:00:00"/>
    <s v="Sep-2023"/>
    <s v="Q3-2023"/>
    <d v="2023-10-10T00:00:00"/>
    <d v="2023-10-10T00:00:00"/>
    <n v="19"/>
    <s v="Asia"/>
    <s v="Japan"/>
    <s v="Tokyo"/>
    <s v="Education"/>
    <s v="Online"/>
    <s v="D. Smith"/>
    <x v="0"/>
    <s v="CMP-5211"/>
    <n v="845.63"/>
    <x v="170"/>
    <x v="2"/>
    <n v="0.13400000000000001"/>
    <n v="5"/>
    <n v="8928.9795999999988"/>
    <n v="4228.1499999999996"/>
    <n v="4700.8295999999991"/>
    <n v="0.52646884757133949"/>
  </r>
  <r>
    <s v="ORD-2023-286994"/>
    <d v="2023-02-24T00:00:00"/>
    <s v="Feb-2023"/>
    <s v="Q1-2023"/>
    <d v="2023-03-09T00:00:00"/>
    <d v="2023-03-09T00:00:00"/>
    <n v="13"/>
    <s v="Americas"/>
    <s v="USA"/>
    <s v="New York"/>
    <s v="Enterprise"/>
    <s v="Online"/>
    <s v="M. Rossi"/>
    <x v="0"/>
    <s v="CMP-1632"/>
    <n v="6.85"/>
    <x v="171"/>
    <x v="1"/>
    <n v="4.7E-2"/>
    <n v="10"/>
    <n v="97.0154"/>
    <n v="68.5"/>
    <n v="28.5154"/>
    <n v="0.2939265312517394"/>
  </r>
  <r>
    <s v="ORD-2025-700847"/>
    <d v="2025-05-21T00:00:00"/>
    <s v="May-2025"/>
    <s v="Q2-2025"/>
    <d v="2025-05-19T00:00:00"/>
    <d v="2025-05-21T00:00:00"/>
    <n v="0"/>
    <s v="Africa"/>
    <s v="South Africa"/>
    <s v="Johannesburg"/>
    <s v="Non-Profit"/>
    <s v="Distributor"/>
    <s v="O. Wang"/>
    <x v="4"/>
    <s v="LAP-7099"/>
    <n v="1263.8399999999999"/>
    <x v="172"/>
    <x v="2"/>
    <n v="7.8E-2"/>
    <n v="15"/>
    <n v="31556.187599999997"/>
    <n v="18957.599999999999"/>
    <n v="12598.587599999999"/>
    <n v="0.39924301882398494"/>
  </r>
  <r>
    <s v="ORD-2024-970848"/>
    <d v="2024-05-23T00:00:00"/>
    <s v="May-2024"/>
    <s v="Q2-2024"/>
    <d v="2024-06-03T00:00:00"/>
    <d v="2024-06-03T00:00:00"/>
    <n v="11"/>
    <s v="Africa"/>
    <s v="South Africa"/>
    <s v="Johannesburg"/>
    <s v="Small Business"/>
    <s v="Distributor"/>
    <s v="F. Müller"/>
    <x v="1"/>
    <s v="PRN-3785"/>
    <n v="180.89"/>
    <x v="173"/>
    <x v="1"/>
    <n v="2.1999999999999999E-2"/>
    <n v="8"/>
    <n v="1952.6356799999999"/>
    <n v="1447.12"/>
    <n v="505.51567999999997"/>
    <n v="0.25888888806948362"/>
  </r>
  <r>
    <s v="ORD-2025-845715"/>
    <d v="2025-04-14T00:00:00"/>
    <s v="Apr-2025"/>
    <s v="Q2-2025"/>
    <d v="2025-05-04T00:00:00"/>
    <d v="2025-05-04T00:00:00"/>
    <n v="20"/>
    <s v="Europe"/>
    <s v="United Kingdom"/>
    <s v="Birmingham"/>
    <s v="Enterprise"/>
    <s v="Marketplace"/>
    <s v="K. Singh"/>
    <x v="5"/>
    <s v="MON-6962"/>
    <n v="1413.87"/>
    <x v="174"/>
    <x v="2"/>
    <n v="0.255"/>
    <n v="38"/>
    <n v="92715.25"/>
    <n v="53727.06"/>
    <n v="38988.19"/>
    <n v="0.42051539525590453"/>
  </r>
  <r>
    <s v="ORD-2023-664749"/>
    <d v="2023-08-27T00:00:00"/>
    <s v="Aug-2023"/>
    <s v="Q3-2023"/>
    <d v="2023-09-11T00:00:00"/>
    <d v="2023-09-11T00:00:00"/>
    <n v="15"/>
    <s v="Europe"/>
    <s v="United Kingdom"/>
    <s v="London"/>
    <s v="Consumer"/>
    <s v="Marketplace"/>
    <s v="N. Brown"/>
    <x v="1"/>
    <s v="PRN-5107"/>
    <n v="943.79"/>
    <x v="175"/>
    <x v="2"/>
    <n v="9.0999999999999998E-2"/>
    <n v="9"/>
    <n v="15656.47056"/>
    <n v="8494.11"/>
    <n v="7162.3605599999992"/>
    <n v="0.45746967891338081"/>
  </r>
  <r>
    <s v="ORD-2024-960952"/>
    <d v="2024-02-03T00:00:00"/>
    <s v="Feb-2024"/>
    <s v="Q1-2024"/>
    <d v="2024-02-21T00:00:00"/>
    <d v="2024-02-21T00:00:00"/>
    <n v="18"/>
    <s v="Europe"/>
    <s v="Germany"/>
    <s v="Frankfurt"/>
    <s v="Corporate"/>
    <s v="Retail"/>
    <s v="H. Kim"/>
    <x v="0"/>
    <s v="CMP-9264"/>
    <n v="39.229999999999997"/>
    <x v="176"/>
    <x v="1"/>
    <n v="0.17699999999999999"/>
    <n v="13"/>
    <n v="321.93290999999999"/>
    <n v="509.98999999999995"/>
    <n v="-188.05708999999996"/>
    <n v="-0.58414993981199359"/>
  </r>
  <r>
    <s v="ORD-2023-987700"/>
    <d v="2023-04-05T00:00:00"/>
    <s v="Apr-2023"/>
    <s v="Q2-2023"/>
    <d v="2023-04-16T00:00:00"/>
    <d v="2023-04-16T00:00:00"/>
    <n v="11"/>
    <s v="Americas"/>
    <s v="Canada"/>
    <s v="Vancouver"/>
    <s v="Non-Profit"/>
    <s v="Online"/>
    <s v="O. Wang"/>
    <x v="5"/>
    <s v="MON-5259"/>
    <n v="213.1"/>
    <x v="177"/>
    <x v="1"/>
    <n v="5.6000000000000001E-2"/>
    <n v="15"/>
    <n v="7098.5495999999994"/>
    <n v="3196.5"/>
    <n v="3902.0495999999994"/>
    <n v="0.54969674368409005"/>
  </r>
  <r>
    <s v="ORD-2025-652467"/>
    <d v="2025-08-21T00:00:00"/>
    <s v="Aug-2025"/>
    <s v="Q3-2025"/>
    <d v="2025-09-12T00:00:00"/>
    <d v="2025-09-12T00:00:00"/>
    <n v="22"/>
    <s v="Asia"/>
    <s v="China"/>
    <s v="Shenzhen"/>
    <s v="Education"/>
    <s v="Retail"/>
    <s v="B. Chen"/>
    <x v="1"/>
    <s v="PRN-8137"/>
    <n v="352.66"/>
    <x v="178"/>
    <x v="1"/>
    <n v="0.17299999999999999"/>
    <n v="13"/>
    <n v="4420.5961799999995"/>
    <n v="4584.58"/>
    <n v="-163.98382000000038"/>
    <n v="-3.7095408248758066E-2"/>
  </r>
  <r>
    <s v="ORD-2025-667201"/>
    <d v="2025-09-15T00:00:00"/>
    <s v="Sep-2025"/>
    <s v="Q3-2025"/>
    <d v="2025-09-18T00:00:00"/>
    <d v="2025-09-18T00:00:00"/>
    <n v="3"/>
    <s v="Americas"/>
    <s v="Brazil"/>
    <s v="Rio de Janeiro"/>
    <s v="Non-Profit"/>
    <s v="Direct"/>
    <s v="L. Okafor"/>
    <x v="6"/>
    <s v="ACC-6777"/>
    <n v="5.5"/>
    <x v="179"/>
    <x v="1"/>
    <n v="0.21199999999999999"/>
    <n v="4"/>
    <n v="18.659839999999999"/>
    <n v="22"/>
    <n v="-3.3401600000000009"/>
    <n v="-0.17900260666758133"/>
  </r>
  <r>
    <s v="ORD-2024-237478"/>
    <d v="2024-10-03T00:00:00"/>
    <s v="Oct-2024"/>
    <s v="Q4-2024"/>
    <d v="2024-10-11T00:00:00"/>
    <d v="2024-10-11T00:00:00"/>
    <n v="8"/>
    <s v="Asia"/>
    <s v="China"/>
    <s v="Beijing"/>
    <s v="Enterprise"/>
    <s v="Direct"/>
    <s v="B. Chen"/>
    <x v="3"/>
    <s v="PHN-7488"/>
    <n v="1132.6099999999999"/>
    <x v="180"/>
    <x v="2"/>
    <n v="6.3E-2"/>
    <n v="20"/>
    <n v="41352.246200000009"/>
    <n v="22652.199999999997"/>
    <n v="18700.046200000012"/>
    <n v="0.45221355351671338"/>
  </r>
  <r>
    <s v="ORD-2025-898843"/>
    <d v="2025-02-02T00:00:00"/>
    <s v="Feb-2025"/>
    <s v="Q1-2025"/>
    <d v="2025-03-04T00:00:00"/>
    <d v="2025-03-04T00:00:00"/>
    <n v="30"/>
    <s v="Asia"/>
    <s v="Japan"/>
    <s v="Osaka"/>
    <s v="Education"/>
    <s v="Distributor"/>
    <s v="L. Okafor"/>
    <x v="6"/>
    <s v="ACC-9591"/>
    <n v="766.59"/>
    <x v="181"/>
    <x v="2"/>
    <n v="0.19600000000000001"/>
    <n v="5"/>
    <n v="7689.4560000000001"/>
    <n v="3832.9500000000003"/>
    <n v="3856.5059999999999"/>
    <n v="0.50153170783472845"/>
  </r>
  <r>
    <s v="ORD-2023-334213"/>
    <d v="2023-08-19T00:00:00"/>
    <s v="Aug-2023"/>
    <s v="Q3-2023"/>
    <d v="2023-08-23T00:00:00"/>
    <d v="2023-08-23T00:00:00"/>
    <n v="4"/>
    <s v="Africa"/>
    <s v="Nigeria"/>
    <s v="Abuja"/>
    <s v="Small Business"/>
    <s v="Online"/>
    <s v="J. Njeri"/>
    <x v="5"/>
    <s v="MON-5517"/>
    <n v="790.63"/>
    <x v="182"/>
    <x v="2"/>
    <n v="0.10100000000000001"/>
    <n v="7"/>
    <n v="8698.8768300000011"/>
    <n v="5534.41"/>
    <n v="3164.4668300000012"/>
    <n v="0.36377878338116448"/>
  </r>
  <r>
    <s v="ORD-2024-640340"/>
    <d v="2024-10-22T00:00:00"/>
    <s v="Oct-2024"/>
    <s v="Q4-2024"/>
    <d v="2024-10-29T00:00:00"/>
    <d v="2024-10-29T00:00:00"/>
    <n v="7"/>
    <s v="Africa"/>
    <s v="Nigeria"/>
    <s v="Port Harcourt"/>
    <s v="Enterprise"/>
    <s v="Distributor"/>
    <s v="M. Rossi"/>
    <x v="5"/>
    <s v="MON-8758"/>
    <n v="1023.06"/>
    <x v="183"/>
    <x v="2"/>
    <n v="0.153"/>
    <n v="23"/>
    <n v="26408.63841"/>
    <n v="23530.379999999997"/>
    <n v="2878.2584100000022"/>
    <n v="0.10898927711888809"/>
  </r>
  <r>
    <s v="ORD-2023-399631"/>
    <d v="2023-06-22T00:00:00"/>
    <s v="Jun-2023"/>
    <s v="Q2-2023"/>
    <d v="2023-07-21T00:00:00"/>
    <d v="2023-07-21T00:00:00"/>
    <n v="29"/>
    <s v="Europe"/>
    <s v="France"/>
    <s v="Lyon"/>
    <s v="Corporate"/>
    <s v="Retail"/>
    <s v="J. Njeri"/>
    <x v="6"/>
    <s v="ACC-3385"/>
    <n v="734.34"/>
    <x v="184"/>
    <x v="0"/>
    <n v="2.5000000000000001E-2"/>
    <n v="12"/>
    <n v="10388.429999999998"/>
    <n v="8812.08"/>
    <n v="1576.3499999999985"/>
    <n v="0.15174092716608753"/>
  </r>
  <r>
    <s v="ORD-2025-542939"/>
    <d v="2025-01-13T00:00:00"/>
    <s v="Jan-2025"/>
    <s v="Q1-2025"/>
    <d v="2025-02-08T00:00:00"/>
    <d v="2025-02-08T00:00:00"/>
    <n v="26"/>
    <s v="Europe"/>
    <s v="France"/>
    <s v="Paris"/>
    <s v="Non-Profit"/>
    <s v="Unknown"/>
    <s v="E. Garcia"/>
    <x v="5"/>
    <s v="MON-1593"/>
    <n v="594.74"/>
    <x v="185"/>
    <x v="0"/>
    <n v="0.21099999999999999"/>
    <n v="6"/>
    <n v="4831.9464600000001"/>
    <n v="3568.44"/>
    <n v="1263.5064600000001"/>
    <n v="0.26149016146176424"/>
  </r>
  <r>
    <s v="ORD-2023-825836"/>
    <d v="2023-07-19T00:00:00"/>
    <s v="Jul-2023"/>
    <s v="Q3-2023"/>
    <d v="2023-07-31T00:00:00"/>
    <d v="2023-07-31T00:00:00"/>
    <n v="12"/>
    <s v="Americas"/>
    <s v="Brazil"/>
    <s v="Rio de Janeiro"/>
    <s v="Corporate"/>
    <s v="Retail"/>
    <s v="C. Otieno"/>
    <x v="5"/>
    <s v="MON-7869"/>
    <n v="1334.64"/>
    <x v="186"/>
    <x v="2"/>
    <n v="0.11799999999999999"/>
    <n v="14"/>
    <n v="28072.190160000002"/>
    <n v="18684.960000000003"/>
    <n v="9387.2301599999992"/>
    <n v="0.33439607335575267"/>
  </r>
  <r>
    <s v="ORD-2024-503082"/>
    <d v="2024-05-19T00:00:00"/>
    <s v="May-2024"/>
    <s v="Q2-2024"/>
    <d v="2024-06-08T00:00:00"/>
    <d v="2024-06-08T00:00:00"/>
    <n v="20"/>
    <s v="Americas"/>
    <s v="Brazil"/>
    <s v="Brasília"/>
    <s v="Small Business"/>
    <s v="Retail"/>
    <s v="E. Garcia"/>
    <x v="5"/>
    <s v="MON-4271"/>
    <n v="1075.9000000000001"/>
    <x v="187"/>
    <x v="2"/>
    <n v="1.2E-2"/>
    <n v="7"/>
    <n v="8590.7094000000016"/>
    <n v="7531.3000000000011"/>
    <n v="1059.4094000000005"/>
    <n v="0.12332036280961853"/>
  </r>
  <r>
    <s v="ORD-2024-760799"/>
    <d v="2024-02-03T00:00:00"/>
    <s v="Feb-2024"/>
    <s v="Q1-2024"/>
    <d v="2024-02-19T00:00:00"/>
    <d v="2024-02-19T00:00:00"/>
    <n v="16"/>
    <s v="Asia"/>
    <s v="China"/>
    <s v="Shenzhen"/>
    <s v="Small Business"/>
    <s v="Online"/>
    <s v="H. Kim"/>
    <x v="4"/>
    <s v="LAP-5531"/>
    <n v="993.75"/>
    <x v="188"/>
    <x v="2"/>
    <n v="0.215"/>
    <n v="19"/>
    <n v="19542.975350000001"/>
    <n v="18881.25"/>
    <n v="661.72535000000062"/>
    <n v="3.3860010471742245E-2"/>
  </r>
  <r>
    <s v="ORD-2023-197661"/>
    <d v="2023-08-08T00:00:00"/>
    <s v="Aug-2023"/>
    <s v="Q3-2023"/>
    <d v="2023-08-22T00:00:00"/>
    <d v="2023-08-22T00:00:00"/>
    <n v="14"/>
    <s v="Europe"/>
    <s v="United Kingdom"/>
    <s v="Birmingham"/>
    <s v="Non-Profit"/>
    <s v="Direct"/>
    <s v="N. Brown"/>
    <x v="5"/>
    <s v="MON-7511"/>
    <n v="446.69"/>
    <x v="189"/>
    <x v="0"/>
    <n v="9.4E-2"/>
    <n v="10"/>
    <n v="8763.2849999999999"/>
    <n v="4466.8999999999996"/>
    <n v="4296.3850000000002"/>
    <n v="0.49027105702941309"/>
  </r>
  <r>
    <s v="ORD-2024-212990"/>
    <d v="2024-08-12T00:00:00"/>
    <s v="Aug-2024"/>
    <s v="Q3-2024"/>
    <d v="2024-09-03T00:00:00"/>
    <d v="2024-09-03T00:00:00"/>
    <n v="22"/>
    <s v="Americas"/>
    <s v="USA"/>
    <s v="Austin"/>
    <s v="Consumer"/>
    <s v="Distributor"/>
    <s v="I. Johnson"/>
    <x v="4"/>
    <s v="LAP-7979"/>
    <n v="797.8"/>
    <x v="190"/>
    <x v="0"/>
    <n v="0.23599999999999999"/>
    <n v="36"/>
    <n v="24374.594880000001"/>
    <n v="28720.799999999999"/>
    <n v="-4346.2051199999987"/>
    <n v="-0.17830881462428633"/>
  </r>
  <r>
    <s v="ORD-2023-925146"/>
    <d v="2023-10-15T00:00:00"/>
    <s v="Oct-2023"/>
    <s v="Q4-2023"/>
    <d v="2023-11-13T00:00:00"/>
    <d v="2023-11-13T00:00:00"/>
    <n v="29"/>
    <s v="Asia"/>
    <s v="China"/>
    <s v="Shenzhen"/>
    <s v="Non-Profit"/>
    <s v="Distributor"/>
    <s v="J. Njeri"/>
    <x v="1"/>
    <s v="PRN-4983"/>
    <n v="986.44"/>
    <x v="191"/>
    <x v="0"/>
    <n v="7.1999999999999995E-2"/>
    <n v="6"/>
    <n v="4402.1164799999997"/>
    <n v="5918.64"/>
    <n v="-1516.5235200000006"/>
    <n v="-0.34449872621271499"/>
  </r>
  <r>
    <s v="ORD-2023-177794"/>
    <d v="2023-05-04T00:00:00"/>
    <s v="May-2023"/>
    <s v="Q2-2023"/>
    <d v="2023-05-26T00:00:00"/>
    <d v="2023-05-26T00:00:00"/>
    <n v="22"/>
    <s v="Americas"/>
    <s v="USA"/>
    <s v="San Francisco"/>
    <s v="Enterprise"/>
    <s v="Online"/>
    <s v="J. Njeri"/>
    <x v="2"/>
    <s v="NET-5941"/>
    <n v="249.71"/>
    <x v="192"/>
    <x v="1"/>
    <n v="9.4E-2"/>
    <n v="12"/>
    <n v="3928.3797600000003"/>
    <n v="2996.52"/>
    <n v="931.85976000000028"/>
    <n v="0.23721223937881206"/>
  </r>
  <r>
    <s v="ORD-2024-444710"/>
    <d v="2024-09-22T00:00:00"/>
    <s v="Sep-2024"/>
    <s v="Q3-2024"/>
    <d v="2024-10-01T00:00:00"/>
    <d v="2024-10-01T00:00:00"/>
    <n v="9"/>
    <s v="Americas"/>
    <s v="Brazil"/>
    <s v="São Paulo"/>
    <s v="Non-Profit"/>
    <s v="Online"/>
    <s v="K. Singh"/>
    <x v="5"/>
    <s v="MON-6341"/>
    <n v="1378.8"/>
    <x v="193"/>
    <x v="2"/>
    <n v="0.159"/>
    <n v="19"/>
    <n v="31191.64716"/>
    <n v="26197.200000000001"/>
    <n v="4994.4471599999997"/>
    <n v="0.16012130216723058"/>
  </r>
  <r>
    <s v="ORD-2024-668926"/>
    <d v="2024-10-23T00:00:00"/>
    <s v="Oct-2024"/>
    <s v="Q4-2024"/>
    <d v="2024-11-14T00:00:00"/>
    <d v="2024-11-14T00:00:00"/>
    <n v="22"/>
    <s v="Asia"/>
    <s v="Japan"/>
    <s v="Osaka"/>
    <s v="Non-Profit"/>
    <s v="Direct"/>
    <s v="B. Chen"/>
    <x v="3"/>
    <s v="PHN-9789"/>
    <n v="1406.4"/>
    <x v="194"/>
    <x v="2"/>
    <n v="0.185"/>
    <n v="17"/>
    <n v="21679.749799999998"/>
    <n v="23908.800000000003"/>
    <n v="-2229.0502000000051"/>
    <n v="-0.10281715520536151"/>
  </r>
  <r>
    <s v="ORD-2024-968374"/>
    <d v="2024-02-11T00:00:00"/>
    <s v="Feb-2024"/>
    <s v="Q1-2024"/>
    <d v="2024-03-03T00:00:00"/>
    <d v="2024-03-03T00:00:00"/>
    <n v="21"/>
    <s v="Africa"/>
    <s v="Kenya"/>
    <s v="Kisumu"/>
    <s v="Enterprise"/>
    <s v="Online"/>
    <s v="B. Chen"/>
    <x v="3"/>
    <s v="PHN-5082"/>
    <n v="516.86"/>
    <x v="195"/>
    <x v="0"/>
    <n v="5.0999999999999997E-2"/>
    <n v="14"/>
    <n v="11326.846439999999"/>
    <n v="7236.04"/>
    <n v="4090.8064399999994"/>
    <n v="0.36116022775355994"/>
  </r>
  <r>
    <s v="ORD-2023-575584"/>
    <d v="2023-01-30T00:00:00"/>
    <s v="Jan-2023"/>
    <s v="Q1-2023"/>
    <d v="2023-02-21T00:00:00"/>
    <d v="2023-02-21T00:00:00"/>
    <n v="22"/>
    <s v="Europe"/>
    <s v="Germany"/>
    <s v="Munich"/>
    <s v="Small Business"/>
    <s v="Marketplace"/>
    <s v="G. Dubois"/>
    <x v="2"/>
    <s v="NET-3460"/>
    <n v="1142.8800000000001"/>
    <x v="196"/>
    <x v="2"/>
    <n v="0.186"/>
    <n v="7"/>
    <n v="8349.2224200000001"/>
    <n v="8000.1600000000008"/>
    <n v="349.06241999999929"/>
    <n v="4.1807775915017401E-2"/>
  </r>
  <r>
    <s v="ORD-2023-701153"/>
    <d v="2023-04-14T00:00:00"/>
    <s v="Apr-2023"/>
    <s v="Q2-2023"/>
    <d v="2023-05-13T00:00:00"/>
    <d v="2023-05-13T00:00:00"/>
    <n v="29"/>
    <s v="Europe"/>
    <s v="Germany"/>
    <s v="Frankfurt"/>
    <s v="Consumer"/>
    <s v="Direct"/>
    <s v="J. Njeri"/>
    <x v="1"/>
    <s v="PRN-7019"/>
    <n v="1320.33"/>
    <x v="197"/>
    <x v="2"/>
    <n v="0.155"/>
    <n v="25"/>
    <n v="55880.483749999999"/>
    <n v="33008.25"/>
    <n v="22872.233749999999"/>
    <n v="0.40930629470436536"/>
  </r>
  <r>
    <s v="ORD-2023-382017"/>
    <d v="2023-01-13T00:00:00"/>
    <s v="Jan-2023"/>
    <s v="Q1-2023"/>
    <d v="2023-01-19T00:00:00"/>
    <d v="2023-01-19T00:00:00"/>
    <n v="6"/>
    <s v="Americas"/>
    <s v="USA"/>
    <s v="Chicago"/>
    <s v="Corporate"/>
    <s v="Direct"/>
    <s v="H. Kim"/>
    <x v="3"/>
    <s v="PHN-3159"/>
    <n v="833.57"/>
    <x v="198"/>
    <x v="0"/>
    <n v="5.7000000000000002E-2"/>
    <n v="18"/>
    <n v="14963.769179999999"/>
    <n v="15004.26"/>
    <n v="-40.490820000000895"/>
    <n v="-2.7059238560107821E-3"/>
  </r>
  <r>
    <s v="ORD-2024-999607"/>
    <d v="2024-01-12T00:00:00"/>
    <s v="Jan-2024"/>
    <s v="Q1-2024"/>
    <d v="2024-01-29T00:00:00"/>
    <d v="2024-01-29T00:00:00"/>
    <n v="17"/>
    <s v="Americas"/>
    <s v="USA"/>
    <s v="Chicago"/>
    <s v="Education"/>
    <s v="Distributor"/>
    <s v="A. Patel"/>
    <x v="1"/>
    <s v="PRN-8604"/>
    <n v="493.76"/>
    <x v="199"/>
    <x v="0"/>
    <n v="0.25800000000000001"/>
    <n v="10"/>
    <n v="4637.7968000000001"/>
    <n v="4937.6000000000004"/>
    <n v="-299.80320000000029"/>
    <n v="-6.464345311549663E-2"/>
  </r>
  <r>
    <s v="ORD-2023-133848"/>
    <d v="2023-08-15T00:00:00"/>
    <s v="Aug-2023"/>
    <s v="Q3-2023"/>
    <d v="2023-09-07T00:00:00"/>
    <d v="2023-09-07T00:00:00"/>
    <n v="23"/>
    <s v="Americas"/>
    <s v="USA"/>
    <s v="New York"/>
    <s v="Enterprise"/>
    <s v="Online"/>
    <s v="K. Singh"/>
    <x v="3"/>
    <s v="PHN-2013"/>
    <n v="590.33000000000004"/>
    <x v="200"/>
    <x v="0"/>
    <n v="0"/>
    <n v="26"/>
    <n v="25299.040000000001"/>
    <n v="15348.580000000002"/>
    <n v="9950.4599999999991"/>
    <n v="0.39331373838691108"/>
  </r>
  <r>
    <s v="ORD-2023-586275"/>
    <d v="2023-01-20T00:00:00"/>
    <s v="Jan-2023"/>
    <s v="Q1-2023"/>
    <d v="2023-02-03T00:00:00"/>
    <d v="2023-02-03T00:00:00"/>
    <n v="14"/>
    <s v="Africa"/>
    <s v="Kenya"/>
    <s v="Kisumu"/>
    <s v="Corporate"/>
    <s v="Retail"/>
    <s v="M. Rossi"/>
    <x v="2"/>
    <s v="NET-6036"/>
    <n v="884.36"/>
    <x v="201"/>
    <x v="2"/>
    <n v="0.24299999999999999"/>
    <n v="41"/>
    <n v="47962.717579999997"/>
    <n v="36258.76"/>
    <n v="11703.957579999995"/>
    <n v="0.24402198562827965"/>
  </r>
  <r>
    <s v="ORD-2025-964661"/>
    <d v="2025-02-04T00:00:00"/>
    <s v="Feb-2025"/>
    <s v="Q1-2025"/>
    <d v="2025-02-25T00:00:00"/>
    <d v="2025-02-25T00:00:00"/>
    <n v="21"/>
    <s v="Europe"/>
    <s v="United Kingdom"/>
    <s v="Birmingham"/>
    <s v="Corporate"/>
    <s v="Marketplace"/>
    <s v="D. Smith"/>
    <x v="5"/>
    <s v="MON-4959"/>
    <n v="1016.32"/>
    <x v="202"/>
    <x v="2"/>
    <n v="5.5E-2"/>
    <n v="12"/>
    <n v="25553.782800000001"/>
    <n v="12195.84"/>
    <n v="13357.942800000001"/>
    <n v="0.52273837124419797"/>
  </r>
  <r>
    <s v="ORD-2023-390998"/>
    <d v="2023-04-19T00:00:00"/>
    <s v="Apr-2023"/>
    <s v="Q2-2023"/>
    <d v="2023-04-28T00:00:00"/>
    <d v="2023-04-28T00:00:00"/>
    <n v="9"/>
    <s v="Europe"/>
    <s v="Germany"/>
    <s v="Berlin"/>
    <s v="Education"/>
    <s v="Online"/>
    <s v="E. Garcia"/>
    <x v="5"/>
    <s v="MON-1663"/>
    <n v="1178.42"/>
    <x v="203"/>
    <x v="2"/>
    <n v="2.9000000000000001E-2"/>
    <n v="11"/>
    <n v="26131.70736"/>
    <n v="12962.62"/>
    <n v="13169.08736"/>
    <n v="0.5039505141618883"/>
  </r>
  <r>
    <s v="ORD-2023-920483"/>
    <d v="2023-07-02T00:00:00"/>
    <s v="Jul-2023"/>
    <s v="Q3-2023"/>
    <d v="2023-08-01T00:00:00"/>
    <d v="2023-08-01T00:00:00"/>
    <n v="30"/>
    <s v="Europe"/>
    <s v="United Kingdom"/>
    <s v="Birmingham"/>
    <s v="Small Business"/>
    <s v="Retail"/>
    <s v="B. Chen"/>
    <x v="0"/>
    <s v="CMP-7256"/>
    <n v="137.46"/>
    <x v="204"/>
    <x v="1"/>
    <n v="3.7999999999999999E-2"/>
    <n v="37"/>
    <n v="6702.3501999999999"/>
    <n v="5086.0200000000004"/>
    <n v="1616.3301999999994"/>
    <n v="0.24115872071262398"/>
  </r>
  <r>
    <s v="ORD-2025-146850"/>
    <d v="2025-01-21T00:00:00"/>
    <s v="Jan-2025"/>
    <s v="Q1-2025"/>
    <d v="2025-02-14T00:00:00"/>
    <d v="2025-02-14T00:00:00"/>
    <n v="24"/>
    <s v="Africa"/>
    <s v="Kenya"/>
    <s v="Nairobi"/>
    <s v="Small Business"/>
    <s v="Retail"/>
    <s v="J. Njeri"/>
    <x v="6"/>
    <s v="ACC-1659"/>
    <n v="1030.44"/>
    <x v="205"/>
    <x v="2"/>
    <n v="0.14799999999999999"/>
    <n v="13"/>
    <n v="28386.015839999996"/>
    <n v="13395.720000000001"/>
    <n v="14990.295839999995"/>
    <n v="0.52808734852027039"/>
  </r>
  <r>
    <s v="ORD-2024-687100"/>
    <d v="2024-09-10T00:00:00"/>
    <s v="Sep-2024"/>
    <s v="Q3-2024"/>
    <d v="2024-10-07T00:00:00"/>
    <d v="2024-10-07T00:00:00"/>
    <n v="27"/>
    <s v="Africa"/>
    <s v="Kenya"/>
    <s v="Kisumu"/>
    <s v="Consumer"/>
    <s v="Retail"/>
    <s v="L. Okafor"/>
    <x v="1"/>
    <s v="PRN-6068"/>
    <n v="1248.3900000000001"/>
    <x v="206"/>
    <x v="2"/>
    <n v="0.20300000000000001"/>
    <n v="11"/>
    <n v="15825.399369999997"/>
    <n v="13732.29"/>
    <n v="2093.1093699999965"/>
    <n v="0.13226265707820786"/>
  </r>
  <r>
    <s v="ORD-2025-629393"/>
    <d v="2025-07-21T00:00:00"/>
    <s v="Jul-2025"/>
    <s v="Q3-2025"/>
    <d v="2025-08-07T00:00:00"/>
    <d v="2025-08-07T00:00:00"/>
    <n v="17"/>
    <s v="Africa"/>
    <s v="Nigeria"/>
    <s v="Lagos"/>
    <s v="Enterprise"/>
    <s v="Direct"/>
    <s v="M. Rossi"/>
    <x v="6"/>
    <s v="ACC-8999"/>
    <n v="1204.95"/>
    <x v="207"/>
    <x v="2"/>
    <n v="0.13600000000000001"/>
    <n v="10"/>
    <n v="17847.907199999998"/>
    <n v="12049.5"/>
    <n v="5798.4071999999978"/>
    <n v="0.32487882949100039"/>
  </r>
  <r>
    <s v="ORD-2024-686712"/>
    <d v="2024-10-02T00:00:00"/>
    <s v="Oct-2024"/>
    <s v="Q4-2024"/>
    <d v="2024-10-23T00:00:00"/>
    <d v="2024-10-23T00:00:00"/>
    <n v="21"/>
    <s v="Africa"/>
    <s v="South Africa"/>
    <s v="Durban"/>
    <s v="Corporate"/>
    <s v="Marketplace"/>
    <s v="A. Patel"/>
    <x v="0"/>
    <s v="CMP-3978"/>
    <n v="1095.6099999999999"/>
    <x v="208"/>
    <x v="2"/>
    <n v="0.152"/>
    <n v="9"/>
    <n v="18061.204320000004"/>
    <n v="9860.49"/>
    <n v="8200.7143200000046"/>
    <n v="0.4540513564158607"/>
  </r>
  <r>
    <s v="ORD-2025-586799"/>
    <d v="2025-07-14T00:00:00"/>
    <s v="Jul-2025"/>
    <s v="Q3-2025"/>
    <d v="2025-08-04T00:00:00"/>
    <d v="2025-08-04T00:00:00"/>
    <n v="21"/>
    <s v="Americas"/>
    <s v="Canada"/>
    <s v="Montreal"/>
    <s v="Consumer"/>
    <s v="Online"/>
    <s v="H. Kim"/>
    <x v="5"/>
    <s v="MON-7868"/>
    <n v="90.3"/>
    <x v="209"/>
    <x v="1"/>
    <n v="0.10199999999999999"/>
    <n v="15"/>
    <n v="1774.8072"/>
    <n v="1354.5"/>
    <n v="420.30719999999997"/>
    <n v="0.23681851189244668"/>
  </r>
  <r>
    <s v="ORD-2024-988736"/>
    <d v="2024-09-09T00:00:00"/>
    <s v="Sep-2024"/>
    <s v="Q3-2024"/>
    <d v="2024-10-01T00:00:00"/>
    <d v="2024-10-01T00:00:00"/>
    <n v="22"/>
    <s v="Asia"/>
    <s v="China"/>
    <s v="Shenzhen"/>
    <s v="Consumer"/>
    <s v="Direct"/>
    <s v="L. Okafor"/>
    <x v="1"/>
    <s v="PRN-3014"/>
    <n v="1166.18"/>
    <x v="210"/>
    <x v="2"/>
    <n v="0.128"/>
    <n v="6"/>
    <n v="6984.8246399999998"/>
    <n v="6997.08"/>
    <n v="-12.25536000000011"/>
    <n v="-1.7545694604582242E-3"/>
  </r>
  <r>
    <s v="ORD-2025-564184"/>
    <d v="2025-01-29T00:00:00"/>
    <s v="Jan-2025"/>
    <s v="Q1-2025"/>
    <d v="2025-02-06T00:00:00"/>
    <d v="2025-02-06T00:00:00"/>
    <n v="8"/>
    <s v="Africa"/>
    <s v="Kenya"/>
    <s v="Kisumu"/>
    <s v="Education"/>
    <s v="Retail"/>
    <s v="B. Chen"/>
    <x v="3"/>
    <s v="PHN-1671"/>
    <n v="1445.27"/>
    <x v="211"/>
    <x v="2"/>
    <n v="0"/>
    <n v="9"/>
    <n v="24223.05"/>
    <n v="13007.43"/>
    <n v="11215.619999999999"/>
    <n v="0.46301436028906351"/>
  </r>
  <r>
    <s v="ORD-2023-653343"/>
    <d v="2023-11-10T00:00:00"/>
    <s v="Nov-2023"/>
    <s v="Q4-2023"/>
    <d v="2023-11-28T00:00:00"/>
    <d v="2023-11-28T00:00:00"/>
    <n v="18"/>
    <s v="Americas"/>
    <s v="Brazil"/>
    <s v="Brasília"/>
    <s v="Education"/>
    <s v="Marketplace"/>
    <s v="L. Okafor"/>
    <x v="6"/>
    <s v="ACC-5260"/>
    <n v="388.51"/>
    <x v="212"/>
    <x v="0"/>
    <n v="0.157"/>
    <n v="12"/>
    <n v="7854.6693599999999"/>
    <n v="4662.12"/>
    <n v="3192.54936"/>
    <n v="0.40645241876864946"/>
  </r>
  <r>
    <s v="ORD-2024-197852"/>
    <d v="2024-02-29T00:00:00"/>
    <s v="Feb-2024"/>
    <s v="Q1-2024"/>
    <d v="2024-03-30T00:00:00"/>
    <d v="2024-03-30T00:00:00"/>
    <n v="30"/>
    <s v="Asia"/>
    <s v="Japan"/>
    <s v="Nagoya"/>
    <s v="Small Business"/>
    <s v="Direct"/>
    <s v="I. Johnson"/>
    <x v="2"/>
    <s v="NET-7588"/>
    <n v="231.11"/>
    <x v="213"/>
    <x v="1"/>
    <n v="0.20100000000000001"/>
    <n v="60"/>
    <n v="15253.069799999999"/>
    <n v="13866.6"/>
    <n v="1386.4697999999989"/>
    <n v="9.0897754889969692E-2"/>
  </r>
  <r>
    <s v="ORD-2023-431328"/>
    <d v="2023-12-20T00:00:00"/>
    <s v="Dec-2023"/>
    <s v="Q4-2023"/>
    <d v="2024-01-14T00:00:00"/>
    <d v="2024-01-14T00:00:00"/>
    <n v="25"/>
    <s v="Asia"/>
    <s v="India"/>
    <s v="Mumbai"/>
    <s v="Non-Profit"/>
    <s v="Marketplace"/>
    <s v="L. Okafor"/>
    <x v="5"/>
    <s v="MON-1572"/>
    <n v="1085.6099999999999"/>
    <x v="214"/>
    <x v="2"/>
    <n v="0.113"/>
    <n v="7"/>
    <n v="7738.9596900000006"/>
    <n v="7599.2699999999995"/>
    <n v="139.68969000000106"/>
    <n v="1.8050189637310417E-2"/>
  </r>
  <r>
    <s v="ORD-2023-613317"/>
    <d v="2023-01-22T00:00:00"/>
    <s v="Jan-2023"/>
    <s v="Q1-2023"/>
    <d v="2023-01-21T00:00:00"/>
    <d v="2023-01-22T00:00:00"/>
    <n v="0"/>
    <s v="Europe"/>
    <s v="Germany"/>
    <s v="Munich"/>
    <s v="Corporate"/>
    <s v="Direct"/>
    <s v="F. Müller"/>
    <x v="5"/>
    <s v="MON-2537"/>
    <n v="150.86000000000001"/>
    <x v="215"/>
    <x v="1"/>
    <n v="0.19600000000000001"/>
    <n v="8"/>
    <n v="2231.6467200000002"/>
    <n v="1206.8800000000001"/>
    <n v="1024.7667200000001"/>
    <n v="0.45919755614365343"/>
  </r>
  <r>
    <s v="ORD-2024-720756"/>
    <d v="2024-10-11T00:00:00"/>
    <s v="Oct-2024"/>
    <s v="Q4-2024"/>
    <d v="2024-11-09T00:00:00"/>
    <d v="2024-11-09T00:00:00"/>
    <n v="29"/>
    <s v="Asia"/>
    <s v="China"/>
    <s v="Shanghai"/>
    <s v="Non-Profit"/>
    <s v="Online"/>
    <s v="F. Müller"/>
    <x v="1"/>
    <s v="PRN-5666"/>
    <n v="391.64"/>
    <x v="216"/>
    <x v="1"/>
    <n v="4.0000000000000001E-3"/>
    <n v="13"/>
    <n v="6535.6324800000002"/>
    <n v="5091.32"/>
    <n v="1444.3124800000005"/>
    <n v="0.22099046793402319"/>
  </r>
  <r>
    <s v="ORD-2024-777623"/>
    <d v="2024-09-19T00:00:00"/>
    <s v="Sep-2024"/>
    <s v="Q3-2024"/>
    <d v="2024-10-14T00:00:00"/>
    <d v="2024-10-14T00:00:00"/>
    <n v="25"/>
    <s v="Americas"/>
    <s v="Brazil"/>
    <s v="Rio de Janeiro"/>
    <s v="Small Business"/>
    <s v="Retail"/>
    <s v="K. Singh"/>
    <x v="1"/>
    <s v="PRN-2749"/>
    <n v="386.96"/>
    <x v="217"/>
    <x v="0"/>
    <n v="0.26600000000000001"/>
    <n v="41"/>
    <n v="28211.92124"/>
    <n v="15865.359999999999"/>
    <n v="12346.561240000001"/>
    <n v="0.43763631462626335"/>
  </r>
  <r>
    <s v="ORD-2025-762212"/>
    <d v="2025-08-25T00:00:00"/>
    <s v="Aug-2025"/>
    <s v="Q3-2025"/>
    <d v="2025-09-24T00:00:00"/>
    <d v="2025-09-24T00:00:00"/>
    <n v="30"/>
    <s v="Africa"/>
    <s v="Kenya"/>
    <s v="Nairobi"/>
    <s v="Consumer"/>
    <s v="Direct"/>
    <s v="B. Chen"/>
    <x v="0"/>
    <s v="CMP-4970"/>
    <n v="589.14"/>
    <x v="218"/>
    <x v="2"/>
    <n v="5.5E-2"/>
    <n v="11"/>
    <n v="13519.529099999998"/>
    <n v="6480.54"/>
    <n v="7038.989099999998"/>
    <n v="0.52065342275863724"/>
  </r>
  <r>
    <s v="ORD-2023-271918"/>
    <d v="2023-09-25T00:00:00"/>
    <s v="Sep-2023"/>
    <s v="Q3-2023"/>
    <d v="2023-10-02T00:00:00"/>
    <d v="2023-10-02T00:00:00"/>
    <n v="7"/>
    <s v="Americas"/>
    <s v="USA"/>
    <s v="New York"/>
    <s v="Education"/>
    <s v="Marketplace"/>
    <s v="I. Johnson"/>
    <x v="6"/>
    <s v="ACC-3551"/>
    <n v="145.58000000000001"/>
    <x v="219"/>
    <x v="1"/>
    <n v="0.20399999999999999"/>
    <n v="5"/>
    <n v="908.03700000000003"/>
    <n v="727.90000000000009"/>
    <n v="180.13699999999994"/>
    <n v="0.19838068272548359"/>
  </r>
  <r>
    <s v="ORD-2023-713375"/>
    <d v="2023-08-26T00:00:00"/>
    <s v="Aug-2023"/>
    <s v="Q3-2023"/>
    <d v="2023-09-10T00:00:00"/>
    <d v="2023-09-10T00:00:00"/>
    <n v="15"/>
    <s v="Africa"/>
    <s v="South Africa"/>
    <s v="Cape Town"/>
    <s v="Non-Profit"/>
    <s v="Direct"/>
    <s v="N. Brown"/>
    <x v="0"/>
    <s v="CMP-7063"/>
    <n v="241.14"/>
    <x v="220"/>
    <x v="1"/>
    <n v="9.2999999999999999E-2"/>
    <n v="10"/>
    <n v="4503.4363999999996"/>
    <n v="2411.3999999999996"/>
    <n v="2092.0364"/>
    <n v="0.46454223268257994"/>
  </r>
  <r>
    <s v="ORD-2025-678688"/>
    <d v="2025-07-16T00:00:00"/>
    <s v="Jul-2025"/>
    <s v="Q3-2025"/>
    <d v="2025-07-17T00:00:00"/>
    <d v="2025-07-17T00:00:00"/>
    <n v="1"/>
    <s v="Africa"/>
    <s v="South Africa"/>
    <s v="Durban"/>
    <s v="Small Business"/>
    <s v="Distributor"/>
    <s v="B. Chen"/>
    <x v="2"/>
    <s v="NET-1612"/>
    <n v="1198.9000000000001"/>
    <x v="221"/>
    <x v="2"/>
    <n v="5.0999999999999997E-2"/>
    <n v="24"/>
    <n v="66988.771199999988"/>
    <n v="28773.600000000002"/>
    <n v="38215.171199999982"/>
    <n v="0.57047129713583977"/>
  </r>
  <r>
    <s v="ORD-2023-501220"/>
    <d v="2023-04-19T00:00:00"/>
    <s v="Apr-2023"/>
    <s v="Q2-2023"/>
    <d v="2023-05-07T00:00:00"/>
    <d v="2023-05-07T00:00:00"/>
    <n v="18"/>
    <s v="Europe"/>
    <s v="United Kingdom"/>
    <s v="Birmingham"/>
    <s v="Enterprise"/>
    <s v="Retail"/>
    <s v="N. Brown"/>
    <x v="4"/>
    <s v="LAP-9766"/>
    <n v="1089.1500000000001"/>
    <x v="222"/>
    <x v="0"/>
    <n v="5.0999999999999997E-2"/>
    <n v="15"/>
    <n v="15490.527"/>
    <n v="16337.250000000002"/>
    <n v="-846.72300000000178"/>
    <n v="-5.4660696824582002E-2"/>
  </r>
  <r>
    <s v="ORD-2023-195665"/>
    <d v="2023-12-19T00:00:00"/>
    <s v="Dec-2023"/>
    <s v="Q4-2023"/>
    <d v="2023-12-20T00:00:00"/>
    <d v="2023-12-20T00:00:00"/>
    <n v="1"/>
    <s v="Americas"/>
    <s v="Brazil"/>
    <s v="Rio de Janeiro"/>
    <s v="Consumer"/>
    <s v="Distributor"/>
    <s v="J. Njeri"/>
    <x v="3"/>
    <s v="PHN-7274"/>
    <n v="1080.43"/>
    <x v="223"/>
    <x v="2"/>
    <n v="0.14699999999999999"/>
    <n v="10"/>
    <n v="21573.6495"/>
    <n v="10804.300000000001"/>
    <n v="10769.349499999998"/>
    <n v="0.49918997247081437"/>
  </r>
  <r>
    <s v="ORD-2023-290237"/>
    <d v="2023-07-30T00:00:00"/>
    <s v="Jul-2023"/>
    <s v="Q3-2023"/>
    <d v="2023-08-07T00:00:00"/>
    <d v="2023-08-07T00:00:00"/>
    <n v="8"/>
    <s v="Asia"/>
    <s v="Japan"/>
    <s v="Nagoya"/>
    <s v="Education"/>
    <s v="Marketplace"/>
    <s v="A. Patel"/>
    <x v="2"/>
    <s v="NET-1645"/>
    <n v="1352.44"/>
    <x v="224"/>
    <x v="2"/>
    <n v="0.13100000000000001"/>
    <n v="13"/>
    <n v="30479.418970000002"/>
    <n v="17581.72"/>
    <n v="12897.698970000001"/>
    <n v="0.42316091992090887"/>
  </r>
  <r>
    <s v="ORD-2023-302041"/>
    <d v="2023-10-04T00:00:00"/>
    <s v="Oct-2023"/>
    <s v="Q4-2023"/>
    <d v="2023-10-29T00:00:00"/>
    <d v="2023-10-29T00:00:00"/>
    <n v="25"/>
    <s v="Americas"/>
    <s v="USA"/>
    <s v="San Francisco"/>
    <s v="Small Business"/>
    <s v="Distributor"/>
    <s v="O. Wang"/>
    <x v="6"/>
    <s v="ACC-5079"/>
    <n v="1239.8399999999999"/>
    <x v="225"/>
    <x v="2"/>
    <n v="6.7000000000000004E-2"/>
    <n v="4"/>
    <n v="5533.6230000000005"/>
    <n v="4959.3599999999997"/>
    <n v="574.26300000000083"/>
    <n v="0.10377703721413634"/>
  </r>
  <r>
    <s v="ORD-2025-289139"/>
    <d v="2025-08-10T00:00:00"/>
    <s v="Aug-2025"/>
    <s v="Q3-2025"/>
    <d v="2025-08-30T00:00:00"/>
    <d v="2025-08-30T00:00:00"/>
    <n v="20"/>
    <s v="Americas"/>
    <s v="USA"/>
    <s v="San Francisco"/>
    <s v="Corporate"/>
    <s v="Marketplace"/>
    <s v="K. Singh"/>
    <x v="1"/>
    <s v="PRN-2098"/>
    <n v="933.29"/>
    <x v="226"/>
    <x v="2"/>
    <n v="0.123"/>
    <n v="13"/>
    <n v="16609.090809999998"/>
    <n v="12132.77"/>
    <n v="4476.3208099999974"/>
    <n v="0.26951028573489977"/>
  </r>
  <r>
    <s v="ORD-2023-949710"/>
    <d v="2023-03-07T00:00:00"/>
    <s v="Mar-2023"/>
    <s v="Q1-2023"/>
    <d v="2023-04-01T00:00:00"/>
    <d v="2023-04-01T00:00:00"/>
    <n v="25"/>
    <s v="Africa"/>
    <s v="Kenya"/>
    <s v="Nairobi"/>
    <s v="Consumer"/>
    <s v="Marketplace"/>
    <s v="D. Smith"/>
    <x v="1"/>
    <s v="PRN-7049"/>
    <n v="1024.0999999999999"/>
    <x v="227"/>
    <x v="0"/>
    <n v="0.189"/>
    <n v="10"/>
    <n v="7446.5209000000004"/>
    <n v="10241"/>
    <n v="-2794.4790999999996"/>
    <n v="-0.37527311579827827"/>
  </r>
  <r>
    <s v="ORD-2023-603650"/>
    <d v="2023-05-23T00:00:00"/>
    <s v="May-2023"/>
    <s v="Q2-2023"/>
    <d v="2023-06-10T00:00:00"/>
    <d v="2023-06-10T00:00:00"/>
    <n v="18"/>
    <s v="Asia"/>
    <s v="China"/>
    <s v="Shanghai"/>
    <s v="Corporate"/>
    <s v="Distributor"/>
    <s v="E. Garcia"/>
    <x v="0"/>
    <s v="CMP-6925"/>
    <n v="54.62"/>
    <x v="228"/>
    <x v="1"/>
    <n v="0.14799999999999999"/>
    <n v="16"/>
    <n v="667.15008"/>
    <n v="873.92"/>
    <n v="-206.76991999999996"/>
    <n v="-0.3099301434543783"/>
  </r>
  <r>
    <s v="ORD-2025-757957"/>
    <d v="2025-04-24T00:00:00"/>
    <s v="Apr-2025"/>
    <s v="Q2-2025"/>
    <d v="2025-05-06T00:00:00"/>
    <d v="2025-05-06T00:00:00"/>
    <n v="12"/>
    <s v="Americas"/>
    <s v="Brazil"/>
    <s v="Brasília"/>
    <s v="Consumer"/>
    <s v="Online"/>
    <s v="C. Otieno"/>
    <x v="3"/>
    <s v="PHN-2787"/>
    <n v="394.13"/>
    <x v="229"/>
    <x v="0"/>
    <n v="0.109"/>
    <n v="7"/>
    <n v="5814.6927299999998"/>
    <n v="2758.91"/>
    <n v="3055.7827299999999"/>
    <n v="0.5255278089303268"/>
  </r>
  <r>
    <s v="ORD-2024-423853"/>
    <d v="2024-09-03T00:00:00"/>
    <s v="Sep-2024"/>
    <s v="Q3-2024"/>
    <d v="2024-09-08T00:00:00"/>
    <d v="2024-09-08T00:00:00"/>
    <n v="5"/>
    <s v="Africa"/>
    <s v="Nigeria"/>
    <s v="Lagos"/>
    <s v="Small Business"/>
    <s v="Direct"/>
    <s v="K. Singh"/>
    <x v="1"/>
    <s v="PRN-1141"/>
    <n v="197.63"/>
    <x v="230"/>
    <x v="1"/>
    <n v="0.11600000000000001"/>
    <n v="10"/>
    <n v="2879.9836"/>
    <n v="1976.3"/>
    <n v="903.68360000000007"/>
    <n v="0.31378081458519419"/>
  </r>
  <r>
    <s v="ORD-2024-569164"/>
    <d v="2024-09-05T00:00:00"/>
    <s v="Sep-2024"/>
    <s v="Q3-2024"/>
    <d v="2024-09-25T00:00:00"/>
    <d v="2024-09-25T00:00:00"/>
    <n v="20"/>
    <s v="Asia"/>
    <s v="Japan"/>
    <s v="Osaka"/>
    <s v="Enterprise"/>
    <s v="Distributor"/>
    <s v="D. Smith"/>
    <x v="5"/>
    <s v="MON-5249"/>
    <n v="195.54"/>
    <x v="231"/>
    <x v="1"/>
    <n v="0.187"/>
    <n v="16"/>
    <n v="5280.8577599999999"/>
    <n v="3128.64"/>
    <n v="2152.21776"/>
    <n v="0.40755079152141377"/>
  </r>
  <r>
    <s v="ORD-2023-946143"/>
    <d v="2023-03-14T00:00:00"/>
    <s v="Mar-2023"/>
    <s v="Q1-2023"/>
    <d v="2023-03-30T00:00:00"/>
    <d v="2023-03-30T00:00:00"/>
    <n v="16"/>
    <s v="Africa"/>
    <s v="South Africa"/>
    <s v="Cape Town"/>
    <s v="Consumer"/>
    <s v="Distributor"/>
    <s v="K. Singh"/>
    <x v="0"/>
    <s v="CMP-8230"/>
    <n v="1309.77"/>
    <x v="232"/>
    <x v="2"/>
    <n v="0.10199999999999999"/>
    <n v="10"/>
    <n v="14269.848599999999"/>
    <n v="13097.7"/>
    <n v="1172.1485999999986"/>
    <n v="8.2141628328137886E-2"/>
  </r>
  <r>
    <s v="ORD-2024-281211"/>
    <d v="2024-01-11T00:00:00"/>
    <s v="Jan-2024"/>
    <s v="Q1-2024"/>
    <d v="2024-02-02T00:00:00"/>
    <d v="2024-02-02T00:00:00"/>
    <n v="22"/>
    <s v="Asia"/>
    <s v="Japan"/>
    <s v="Nagoya"/>
    <s v="Small Business"/>
    <s v="Online"/>
    <s v="Unassigned"/>
    <x v="1"/>
    <s v="PRN-7816"/>
    <n v="1237.68"/>
    <x v="233"/>
    <x v="2"/>
    <n v="6.8000000000000005E-2"/>
    <n v="13"/>
    <n v="17359.804799999998"/>
    <n v="16089.84"/>
    <n v="1269.9647999999979"/>
    <n v="7.315547695559331E-2"/>
  </r>
  <r>
    <s v="ORD-2024-805860"/>
    <d v="2024-09-13T00:00:00"/>
    <s v="Sep-2024"/>
    <s v="Q3-2024"/>
    <d v="2024-10-02T00:00:00"/>
    <d v="2024-10-02T00:00:00"/>
    <n v="19"/>
    <s v="Africa"/>
    <s v="Kenya"/>
    <s v="Mombasa"/>
    <s v="Small Business"/>
    <s v="Retail"/>
    <s v="M. Rossi"/>
    <x v="3"/>
    <s v="PHN-8804"/>
    <n v="1338.99"/>
    <x v="234"/>
    <x v="2"/>
    <n v="0.126"/>
    <n v="24"/>
    <n v="37038.581760000001"/>
    <n v="32135.760000000002"/>
    <n v="4902.8217599999989"/>
    <n v="0.1323706666677725"/>
  </r>
  <r>
    <s v="ORD-2025-132174"/>
    <d v="2025-07-17T00:00:00"/>
    <s v="Jul-2025"/>
    <s v="Q3-2025"/>
    <d v="2025-07-23T00:00:00"/>
    <d v="2025-07-23T00:00:00"/>
    <n v="6"/>
    <s v="Americas"/>
    <s v="Canada"/>
    <s v="Vancouver"/>
    <s v="Consumer"/>
    <s v="Online"/>
    <s v="H. Kim"/>
    <x v="0"/>
    <s v="CMP-8851"/>
    <n v="1364.89"/>
    <x v="235"/>
    <x v="2"/>
    <n v="0.17199999999999999"/>
    <n v="61"/>
    <n v="139277.83032000001"/>
    <n v="83258.290000000008"/>
    <n v="56019.54032"/>
    <n v="0.4022143379983118"/>
  </r>
  <r>
    <s v="ORD-2023-964434"/>
    <d v="2023-11-28T00:00:00"/>
    <s v="Nov-2023"/>
    <s v="Q4-2023"/>
    <d v="2023-12-07T00:00:00"/>
    <d v="2023-12-07T00:00:00"/>
    <n v="9"/>
    <s v="Asia"/>
    <s v="India"/>
    <s v="Delhi"/>
    <s v="Enterprise"/>
    <s v="Marketplace"/>
    <s v="L. Okafor"/>
    <x v="3"/>
    <s v="PHN-2447"/>
    <n v="699.33"/>
    <x v="236"/>
    <x v="0"/>
    <n v="0.23499999999999999"/>
    <n v="10"/>
    <n v="6684.1875"/>
    <n v="6993.3"/>
    <n v="-309.11250000000018"/>
    <n v="-4.6245336475076469E-2"/>
  </r>
  <r>
    <s v="ORD-2024-897622"/>
    <d v="2024-03-30T00:00:00"/>
    <s v="Mar-2024"/>
    <s v="Q1-2024"/>
    <d v="2024-04-24T00:00:00"/>
    <d v="2024-04-24T00:00:00"/>
    <n v="25"/>
    <s v="Americas"/>
    <s v="USA"/>
    <s v="Austin"/>
    <s v="Non-Profit"/>
    <s v="Online"/>
    <s v="G. Dubois"/>
    <x v="4"/>
    <s v="LAP-2846"/>
    <n v="160.82"/>
    <x v="237"/>
    <x v="1"/>
    <n v="0.13"/>
    <n v="17"/>
    <n v="3823.5108"/>
    <n v="2733.94"/>
    <n v="1089.5708"/>
    <n v="0.28496605789631874"/>
  </r>
  <r>
    <s v="ORD-2023-517216"/>
    <d v="2023-09-19T00:00:00"/>
    <s v="Sep-2023"/>
    <s v="Q3-2023"/>
    <d v="2023-10-08T00:00:00"/>
    <d v="2023-10-08T00:00:00"/>
    <n v="19"/>
    <s v="Asia"/>
    <s v="India"/>
    <s v="Bengaluru"/>
    <s v="Education"/>
    <s v="Direct"/>
    <s v="J. Njeri"/>
    <x v="1"/>
    <s v="PRN-5005"/>
    <n v="385.32"/>
    <x v="238"/>
    <x v="1"/>
    <n v="8.5999999999999993E-2"/>
    <n v="8"/>
    <n v="4436.6291200000005"/>
    <n v="3082.56"/>
    <n v="1354.0691200000006"/>
    <n v="0.30520223425842735"/>
  </r>
  <r>
    <s v="ORD-2025-509940"/>
    <d v="2025-05-16T00:00:00"/>
    <s v="May-2025"/>
    <s v="Q2-2025"/>
    <d v="2025-05-27T00:00:00"/>
    <d v="2025-05-27T00:00:00"/>
    <n v="11"/>
    <s v="Asia"/>
    <s v="China"/>
    <s v="Beijing"/>
    <s v="Enterprise"/>
    <s v="Online"/>
    <s v="F. Müller"/>
    <x v="3"/>
    <s v="PHN-3800"/>
    <n v="918.12"/>
    <x v="239"/>
    <x v="2"/>
    <n v="9.5000000000000001E-2"/>
    <n v="8"/>
    <n v="9684.8756000000012"/>
    <n v="7344.96"/>
    <n v="2339.9156000000012"/>
    <n v="0.24160512707050164"/>
  </r>
  <r>
    <s v="ORD-2025-646342"/>
    <d v="2025-08-02T00:00:00"/>
    <s v="Aug-2025"/>
    <s v="Q3-2025"/>
    <d v="2025-08-08T00:00:00"/>
    <d v="2025-08-08T00:00:00"/>
    <n v="6"/>
    <s v="Asia"/>
    <s v="Japan"/>
    <s v="Osaka"/>
    <s v="Consumer"/>
    <s v="Direct"/>
    <s v="N. Brown"/>
    <x v="4"/>
    <s v="LAP-4828"/>
    <n v="1225.94"/>
    <x v="240"/>
    <x v="2"/>
    <n v="0.13600000000000001"/>
    <n v="22"/>
    <n v="34082.864639999993"/>
    <n v="26970.68"/>
    <n v="7112.1846399999922"/>
    <n v="0.20867332353434462"/>
  </r>
  <r>
    <s v="ORD-2024-866535"/>
    <d v="2024-12-04T00:00:00"/>
    <s v="Dec-2024"/>
    <s v="Q4-2024"/>
    <d v="2024-12-12T00:00:00"/>
    <d v="2024-12-12T00:00:00"/>
    <n v="8"/>
    <s v="Europe"/>
    <s v="Germany"/>
    <s v="Frankfurt"/>
    <s v="Enterprise"/>
    <s v="Marketplace"/>
    <s v="B. Chen"/>
    <x v="1"/>
    <s v="PRN-5492"/>
    <n v="72.06"/>
    <x v="241"/>
    <x v="1"/>
    <n v="0.23799999999999999"/>
    <n v="8"/>
    <n v="748.22303999999997"/>
    <n v="576.48"/>
    <n v="171.74303999999995"/>
    <n v="0.22953455162246802"/>
  </r>
  <r>
    <s v="ORD-2023-747341"/>
    <d v="2023-04-19T00:00:00"/>
    <s v="Apr-2023"/>
    <s v="Q2-2023"/>
    <d v="2023-04-28T00:00:00"/>
    <d v="2023-04-28T00:00:00"/>
    <n v="9"/>
    <s v="Americas"/>
    <s v="Brazil"/>
    <s v="Rio de Janeiro"/>
    <s v="Corporate"/>
    <s v="Distributor"/>
    <s v="M. Rossi"/>
    <x v="3"/>
    <s v="PHN-7132"/>
    <n v="1013.54"/>
    <x v="242"/>
    <x v="0"/>
    <n v="0.17499999999999999"/>
    <n v="16"/>
    <n v="12248.675999999999"/>
    <n v="16216.64"/>
    <n v="-3967.9639999999999"/>
    <n v="-0.32395044166406234"/>
  </r>
  <r>
    <s v="ORD-2024-853298"/>
    <d v="2024-03-06T00:00:00"/>
    <s v="Mar-2024"/>
    <s v="Q1-2024"/>
    <d v="2024-03-26T00:00:00"/>
    <d v="2024-03-26T00:00:00"/>
    <n v="20"/>
    <s v="Africa"/>
    <s v="Nigeria"/>
    <s v="Port Harcourt"/>
    <s v="Consumer"/>
    <s v="Marketplace"/>
    <s v="I. Johnson"/>
    <x v="3"/>
    <s v="PHN-4741"/>
    <n v="65.64"/>
    <x v="243"/>
    <x v="1"/>
    <n v="0.16700000000000001"/>
    <n v="23"/>
    <n v="2909.8689199999999"/>
    <n v="1509.72"/>
    <n v="1400.1489199999999"/>
    <n v="0.48117250587356353"/>
  </r>
  <r>
    <s v="ORD-2024-544865"/>
    <d v="2024-02-16T00:00:00"/>
    <s v="Feb-2024"/>
    <s v="Q1-2024"/>
    <d v="2024-03-04T00:00:00"/>
    <d v="2024-03-04T00:00:00"/>
    <n v="17"/>
    <s v="Americas"/>
    <s v="Canada"/>
    <s v="Montreal"/>
    <s v="Non-Profit"/>
    <s v="Retail"/>
    <s v="D. Smith"/>
    <x v="4"/>
    <s v="LAP-2774"/>
    <n v="1350.98"/>
    <x v="244"/>
    <x v="2"/>
    <n v="0.26300000000000001"/>
    <n v="6"/>
    <n v="9774.3888000000006"/>
    <n v="8105.88"/>
    <n v="1668.5088000000005"/>
    <n v="0.17070211080615091"/>
  </r>
  <r>
    <s v="ORD-2025-946490"/>
    <d v="2025-04-22T00:00:00"/>
    <s v="Apr-2025"/>
    <s v="Q2-2025"/>
    <d v="2025-05-02T00:00:00"/>
    <d v="2025-05-02T00:00:00"/>
    <n v="10"/>
    <s v="Europe"/>
    <s v="Germany"/>
    <s v="Berlin"/>
    <s v="Corporate"/>
    <s v="Marketplace"/>
    <s v="C. Otieno"/>
    <x v="5"/>
    <s v="MON-2842"/>
    <n v="20.149999999999999"/>
    <x v="245"/>
    <x v="1"/>
    <n v="0.151"/>
    <n v="18"/>
    <n v="607.30668000000003"/>
    <n v="362.7"/>
    <n v="244.60668000000004"/>
    <n v="0.4027729120318585"/>
  </r>
  <r>
    <s v="ORD-2024-320972"/>
    <d v="2024-11-08T00:00:00"/>
    <s v="Nov-2024"/>
    <s v="Q4-2024"/>
    <d v="2024-11-08T00:00:00"/>
    <d v="2024-11-08T00:00:00"/>
    <n v="0"/>
    <s v="Africa"/>
    <s v="Kenya"/>
    <s v="Nakuru"/>
    <s v="Enterprise"/>
    <s v="Marketplace"/>
    <s v="M. Rossi"/>
    <x v="2"/>
    <s v="NET-2628"/>
    <n v="803.28"/>
    <x v="246"/>
    <x v="0"/>
    <n v="0.11"/>
    <n v="4"/>
    <n v="3592.04"/>
    <n v="3213.12"/>
    <n v="378.92000000000007"/>
    <n v="0.10548880302001093"/>
  </r>
  <r>
    <s v="ORD-2025-248586"/>
    <d v="2025-09-12T00:00:00"/>
    <s v="Sep-2025"/>
    <s v="Q3-2025"/>
    <d v="2025-09-30T00:00:00"/>
    <d v="2025-09-30T00:00:00"/>
    <n v="18"/>
    <s v="Asia"/>
    <s v="Japan"/>
    <s v="Nagoya"/>
    <s v="Non-Profit"/>
    <s v="Marketplace"/>
    <s v="F. Müller"/>
    <x v="5"/>
    <s v="MON-2998"/>
    <n v="1212.99"/>
    <x v="247"/>
    <x v="2"/>
    <n v="0.107"/>
    <n v="8"/>
    <n v="11813.604160000001"/>
    <n v="9703.92"/>
    <n v="2109.6841600000007"/>
    <n v="0.17858090819931455"/>
  </r>
  <r>
    <s v="ORD-2024-664046"/>
    <d v="2024-09-02T00:00:00"/>
    <s v="Sep-2024"/>
    <s v="Q3-2024"/>
    <d v="2024-09-08T00:00:00"/>
    <d v="2024-09-08T00:00:00"/>
    <n v="6"/>
    <s v="Americas"/>
    <s v="USA"/>
    <s v="Austin"/>
    <s v="Consumer"/>
    <s v="Direct"/>
    <s v="H. Kim"/>
    <x v="0"/>
    <s v="CMP-7563"/>
    <n v="462.94"/>
    <x v="248"/>
    <x v="0"/>
    <n v="0.14299999999999999"/>
    <n v="14"/>
    <n v="12186.368600000002"/>
    <n v="6481.16"/>
    <n v="5705.2086000000018"/>
    <n v="0.46816314090483041"/>
  </r>
  <r>
    <s v="ORD-2023-276806"/>
    <d v="2023-03-04T00:00:00"/>
    <s v="Mar-2023"/>
    <s v="Q1-2023"/>
    <d v="2023-03-24T00:00:00"/>
    <d v="2023-03-24T00:00:00"/>
    <n v="20"/>
    <s v="Americas"/>
    <s v="Canada"/>
    <s v="Montreal"/>
    <s v="Consumer"/>
    <s v="Distributor"/>
    <s v="I. Johnson"/>
    <x v="4"/>
    <s v="LAP-6160"/>
    <n v="481.71"/>
    <x v="249"/>
    <x v="0"/>
    <n v="0.20300000000000001"/>
    <n v="24"/>
    <n v="17453.3436"/>
    <n v="11561.039999999999"/>
    <n v="5892.3036000000011"/>
    <n v="0.33760313983619739"/>
  </r>
  <r>
    <s v="ORD-2024-220234"/>
    <d v="2024-03-15T00:00:00"/>
    <s v="Mar-2024"/>
    <s v="Q1-2024"/>
    <d v="2024-04-09T00:00:00"/>
    <d v="2024-04-09T00:00:00"/>
    <n v="25"/>
    <s v="Americas"/>
    <s v="Canada"/>
    <s v="Vancouver"/>
    <s v="Consumer"/>
    <s v="Online"/>
    <s v="F. Müller"/>
    <x v="5"/>
    <s v="MON-4361"/>
    <n v="648.64"/>
    <x v="250"/>
    <x v="0"/>
    <n v="0.22500000000000001"/>
    <n v="28"/>
    <n v="17689.623"/>
    <n v="18161.919999999998"/>
    <n v="-472.29699999999866"/>
    <n v="-2.6699099240272032E-2"/>
  </r>
  <r>
    <s v="ORD-2024-301260"/>
    <d v="2024-07-29T00:00:00"/>
    <s v="Jul-2024"/>
    <s v="Q3-2024"/>
    <d v="2024-07-31T00:00:00"/>
    <d v="2024-07-31T00:00:00"/>
    <n v="2"/>
    <s v="Americas"/>
    <s v="USA"/>
    <s v="New York"/>
    <s v="Education"/>
    <s v="Marketplace"/>
    <s v="I. Johnson"/>
    <x v="1"/>
    <s v="PRN-2829"/>
    <n v="798.97"/>
    <x v="251"/>
    <x v="2"/>
    <n v="0.122"/>
    <n v="16"/>
    <n v="25483.91488"/>
    <n v="12783.52"/>
    <n v="12700.39488"/>
    <n v="0.49836906691159061"/>
  </r>
  <r>
    <s v="ORD-2024-350100"/>
    <d v="2024-10-27T00:00:00"/>
    <s v="Oct-2024"/>
    <s v="Q4-2024"/>
    <d v="2024-11-20T00:00:00"/>
    <d v="2024-11-20T00:00:00"/>
    <n v="24"/>
    <s v="Asia"/>
    <s v="Japan"/>
    <s v="Nagoya"/>
    <s v="Non-Profit"/>
    <s v="Online"/>
    <s v="H. Kim"/>
    <x v="5"/>
    <s v="MON-8939"/>
    <n v="317.25"/>
    <x v="252"/>
    <x v="0"/>
    <n v="5.2999999999999999E-2"/>
    <n v="9"/>
    <n v="6468.2751599999992"/>
    <n v="2855.25"/>
    <n v="3613.0251599999992"/>
    <n v="0.5585762928489888"/>
  </r>
  <r>
    <s v="ORD-2024-855600"/>
    <d v="2024-04-29T00:00:00"/>
    <s v="Apr-2024"/>
    <s v="Q2-2024"/>
    <d v="2024-05-19T00:00:00"/>
    <d v="2024-05-19T00:00:00"/>
    <n v="20"/>
    <s v="Europe"/>
    <s v="Germany"/>
    <s v="Frankfurt"/>
    <s v="Enterprise"/>
    <s v="Marketplace"/>
    <s v="C. Otieno"/>
    <x v="4"/>
    <s v="LAP-5009"/>
    <n v="668.97"/>
    <x v="253"/>
    <x v="2"/>
    <n v="3.4000000000000002E-2"/>
    <n v="15"/>
    <n v="24161.205600000001"/>
    <n v="10034.550000000001"/>
    <n v="14126.6556"/>
    <n v="0.58468339013679016"/>
  </r>
  <r>
    <s v="ORD-2023-474313"/>
    <d v="2023-10-05T00:00:00"/>
    <s v="Oct-2023"/>
    <s v="Q4-2023"/>
    <d v="2023-10-06T00:00:00"/>
    <d v="2023-10-06T00:00:00"/>
    <n v="1"/>
    <s v="Asia"/>
    <s v="India"/>
    <s v="Bengaluru"/>
    <s v="Non-Profit"/>
    <s v="Online"/>
    <s v="I. Johnson"/>
    <x v="0"/>
    <s v="CMP-4807"/>
    <n v="1470.26"/>
    <x v="254"/>
    <x v="2"/>
    <n v="0.17299999999999999"/>
    <n v="9"/>
    <n v="19073.059649999999"/>
    <n v="13232.34"/>
    <n v="5840.7196499999991"/>
    <n v="0.30622877279157462"/>
  </r>
  <r>
    <s v="ORD-2023-256951"/>
    <d v="2023-04-19T00:00:00"/>
    <s v="Apr-2023"/>
    <s v="Q2-2023"/>
    <d v="2023-05-07T00:00:00"/>
    <d v="2023-05-07T00:00:00"/>
    <n v="18"/>
    <s v="Europe"/>
    <s v="United Kingdom"/>
    <s v="London"/>
    <s v="Non-Profit"/>
    <s v="Direct"/>
    <s v="H. Kim"/>
    <x v="2"/>
    <s v="NET-2439"/>
    <n v="516.96"/>
    <x v="255"/>
    <x v="0"/>
    <n v="0.19700000000000001"/>
    <n v="4"/>
    <n v="2394.1605599999998"/>
    <n v="2067.84"/>
    <n v="326.32055999999966"/>
    <n v="0.13629852794835101"/>
  </r>
  <r>
    <s v="ORD-2025-184754"/>
    <d v="2025-06-27T00:00:00"/>
    <s v="Jun-2025"/>
    <s v="Q2-2025"/>
    <d v="2025-07-05T00:00:00"/>
    <d v="2025-07-05T00:00:00"/>
    <n v="8"/>
    <s v="Europe"/>
    <s v="Germany"/>
    <s v="Munich"/>
    <s v="Small Business"/>
    <s v="Direct"/>
    <s v="G. Dubois"/>
    <x v="5"/>
    <s v="MON-7626"/>
    <n v="314.93"/>
    <x v="256"/>
    <x v="0"/>
    <n v="0.20499999999999999"/>
    <n v="8"/>
    <n v="4375.3620000000001"/>
    <n v="2519.44"/>
    <n v="1855.922"/>
    <n v="0.424175645352316"/>
  </r>
  <r>
    <s v="ORD-2023-888140"/>
    <d v="2023-10-11T00:00:00"/>
    <s v="Oct-2023"/>
    <s v="Q4-2023"/>
    <d v="2023-10-13T00:00:00"/>
    <d v="2023-10-13T00:00:00"/>
    <n v="2"/>
    <s v="Americas"/>
    <s v="Brazil"/>
    <s v="Brasília"/>
    <s v="Consumer"/>
    <s v="Distributor"/>
    <s v="Unassigned"/>
    <x v="6"/>
    <s v="ACC-3567"/>
    <n v="715.94"/>
    <x v="257"/>
    <x v="1"/>
    <n v="0.14000000000000001"/>
    <n v="16"/>
    <n v="7568.9632000000001"/>
    <n v="11455.04"/>
    <n v="-3886.0768000000007"/>
    <n v="-0.51342260456491595"/>
  </r>
  <r>
    <s v="ORD-2023-638181"/>
    <d v="2023-05-20T00:00:00"/>
    <s v="May-2023"/>
    <s v="Q2-2023"/>
    <d v="2023-06-07T00:00:00"/>
    <d v="2023-06-07T00:00:00"/>
    <n v="18"/>
    <s v="Africa"/>
    <s v="Nigeria"/>
    <s v="Port Harcourt"/>
    <s v="Enterprise"/>
    <s v="Distributor"/>
    <s v="E. Garcia"/>
    <x v="0"/>
    <s v="CMP-4630"/>
    <n v="1120.06"/>
    <x v="258"/>
    <x v="2"/>
    <n v="7.8E-2"/>
    <n v="12"/>
    <n v="22882.675440000003"/>
    <n v="13440.72"/>
    <n v="9441.9554400000034"/>
    <n v="0.41262462795303284"/>
  </r>
  <r>
    <s v="ORD-2023-521280"/>
    <d v="2023-05-27T00:00:00"/>
    <s v="May-2023"/>
    <s v="Q2-2023"/>
    <d v="2023-06-19T00:00:00"/>
    <d v="2023-06-19T00:00:00"/>
    <n v="23"/>
    <s v="Europe"/>
    <s v="Germany"/>
    <s v="Berlin"/>
    <s v="Education"/>
    <s v="Retail"/>
    <s v="O. Wang"/>
    <x v="6"/>
    <s v="ACC-1882"/>
    <n v="1471.58"/>
    <x v="259"/>
    <x v="2"/>
    <n v="4.0000000000000001E-3"/>
    <n v="7"/>
    <n v="17964.4038"/>
    <n v="10301.06"/>
    <n v="7663.3438000000006"/>
    <n v="0.4265849223451546"/>
  </r>
  <r>
    <s v="ORD-2023-630430"/>
    <d v="2023-08-04T00:00:00"/>
    <s v="Aug-2023"/>
    <s v="Q3-2023"/>
    <d v="2023-08-24T00:00:00"/>
    <d v="2023-08-24T00:00:00"/>
    <n v="20"/>
    <s v="Americas"/>
    <s v="Brazil"/>
    <s v="Brasília"/>
    <s v="Non-Profit"/>
    <s v="Direct"/>
    <s v="Unassigned"/>
    <x v="2"/>
    <s v="NET-9125"/>
    <n v="582.88"/>
    <x v="260"/>
    <x v="0"/>
    <n v="0.216"/>
    <n v="10"/>
    <n v="8186.057600000001"/>
    <n v="5828.8"/>
    <n v="2357.2576000000008"/>
    <n v="0.28796005539956138"/>
  </r>
  <r>
    <s v="ORD-2025-908258"/>
    <d v="2025-06-21T00:00:00"/>
    <s v="Jun-2025"/>
    <s v="Q2-2025"/>
    <d v="2025-06-27T00:00:00"/>
    <d v="2025-06-27T00:00:00"/>
    <n v="6"/>
    <s v="Africa"/>
    <s v="South Africa"/>
    <s v="Durban"/>
    <s v="Enterprise"/>
    <s v="Distributor"/>
    <s v="N. Brown"/>
    <x v="3"/>
    <s v="PHN-3819"/>
    <n v="93.91"/>
    <x v="261"/>
    <x v="1"/>
    <n v="5.7000000000000002E-2"/>
    <n v="6"/>
    <n v="560.36831999999993"/>
    <n v="563.46"/>
    <n v="-3.0916800000001103"/>
    <n v="-5.5172283829323376E-3"/>
  </r>
  <r>
    <s v="ORD-2025-440093"/>
    <d v="2025-04-16T00:00:00"/>
    <s v="Apr-2025"/>
    <s v="Q2-2025"/>
    <d v="2025-04-26T00:00:00"/>
    <d v="2025-04-26T00:00:00"/>
    <n v="10"/>
    <s v="Africa"/>
    <s v="Nigeria"/>
    <s v="Port Harcourt"/>
    <s v="Enterprise"/>
    <s v="Marketplace"/>
    <s v="F. Müller"/>
    <x v="4"/>
    <s v="LAP-3490"/>
    <n v="1457.44"/>
    <x v="262"/>
    <x v="2"/>
    <n v="0.126"/>
    <n v="23"/>
    <n v="40139.874619999995"/>
    <n v="33521.120000000003"/>
    <n v="6618.7546199999924"/>
    <n v="0.16489225944672353"/>
  </r>
  <r>
    <s v="ORD-2025-898022"/>
    <d v="2025-09-02T00:00:00"/>
    <s v="Sep-2025"/>
    <s v="Q3-2025"/>
    <d v="2025-09-11T00:00:00"/>
    <d v="2025-09-11T00:00:00"/>
    <n v="9"/>
    <s v="Americas"/>
    <s v="Canada"/>
    <s v="Toronto"/>
    <s v="Corporate"/>
    <s v="Distributor"/>
    <s v="M. Rossi"/>
    <x v="1"/>
    <s v="PRN-1276"/>
    <n v="1207.6300000000001"/>
    <x v="263"/>
    <x v="0"/>
    <n v="0.19600000000000001"/>
    <n v="17"/>
    <n v="12597.52224"/>
    <n v="20529.710000000003"/>
    <n v="-7932.1877600000025"/>
    <n v="-0.62966253274897988"/>
  </r>
  <r>
    <s v="ORD-2024-500511"/>
    <d v="2024-10-08T00:00:00"/>
    <s v="Oct-2024"/>
    <s v="Q4-2024"/>
    <d v="2024-10-08T00:00:00"/>
    <d v="2024-10-08T00:00:00"/>
    <n v="0"/>
    <s v="Europe"/>
    <s v="United Kingdom"/>
    <s v="London"/>
    <s v="Corporate"/>
    <s v="Online"/>
    <s v="E. Garcia"/>
    <x v="5"/>
    <s v="MON-9733"/>
    <n v="1108.1099999999999"/>
    <x v="264"/>
    <x v="2"/>
    <n v="0.184"/>
    <n v="19"/>
    <n v="38818.760160000005"/>
    <n v="21054.089999999997"/>
    <n v="17764.670160000009"/>
    <n v="0.45763105485025896"/>
  </r>
  <r>
    <s v="ORD-2023-632893"/>
    <d v="2023-05-07T00:00:00"/>
    <s v="May-2023"/>
    <s v="Q2-2023"/>
    <d v="2023-05-05T00:00:00"/>
    <d v="2023-05-07T00:00:00"/>
    <n v="0"/>
    <s v="Africa"/>
    <s v="Nigeria"/>
    <s v="Port Harcourt"/>
    <s v="Non-Profit"/>
    <s v="Marketplace"/>
    <s v="A. Patel"/>
    <x v="0"/>
    <s v="CMP-9392"/>
    <n v="1269.6500000000001"/>
    <x v="265"/>
    <x v="2"/>
    <n v="0.107"/>
    <n v="8"/>
    <n v="17594.028880000002"/>
    <n v="10157.200000000001"/>
    <n v="7436.8288800000009"/>
    <n v="0.42269050089225502"/>
  </r>
  <r>
    <s v="ORD-2023-967239"/>
    <d v="2023-12-24T00:00:00"/>
    <s v="Dec-2023"/>
    <s v="Q4-2023"/>
    <d v="2024-01-01T00:00:00"/>
    <d v="2024-01-01T00:00:00"/>
    <n v="8"/>
    <s v="Americas"/>
    <s v="Brazil"/>
    <s v="São Paulo"/>
    <s v="Education"/>
    <s v="Direct"/>
    <s v="C. Otieno"/>
    <x v="3"/>
    <s v="PHN-3014"/>
    <n v="526.49"/>
    <x v="266"/>
    <x v="1"/>
    <n v="0"/>
    <n v="14"/>
    <n v="6946.8"/>
    <n v="7370.8600000000006"/>
    <n v="-424.0600000000004"/>
    <n v="-6.1043933897621985E-2"/>
  </r>
  <r>
    <s v="ORD-2024-885858"/>
    <d v="2024-01-10T00:00:00"/>
    <s v="Jan-2024"/>
    <s v="Q1-2024"/>
    <d v="2024-01-23T00:00:00"/>
    <d v="2024-01-23T00:00:00"/>
    <n v="13"/>
    <s v="Europe"/>
    <s v="France"/>
    <s v="Marseille"/>
    <s v="Corporate"/>
    <s v="Direct"/>
    <s v="A. Patel"/>
    <x v="1"/>
    <s v="PRN-6776"/>
    <n v="720"/>
    <x v="267"/>
    <x v="0"/>
    <n v="0.154"/>
    <n v="10"/>
    <n v="7678.2113999999992"/>
    <n v="7200"/>
    <n v="478.21139999999923"/>
    <n v="6.2281614179052078E-2"/>
  </r>
  <r>
    <s v="ORD-2023-253245"/>
    <d v="2023-08-03T00:00:00"/>
    <s v="Aug-2023"/>
    <s v="Q3-2023"/>
    <d v="2023-08-14T00:00:00"/>
    <d v="2023-08-14T00:00:00"/>
    <n v="11"/>
    <s v="Americas"/>
    <s v="Brazil"/>
    <s v="Brasília"/>
    <s v="Corporate"/>
    <s v="Direct"/>
    <s v="J. Njeri"/>
    <x v="6"/>
    <s v="ACC-3951"/>
    <n v="232.73"/>
    <x v="268"/>
    <x v="1"/>
    <n v="0.13400000000000001"/>
    <n v="25"/>
    <n v="7235.2134999999998"/>
    <n v="5818.25"/>
    <n v="1416.9634999999998"/>
    <n v="0.1958426658729559"/>
  </r>
  <r>
    <s v="ORD-2025-484073"/>
    <d v="2025-02-19T00:00:00"/>
    <s v="Feb-2025"/>
    <s v="Q1-2025"/>
    <d v="2025-03-09T00:00:00"/>
    <d v="2025-03-09T00:00:00"/>
    <n v="18"/>
    <s v="Asia"/>
    <s v="India"/>
    <s v="Delhi"/>
    <s v="Small Business"/>
    <s v="Direct"/>
    <s v="O. Wang"/>
    <x v="5"/>
    <s v="MON-1436"/>
    <n v="325.87"/>
    <x v="269"/>
    <x v="1"/>
    <n v="0.17399999999999999"/>
    <n v="16"/>
    <n v="7120.6486400000003"/>
    <n v="5213.92"/>
    <n v="1906.7286400000003"/>
    <n v="0.26777457172778013"/>
  </r>
  <r>
    <s v="ORD-2024-745822"/>
    <d v="2024-03-31T00:00:00"/>
    <s v="Mar-2024"/>
    <s v="Q1-2024"/>
    <d v="2024-04-17T00:00:00"/>
    <d v="2024-04-17T00:00:00"/>
    <n v="17"/>
    <s v="Europe"/>
    <s v="Germany"/>
    <s v="Frankfurt"/>
    <s v="Education"/>
    <s v="Direct"/>
    <s v="H. Kim"/>
    <x v="5"/>
    <s v="MON-8651"/>
    <n v="1025.51"/>
    <x v="270"/>
    <x v="2"/>
    <n v="0.13900000000000001"/>
    <n v="28"/>
    <n v="34632.106319999999"/>
    <n v="28714.28"/>
    <n v="5917.8263200000001"/>
    <n v="0.17087688127656453"/>
  </r>
  <r>
    <s v="ORD-2023-369160"/>
    <d v="2023-07-24T00:00:00"/>
    <s v="Jul-2023"/>
    <s v="Q3-2023"/>
    <d v="2023-08-13T00:00:00"/>
    <d v="2023-08-13T00:00:00"/>
    <n v="20"/>
    <s v="Americas"/>
    <s v="Canada"/>
    <s v="Montreal"/>
    <s v="Education"/>
    <s v="Direct"/>
    <s v="C. Otieno"/>
    <x v="5"/>
    <s v="MON-3307"/>
    <n v="1082.3800000000001"/>
    <x v="271"/>
    <x v="2"/>
    <n v="0.16400000000000001"/>
    <n v="20"/>
    <n v="29536.716"/>
    <n v="21647.600000000002"/>
    <n v="7889.1159999999982"/>
    <n v="0.26709523157550752"/>
  </r>
  <r>
    <s v="ORD-2024-834983"/>
    <d v="2024-03-16T00:00:00"/>
    <s v="Mar-2024"/>
    <s v="Q1-2024"/>
    <d v="2024-04-13T00:00:00"/>
    <d v="2024-04-13T00:00:00"/>
    <n v="28"/>
    <s v="Europe"/>
    <s v="France"/>
    <s v="Paris"/>
    <s v="Small Business"/>
    <s v="Online"/>
    <s v="K. Singh"/>
    <x v="1"/>
    <s v="PRN-8758"/>
    <n v="287.61"/>
    <x v="272"/>
    <x v="1"/>
    <n v="0.13500000000000001"/>
    <n v="21"/>
    <n v="11417.429099999999"/>
    <n v="6039.81"/>
    <n v="5377.619099999999"/>
    <n v="0.47100087531964613"/>
  </r>
  <r>
    <s v="ORD-2024-499009"/>
    <d v="2024-01-25T00:00:00"/>
    <s v="Jan-2024"/>
    <s v="Q1-2024"/>
    <d v="2024-01-27T00:00:00"/>
    <d v="2024-01-27T00:00:00"/>
    <n v="2"/>
    <s v="Americas"/>
    <s v="Brazil"/>
    <s v="São Paulo"/>
    <s v="Non-Profit"/>
    <s v="Marketplace"/>
    <s v="N. Brown"/>
    <x v="4"/>
    <s v="LAP-7056"/>
    <n v="1410.97"/>
    <x v="273"/>
    <x v="2"/>
    <n v="0.13500000000000001"/>
    <n v="6"/>
    <n v="8567.3924999999999"/>
    <n v="8465.82"/>
    <n v="101.57250000000022"/>
    <n v="1.1855707556295596E-2"/>
  </r>
  <r>
    <s v="ORD-2024-948800"/>
    <d v="2024-03-27T00:00:00"/>
    <s v="Mar-2024"/>
    <s v="Q1-2024"/>
    <d v="2024-04-11T00:00:00"/>
    <d v="2024-04-11T00:00:00"/>
    <n v="15"/>
    <s v="Americas"/>
    <s v="USA"/>
    <s v="San Francisco"/>
    <s v="Small Business"/>
    <s v="Direct"/>
    <s v="O. Wang"/>
    <x v="2"/>
    <s v="NET-5523"/>
    <n v="1338.35"/>
    <x v="274"/>
    <x v="2"/>
    <n v="0.115"/>
    <n v="40"/>
    <n v="79548.755999999994"/>
    <n v="53534"/>
    <n v="26014.755999999994"/>
    <n v="0.32702907384246205"/>
  </r>
  <r>
    <s v="ORD-2025-678328"/>
    <d v="2025-06-24T00:00:00"/>
    <s v="Jun-2025"/>
    <s v="Q2-2025"/>
    <d v="2025-07-14T00:00:00"/>
    <d v="2025-07-14T00:00:00"/>
    <n v="20"/>
    <s v="Europe"/>
    <s v="Germany"/>
    <s v="Berlin"/>
    <s v="Corporate"/>
    <s v="Direct"/>
    <s v="O. Wang"/>
    <x v="6"/>
    <s v="ACC-8094"/>
    <n v="385.08"/>
    <x v="275"/>
    <x v="0"/>
    <n v="0.151"/>
    <n v="8"/>
    <n v="6066.54648"/>
    <n v="3080.64"/>
    <n v="2985.9064800000001"/>
    <n v="0.49219213762621666"/>
  </r>
  <r>
    <s v="ORD-2024-580808"/>
    <d v="2024-06-16T00:00:00"/>
    <s v="Jun-2024"/>
    <s v="Q2-2024"/>
    <d v="2024-07-03T00:00:00"/>
    <d v="2024-07-03T00:00:00"/>
    <n v="17"/>
    <s v="Africa"/>
    <s v="South Africa"/>
    <s v="Johannesburg"/>
    <s v="Enterprise"/>
    <s v="Marketplace"/>
    <s v="F. Müller"/>
    <x v="3"/>
    <s v="PHN-6832"/>
    <n v="1173.83"/>
    <x v="276"/>
    <x v="2"/>
    <n v="0.12"/>
    <n v="17"/>
    <n v="34840.344000000005"/>
    <n v="19955.11"/>
    <n v="14885.234000000004"/>
    <n v="0.42724130393201637"/>
  </r>
  <r>
    <s v="ORD-2023-211715"/>
    <d v="2023-10-30T00:00:00"/>
    <s v="Oct-2023"/>
    <s v="Q4-2023"/>
    <d v="2023-11-14T00:00:00"/>
    <d v="2023-11-14T00:00:00"/>
    <n v="15"/>
    <s v="Asia"/>
    <s v="India"/>
    <s v="Bengaluru"/>
    <s v="Corporate"/>
    <s v="Online"/>
    <s v="F. Müller"/>
    <x v="4"/>
    <s v="LAP-2378"/>
    <n v="953.46"/>
    <x v="277"/>
    <x v="2"/>
    <n v="0.13800000000000001"/>
    <n v="5"/>
    <n v="8907.6924999999992"/>
    <n v="4767.3"/>
    <n v="4140.392499999999"/>
    <n v="0.46481089238318446"/>
  </r>
  <r>
    <s v="ORD-2023-715175"/>
    <d v="2023-06-15T00:00:00"/>
    <s v="Jun-2023"/>
    <s v="Q2-2023"/>
    <d v="2023-06-23T00:00:00"/>
    <d v="2023-06-23T00:00:00"/>
    <n v="8"/>
    <s v="Americas"/>
    <s v="USA"/>
    <s v="San Francisco"/>
    <s v="Consumer"/>
    <s v="Distributor"/>
    <s v="O. Wang"/>
    <x v="5"/>
    <s v="MON-5424"/>
    <n v="1097.0899999999999"/>
    <x v="278"/>
    <x v="2"/>
    <n v="0.112"/>
    <n v="9"/>
    <n v="17441.021520000002"/>
    <n v="9873.81"/>
    <n v="7567.2115200000026"/>
    <n v="0.43387432962699546"/>
  </r>
  <r>
    <s v="ORD-2025-685236"/>
    <d v="2025-03-14T00:00:00"/>
    <s v="Mar-2025"/>
    <s v="Q1-2025"/>
    <d v="2025-03-29T00:00:00"/>
    <d v="2025-03-29T00:00:00"/>
    <n v="15"/>
    <s v="Asia"/>
    <s v="Japan"/>
    <s v="Tokyo"/>
    <s v="Non-Profit"/>
    <s v="Direct"/>
    <s v="H. Kim"/>
    <x v="2"/>
    <s v="NET-8430"/>
    <n v="1106.96"/>
    <x v="279"/>
    <x v="2"/>
    <n v="0.317"/>
    <n v="7"/>
    <n v="13035.970220000001"/>
    <n v="7748.72"/>
    <n v="5287.2502200000008"/>
    <n v="0.40558931408789306"/>
  </r>
  <r>
    <s v="ORD-2023-274037"/>
    <d v="2023-08-15T00:00:00"/>
    <s v="Aug-2023"/>
    <s v="Q3-2023"/>
    <d v="2023-08-25T00:00:00"/>
    <d v="2023-08-25T00:00:00"/>
    <n v="10"/>
    <s v="Africa"/>
    <s v="Kenya"/>
    <s v="Nairobi"/>
    <s v="Small Business"/>
    <s v="Retail"/>
    <s v="N. Brown"/>
    <x v="3"/>
    <s v="PHN-1234"/>
    <n v="91.85"/>
    <x v="280"/>
    <x v="1"/>
    <n v="0"/>
    <n v="6"/>
    <n v="667.74"/>
    <n v="551.09999999999991"/>
    <n v="116.6400000000001"/>
    <n v="0.17467876718483258"/>
  </r>
  <r>
    <s v="ORD-2025-983096"/>
    <d v="2025-05-17T00:00:00"/>
    <s v="May-2025"/>
    <s v="Q2-2025"/>
    <d v="2025-05-28T00:00:00"/>
    <d v="2025-05-28T00:00:00"/>
    <n v="11"/>
    <s v="Asia"/>
    <s v="India"/>
    <s v="Bengaluru"/>
    <s v="Corporate"/>
    <s v="Distributor"/>
    <s v="B. Chen"/>
    <x v="4"/>
    <s v="LAP-9016"/>
    <n v="623.4"/>
    <x v="281"/>
    <x v="0"/>
    <n v="0.114"/>
    <n v="12"/>
    <n v="11696.156879999999"/>
    <n v="7480.7999999999993"/>
    <n v="4215.3568799999994"/>
    <n v="0.36040529579490388"/>
  </r>
  <r>
    <s v="ORD-2024-366010"/>
    <d v="2024-01-13T00:00:00"/>
    <s v="Jan-2024"/>
    <s v="Q1-2024"/>
    <d v="2024-02-05T00:00:00"/>
    <d v="2024-02-05T00:00:00"/>
    <n v="23"/>
    <s v="Europe"/>
    <s v="Germany"/>
    <s v="Frankfurt"/>
    <s v="Education"/>
    <s v="Direct"/>
    <s v="B. Chen"/>
    <x v="4"/>
    <s v="LAP-9931"/>
    <n v="1017.93"/>
    <x v="282"/>
    <x v="2"/>
    <n v="0.155"/>
    <n v="12"/>
    <n v="15505.479600000001"/>
    <n v="12215.16"/>
    <n v="3290.3196000000007"/>
    <n v="0.21220366508366503"/>
  </r>
  <r>
    <s v="ORD-2023-610470"/>
    <d v="2023-06-24T00:00:00"/>
    <s v="Jun-2023"/>
    <s v="Q2-2023"/>
    <d v="2023-07-21T00:00:00"/>
    <d v="2023-07-21T00:00:00"/>
    <n v="27"/>
    <s v="Asia"/>
    <s v="Japan"/>
    <s v="Nagoya"/>
    <s v="Consumer"/>
    <s v="Marketplace"/>
    <s v="J. Njeri"/>
    <x v="3"/>
    <s v="PHN-6818"/>
    <n v="554.76"/>
    <x v="283"/>
    <x v="0"/>
    <n v="0.22"/>
    <n v="7"/>
    <n v="3978.6474000000003"/>
    <n v="3883.3199999999997"/>
    <n v="95.32740000000058"/>
    <n v="2.395975074343119E-2"/>
  </r>
  <r>
    <s v="ORD-2025-541048"/>
    <d v="2025-04-04T00:00:00"/>
    <s v="Apr-2025"/>
    <s v="Q2-2025"/>
    <d v="2025-04-13T00:00:00"/>
    <d v="2025-04-13T00:00:00"/>
    <n v="9"/>
    <s v="Europe"/>
    <s v="Germany"/>
    <s v="Munich"/>
    <s v="Consumer"/>
    <s v="Marketplace"/>
    <s v="F. Müller"/>
    <x v="3"/>
    <s v="PHN-3803"/>
    <n v="7.02"/>
    <x v="284"/>
    <x v="1"/>
    <n v="0.13400000000000001"/>
    <n v="14"/>
    <n v="76.138720000000006"/>
    <n v="98.28"/>
    <n v="-22.141279999999995"/>
    <n v="-0.29080184169106066"/>
  </r>
  <r>
    <s v="ORD-2024-862371"/>
    <d v="2024-09-07T00:00:00"/>
    <s v="Sep-2024"/>
    <s v="Q3-2024"/>
    <d v="2024-09-07T00:00:00"/>
    <d v="2024-09-07T00:00:00"/>
    <n v="0"/>
    <s v="Asia"/>
    <s v="India"/>
    <s v="Mumbai"/>
    <s v="Education"/>
    <s v="Distributor"/>
    <s v="B. Chen"/>
    <x v="2"/>
    <s v="NET-9835"/>
    <n v="1066.6500000000001"/>
    <x v="285"/>
    <x v="2"/>
    <n v="0.13400000000000001"/>
    <n v="9"/>
    <n v="20028.787380000002"/>
    <n v="9599.85"/>
    <n v="10428.937380000001"/>
    <n v="0.52069739331368348"/>
  </r>
  <r>
    <s v="ORD-2024-277241"/>
    <d v="2024-01-28T00:00:00"/>
    <s v="Jan-2024"/>
    <s v="Q1-2024"/>
    <d v="2024-01-30T00:00:00"/>
    <d v="2024-01-30T00:00:00"/>
    <n v="2"/>
    <s v="Africa"/>
    <s v="South Africa"/>
    <s v="Cape Town"/>
    <s v="Consumer"/>
    <s v="Direct"/>
    <s v="F. Müller"/>
    <x v="6"/>
    <s v="ACC-6223"/>
    <n v="798.45"/>
    <x v="286"/>
    <x v="2"/>
    <n v="6.6000000000000003E-2"/>
    <n v="18"/>
    <n v="26765.040239999998"/>
    <n v="14372.1"/>
    <n v="12392.940239999998"/>
    <n v="0.46302714768494585"/>
  </r>
  <r>
    <s v="ORD-2023-369150"/>
    <d v="2023-07-18T00:00:00"/>
    <s v="Jul-2023"/>
    <s v="Q3-2023"/>
    <d v="2023-08-10T00:00:00"/>
    <d v="2023-08-10T00:00:00"/>
    <n v="23"/>
    <s v="Africa"/>
    <s v="South Africa"/>
    <s v="Johannesburg"/>
    <s v="Small Business"/>
    <s v="Retail"/>
    <s v="L. Okafor"/>
    <x v="0"/>
    <s v="CMP-8659"/>
    <n v="1271.56"/>
    <x v="287"/>
    <x v="0"/>
    <n v="0.192"/>
    <n v="13"/>
    <n v="10456.416880000001"/>
    <n v="16530.28"/>
    <n v="-6073.8631199999982"/>
    <n v="-0.58087423155607754"/>
  </r>
  <r>
    <s v="ORD-2025-922513"/>
    <d v="2025-08-28T00:00:00"/>
    <s v="Aug-2025"/>
    <s v="Q3-2025"/>
    <d v="2025-08-26T00:00:00"/>
    <d v="2025-08-28T00:00:00"/>
    <n v="0"/>
    <s v="Africa"/>
    <s v="Nigeria"/>
    <s v="Port Harcourt"/>
    <s v="Small Business"/>
    <s v="Retail"/>
    <s v="A. Patel"/>
    <x v="6"/>
    <s v="ACC-4483"/>
    <n v="521.05999999999995"/>
    <x v="288"/>
    <x v="2"/>
    <n v="0.14599999999999999"/>
    <n v="18"/>
    <n v="19066.045319999997"/>
    <n v="9379.0799999999981"/>
    <n v="9686.9653199999993"/>
    <n v="0.50807417885650974"/>
  </r>
  <r>
    <s v="ORD-2025-752845"/>
    <d v="2025-03-30T00:00:00"/>
    <s v="Mar-2025"/>
    <s v="Q1-2025"/>
    <d v="2025-04-07T00:00:00"/>
    <d v="2025-04-07T00:00:00"/>
    <n v="8"/>
    <s v="Americas"/>
    <s v="Brazil"/>
    <s v="São Paulo"/>
    <s v="Non-Profit"/>
    <s v="Direct"/>
    <s v="L. Okafor"/>
    <x v="1"/>
    <s v="PRN-8763"/>
    <n v="71.62"/>
    <x v="289"/>
    <x v="1"/>
    <n v="0.156"/>
    <n v="11"/>
    <n v="1098.9470800000001"/>
    <n v="787.82"/>
    <n v="311.12708000000009"/>
    <n v="0.28311379652603474"/>
  </r>
  <r>
    <s v="ORD-2023-667815"/>
    <d v="2023-10-21T00:00:00"/>
    <s v="Oct-2023"/>
    <s v="Q4-2023"/>
    <d v="2023-11-09T00:00:00"/>
    <d v="2023-11-09T00:00:00"/>
    <n v="19"/>
    <s v="Europe"/>
    <s v="United Kingdom"/>
    <s v="London"/>
    <s v="Non-Profit"/>
    <s v="Direct"/>
    <s v="A. Patel"/>
    <x v="6"/>
    <s v="ACC-8557"/>
    <n v="1142.48"/>
    <x v="290"/>
    <x v="2"/>
    <n v="0.20699999999999999"/>
    <n v="14"/>
    <n v="23375.594060000003"/>
    <n v="15994.720000000001"/>
    <n v="7380.8740600000019"/>
    <n v="0.31575129346680658"/>
  </r>
  <r>
    <s v="ORD-2023-375011"/>
    <d v="2023-08-23T00:00:00"/>
    <s v="Aug-2023"/>
    <s v="Q3-2023"/>
    <d v="2023-09-22T00:00:00"/>
    <d v="2023-09-22T00:00:00"/>
    <n v="30"/>
    <s v="Europe"/>
    <s v="United Kingdom"/>
    <s v="London"/>
    <s v="Consumer"/>
    <s v="Distributor"/>
    <s v="O. Wang"/>
    <x v="6"/>
    <s v="ACC-1492"/>
    <n v="209.81"/>
    <x v="291"/>
    <x v="1"/>
    <n v="5.8999999999999997E-2"/>
    <n v="15"/>
    <n v="7382.1450000000004"/>
    <n v="3147.15"/>
    <n v="4234.9950000000008"/>
    <n v="0.57368082041195356"/>
  </r>
  <r>
    <s v="ORD-2025-487025"/>
    <d v="2025-04-11T00:00:00"/>
    <s v="Apr-2025"/>
    <s v="Q2-2025"/>
    <d v="2025-05-04T00:00:00"/>
    <d v="2025-05-04T00:00:00"/>
    <n v="23"/>
    <s v="Asia"/>
    <s v="Japan"/>
    <s v="Osaka"/>
    <s v="Small Business"/>
    <s v="Online"/>
    <s v="M. Rossi"/>
    <x v="0"/>
    <s v="CMP-3743"/>
    <n v="786.2"/>
    <x v="292"/>
    <x v="0"/>
    <n v="0.08"/>
    <n v="9"/>
    <n v="8903.4839999999986"/>
    <n v="7075.8"/>
    <n v="1827.6839999999984"/>
    <n v="0.20527739478163815"/>
  </r>
  <r>
    <s v="ORD-2025-398335"/>
    <d v="2025-06-01T00:00:00"/>
    <s v="Jun-2025"/>
    <s v="Q2-2025"/>
    <d v="2025-06-27T00:00:00"/>
    <d v="2025-06-27T00:00:00"/>
    <n v="26"/>
    <s v="Europe"/>
    <s v="Germany"/>
    <s v="Munich"/>
    <s v="Consumer"/>
    <s v="Distributor"/>
    <s v="E. Garcia"/>
    <x v="4"/>
    <s v="LAP-1619"/>
    <n v="1362.31"/>
    <x v="293"/>
    <x v="2"/>
    <n v="0.113"/>
    <n v="7"/>
    <n v="20455.985130000001"/>
    <n v="9536.17"/>
    <n v="10919.815130000001"/>
    <n v="0.5338200561157721"/>
  </r>
  <r>
    <s v="ORD-2024-792137"/>
    <d v="2024-03-02T00:00:00"/>
    <s v="Mar-2024"/>
    <s v="Q1-2024"/>
    <d v="2024-03-16T00:00:00"/>
    <d v="2024-03-16T00:00:00"/>
    <n v="14"/>
    <s v="Americas"/>
    <s v="Canada"/>
    <s v="Vancouver"/>
    <s v="Non-Profit"/>
    <s v="Direct"/>
    <s v="O. Wang"/>
    <x v="1"/>
    <s v="PRN-7976"/>
    <n v="248.24"/>
    <x v="294"/>
    <x v="1"/>
    <n v="0.16900000000000001"/>
    <n v="11"/>
    <n v="4241.88105"/>
    <n v="2730.6400000000003"/>
    <n v="1511.2410499999996"/>
    <n v="0.3562667203975462"/>
  </r>
  <r>
    <s v="ORD-2023-602648"/>
    <d v="2023-06-20T00:00:00"/>
    <s v="Jun-2023"/>
    <s v="Q2-2023"/>
    <d v="2023-07-08T00:00:00"/>
    <d v="2023-07-08T00:00:00"/>
    <n v="18"/>
    <s v="Americas"/>
    <s v="USA"/>
    <s v="Austin"/>
    <s v="Non-Profit"/>
    <s v="Direct"/>
    <s v="F. Müller"/>
    <x v="5"/>
    <s v="MON-4326"/>
    <n v="337"/>
    <x v="295"/>
    <x v="1"/>
    <n v="0.108"/>
    <n v="7"/>
    <n v="3190.8713200000002"/>
    <n v="2359"/>
    <n v="831.8713200000002"/>
    <n v="0.26070349963219458"/>
  </r>
  <r>
    <s v="ORD-2024-207096"/>
    <d v="2024-03-26T00:00:00"/>
    <s v="Mar-2024"/>
    <s v="Q1-2024"/>
    <d v="2024-04-05T00:00:00"/>
    <d v="2024-04-05T00:00:00"/>
    <n v="10"/>
    <s v="Americas"/>
    <s v="USA"/>
    <s v="Austin"/>
    <s v="Consumer"/>
    <s v="Direct"/>
    <s v="J. Njeri"/>
    <x v="5"/>
    <s v="MON-5444"/>
    <n v="5.66"/>
    <x v="296"/>
    <x v="1"/>
    <n v="0.11899999999999999"/>
    <n v="18"/>
    <n v="66.920760000000001"/>
    <n v="101.88"/>
    <n v="-34.959239999999994"/>
    <n v="-0.52239753403876454"/>
  </r>
  <r>
    <s v="ORD-2025-939953"/>
    <d v="2025-01-22T00:00:00"/>
    <s v="Jan-2025"/>
    <s v="Q1-2025"/>
    <d v="2025-01-22T00:00:00"/>
    <d v="2025-01-22T00:00:00"/>
    <n v="0"/>
    <s v="Europe"/>
    <s v="France"/>
    <s v="Lyon"/>
    <s v="Small Business"/>
    <s v="Online"/>
    <s v="B. Chen"/>
    <x v="6"/>
    <s v="ACC-5422"/>
    <n v="591.72"/>
    <x v="297"/>
    <x v="1"/>
    <n v="0"/>
    <n v="22"/>
    <n v="12699.28"/>
    <n v="13017.84"/>
    <n v="-318.55999999999949"/>
    <n v="-2.5084886702238195E-2"/>
  </r>
  <r>
    <s v="ORD-2025-191328"/>
    <d v="2025-05-10T00:00:00"/>
    <s v="May-2025"/>
    <s v="Q2-2025"/>
    <d v="2025-05-27T00:00:00"/>
    <d v="2025-05-27T00:00:00"/>
    <n v="17"/>
    <s v="Americas"/>
    <s v="Canada"/>
    <s v="Vancouver"/>
    <s v="Education"/>
    <s v="Direct"/>
    <s v="C. Otieno"/>
    <x v="0"/>
    <s v="CMP-9307"/>
    <n v="862.89"/>
    <x v="298"/>
    <x v="2"/>
    <n v="5.6000000000000001E-2"/>
    <n v="19"/>
    <n v="25577.274079999999"/>
    <n v="16394.91"/>
    <n v="9182.3640799999994"/>
    <n v="0.35900479665188778"/>
  </r>
  <r>
    <s v="ORD-2023-166668"/>
    <d v="2023-10-05T00:00:00"/>
    <s v="Oct-2023"/>
    <s v="Q4-2023"/>
    <d v="2023-10-31T00:00:00"/>
    <d v="2023-10-31T00:00:00"/>
    <n v="26"/>
    <s v="Asia"/>
    <s v="China"/>
    <s v="Shanghai"/>
    <s v="Consumer"/>
    <s v="Unknown"/>
    <s v="J. Njeri"/>
    <x v="1"/>
    <s v="PRN-6520"/>
    <n v="649.91"/>
    <x v="299"/>
    <x v="2"/>
    <n v="0.19400000000000001"/>
    <n v="9"/>
    <n v="9866.3104799999983"/>
    <n v="5849.19"/>
    <n v="4017.1204799999987"/>
    <n v="0.40715528749506769"/>
  </r>
  <r>
    <s v="ORD-2023-594700"/>
    <d v="2023-07-18T00:00:00"/>
    <s v="Jul-2023"/>
    <s v="Q3-2023"/>
    <d v="2023-07-22T00:00:00"/>
    <d v="2023-07-22T00:00:00"/>
    <n v="4"/>
    <s v="Americas"/>
    <s v="Brazil"/>
    <s v="São Paulo"/>
    <s v="Consumer"/>
    <s v="Direct"/>
    <s v="F. Müller"/>
    <x v="2"/>
    <s v="NET-1699"/>
    <n v="1269.55"/>
    <x v="300"/>
    <x v="2"/>
    <n v="0.129"/>
    <n v="22"/>
    <n v="39686.4182"/>
    <n v="27930.1"/>
    <n v="11756.318200000002"/>
    <n v="0.29623026549672354"/>
  </r>
  <r>
    <s v="ORD-2025-278048"/>
    <d v="2025-06-22T00:00:00"/>
    <s v="Jun-2025"/>
    <s v="Q2-2025"/>
    <d v="2025-07-08T00:00:00"/>
    <d v="2025-07-08T00:00:00"/>
    <n v="16"/>
    <s v="Europe"/>
    <s v="United Kingdom"/>
    <s v="London"/>
    <s v="Education"/>
    <s v="Direct"/>
    <s v="A. Patel"/>
    <x v="3"/>
    <s v="PHN-5316"/>
    <n v="892.73"/>
    <x v="301"/>
    <x v="0"/>
    <n v="0.17399999999999999"/>
    <n v="10"/>
    <n v="8093.4784"/>
    <n v="8927.2999999999993"/>
    <n v="-833.82159999999931"/>
    <n v="-0.10302388649112838"/>
  </r>
  <r>
    <s v="ORD-2024-878493"/>
    <d v="2024-06-19T00:00:00"/>
    <s v="Jun-2024"/>
    <s v="Q2-2024"/>
    <d v="2024-06-20T00:00:00"/>
    <d v="2024-06-20T00:00:00"/>
    <n v="1"/>
    <s v="Africa"/>
    <s v="Kenya"/>
    <s v="Kisumu"/>
    <s v="Small Business"/>
    <s v="Direct"/>
    <s v="J. Njeri"/>
    <x v="4"/>
    <s v="LAP-4607"/>
    <n v="231.63"/>
    <x v="302"/>
    <x v="1"/>
    <n v="0.08"/>
    <n v="12"/>
    <n v="5932.7856000000002"/>
    <n v="2779.56"/>
    <n v="3153.2256000000002"/>
    <n v="0.53149158129024587"/>
  </r>
  <r>
    <s v="ORD-2025-138578"/>
    <d v="2025-04-09T00:00:00"/>
    <s v="Apr-2025"/>
    <s v="Q2-2025"/>
    <d v="2025-04-12T00:00:00"/>
    <d v="2025-04-12T00:00:00"/>
    <n v="3"/>
    <s v="Europe"/>
    <s v="France"/>
    <s v="Lyon"/>
    <s v="Small Business"/>
    <s v="Distributor"/>
    <s v="H. Kim"/>
    <x v="5"/>
    <s v="MON-5276"/>
    <n v="86.68"/>
    <x v="303"/>
    <x v="1"/>
    <n v="3.7999999999999999E-2"/>
    <n v="8"/>
    <n v="1641.7107199999998"/>
    <n v="693.44"/>
    <n v="948.27071999999976"/>
    <n v="0.57761133459614611"/>
  </r>
  <r>
    <s v="ORD-2025-944081"/>
    <d v="2025-03-25T00:00:00"/>
    <s v="Mar-2025"/>
    <s v="Q1-2025"/>
    <d v="2025-03-26T00:00:00"/>
    <d v="2025-03-26T00:00:00"/>
    <n v="1"/>
    <s v="Africa"/>
    <s v="Nigeria"/>
    <s v="Lagos"/>
    <s v="Education"/>
    <s v="Distributor"/>
    <s v="G. Dubois"/>
    <x v="6"/>
    <s v="ACC-9533"/>
    <n v="1450.43"/>
    <x v="304"/>
    <x v="2"/>
    <n v="0.1"/>
    <n v="24"/>
    <n v="43084.872000000003"/>
    <n v="34810.32"/>
    <n v="8274.5520000000033"/>
    <n v="0.19205237513529116"/>
  </r>
  <r>
    <s v="ORD-2025-364852"/>
    <d v="2025-05-18T00:00:00"/>
    <s v="May-2025"/>
    <s v="Q2-2025"/>
    <d v="2025-06-09T00:00:00"/>
    <d v="2025-06-09T00:00:00"/>
    <n v="22"/>
    <s v="Americas"/>
    <s v="USA"/>
    <s v="New York"/>
    <s v="Consumer"/>
    <s v="Retail"/>
    <s v="H. Kim"/>
    <x v="2"/>
    <s v="NET-3749"/>
    <n v="382.96"/>
    <x v="305"/>
    <x v="1"/>
    <n v="0.17599999999999999"/>
    <n v="8"/>
    <n v="3644.3212800000006"/>
    <n v="3063.68"/>
    <n v="580.64128000000073"/>
    <n v="0.15932768693763483"/>
  </r>
  <r>
    <s v="ORD-2025-415018"/>
    <d v="2025-01-22T00:00:00"/>
    <s v="Jan-2025"/>
    <s v="Q1-2025"/>
    <d v="2025-02-04T00:00:00"/>
    <d v="2025-02-04T00:00:00"/>
    <n v="13"/>
    <s v="Asia"/>
    <s v="Japan"/>
    <s v="Tokyo"/>
    <s v="Small Business"/>
    <s v="Distributor"/>
    <s v="L. Okafor"/>
    <x v="1"/>
    <s v="PRN-2991"/>
    <n v="122.29"/>
    <x v="306"/>
    <x v="1"/>
    <n v="0.153"/>
    <n v="28"/>
    <n v="5334.9141999999993"/>
    <n v="3424.1200000000003"/>
    <n v="1910.7941999999989"/>
    <n v="0.3581677471026618"/>
  </r>
  <r>
    <s v="ORD-2023-884192"/>
    <d v="2023-01-10T00:00:00"/>
    <s v="Jan-2023"/>
    <s v="Q1-2023"/>
    <d v="2023-01-29T00:00:00"/>
    <d v="2023-01-29T00:00:00"/>
    <n v="19"/>
    <s v="Europe"/>
    <s v="France"/>
    <s v="Lyon"/>
    <s v="Non-Profit"/>
    <s v="Direct"/>
    <s v="D. Smith"/>
    <x v="4"/>
    <s v="LAP-4551"/>
    <n v="401.66"/>
    <x v="307"/>
    <x v="0"/>
    <n v="8.8999999999999996E-2"/>
    <n v="14"/>
    <n v="9847.2358600000007"/>
    <n v="5623.2400000000007"/>
    <n v="4223.99586"/>
    <n v="0.42895244107619046"/>
  </r>
  <r>
    <s v="ORD-2024-165942"/>
    <d v="2024-12-29T00:00:00"/>
    <s v="Dec-2024"/>
    <s v="Q4-2024"/>
    <d v="2025-01-12T00:00:00"/>
    <d v="2025-01-12T00:00:00"/>
    <n v="14"/>
    <s v="Europe"/>
    <s v="United Kingdom"/>
    <s v="Manchester"/>
    <s v="Corporate"/>
    <s v="Direct"/>
    <s v="B. Chen"/>
    <x v="5"/>
    <s v="MON-6310"/>
    <n v="1399.72"/>
    <x v="308"/>
    <x v="2"/>
    <n v="0.185"/>
    <n v="12"/>
    <n v="30799.273800000003"/>
    <n v="16796.64"/>
    <n v="14002.633800000003"/>
    <n v="0.45464168703873797"/>
  </r>
  <r>
    <s v="ORD-2024-403664"/>
    <d v="2024-05-23T00:00:00"/>
    <s v="May-2024"/>
    <s v="Q2-2024"/>
    <d v="2024-06-06T00:00:00"/>
    <d v="2024-06-06T00:00:00"/>
    <n v="14"/>
    <s v="Americas"/>
    <s v="Brazil"/>
    <s v="Rio de Janeiro"/>
    <s v="Non-Profit"/>
    <s v="Online"/>
    <s v="I. Johnson"/>
    <x v="2"/>
    <s v="NET-1166"/>
    <n v="51.13"/>
    <x v="309"/>
    <x v="1"/>
    <n v="4.4999999999999998E-2"/>
    <n v="16"/>
    <n v="879.05840000000001"/>
    <n v="818.08"/>
    <n v="60.978399999999965"/>
    <n v="6.9367859973808302E-2"/>
  </r>
  <r>
    <s v="ORD-2023-890605"/>
    <d v="2023-06-24T00:00:00"/>
    <s v="Jun-2023"/>
    <s v="Q2-2023"/>
    <d v="2023-06-22T00:00:00"/>
    <d v="2023-06-24T00:00:00"/>
    <n v="0"/>
    <s v="Americas"/>
    <s v="Canada"/>
    <s v="Toronto"/>
    <s v="Non-Profit"/>
    <s v="Retail"/>
    <s v="M. Rossi"/>
    <x v="6"/>
    <s v="ACC-2903"/>
    <n v="471.42"/>
    <x v="310"/>
    <x v="0"/>
    <n v="8.7999999999999995E-2"/>
    <n v="15"/>
    <n v="11283.400799999999"/>
    <n v="7071.3"/>
    <n v="4212.1007999999993"/>
    <n v="0.37330064531608231"/>
  </r>
  <r>
    <s v="ORD-2024-925626"/>
    <d v="2024-11-04T00:00:00"/>
    <s v="Nov-2024"/>
    <s v="Q4-2024"/>
    <d v="2024-11-05T00:00:00"/>
    <d v="2024-11-05T00:00:00"/>
    <n v="1"/>
    <s v="Europe"/>
    <s v="United Kingdom"/>
    <s v="London"/>
    <s v="Corporate"/>
    <s v="Retail"/>
    <s v="M. Rossi"/>
    <x v="1"/>
    <s v="PRN-2293"/>
    <n v="840.68"/>
    <x v="311"/>
    <x v="2"/>
    <n v="0"/>
    <n v="27"/>
    <n v="40325.31"/>
    <n v="22698.359999999997"/>
    <n v="17626.95"/>
    <n v="0.43711877230454027"/>
  </r>
  <r>
    <s v="ORD-2024-427031"/>
    <d v="2024-06-08T00:00:00"/>
    <s v="Jun-2024"/>
    <s v="Q2-2024"/>
    <d v="2024-06-24T00:00:00"/>
    <d v="2024-06-24T00:00:00"/>
    <n v="16"/>
    <s v="Africa"/>
    <s v="South Africa"/>
    <s v="Durban"/>
    <s v="Education"/>
    <s v="Distributor"/>
    <s v="H. Kim"/>
    <x v="5"/>
    <s v="MON-1389"/>
    <n v="597.85"/>
    <x v="312"/>
    <x v="0"/>
    <n v="3.1E-2"/>
    <n v="7"/>
    <n v="5032.4433599999993"/>
    <n v="4184.95"/>
    <n v="847.49335999999948"/>
    <n v="0.16840594108544515"/>
  </r>
  <r>
    <s v="ORD-2025-231184"/>
    <d v="2025-06-01T00:00:00"/>
    <s v="Jun-2025"/>
    <s v="Q2-2025"/>
    <d v="2025-06-06T00:00:00"/>
    <d v="2025-06-06T00:00:00"/>
    <n v="5"/>
    <s v="Europe"/>
    <s v="France"/>
    <s v="Paris"/>
    <s v="Consumer"/>
    <s v="Distributor"/>
    <s v="G. Dubois"/>
    <x v="0"/>
    <s v="CMP-4093"/>
    <n v="379.45"/>
    <x v="313"/>
    <x v="0"/>
    <n v="0.09"/>
    <n v="13"/>
    <n v="8780.5809000000008"/>
    <n v="4932.8499999999995"/>
    <n v="3847.7309000000014"/>
    <n v="0.43820915083192286"/>
  </r>
  <r>
    <s v="ORD-2023-363031"/>
    <d v="2023-05-06T00:00:00"/>
    <s v="May-2023"/>
    <s v="Q2-2023"/>
    <d v="2023-05-14T00:00:00"/>
    <d v="2023-05-14T00:00:00"/>
    <n v="8"/>
    <s v="Asia"/>
    <s v="Japan"/>
    <s v="Osaka"/>
    <s v="Enterprise"/>
    <s v="Marketplace"/>
    <s v="B. Chen"/>
    <x v="3"/>
    <s v="PHN-6131"/>
    <n v="291.18"/>
    <x v="314"/>
    <x v="1"/>
    <n v="0.14099999999999999"/>
    <n v="22"/>
    <n v="9062.34692"/>
    <n v="6405.96"/>
    <n v="2656.3869199999999"/>
    <n v="0.29312350801066001"/>
  </r>
  <r>
    <s v="ORD-2023-619570"/>
    <d v="2023-11-14T00:00:00"/>
    <s v="Nov-2023"/>
    <s v="Q4-2023"/>
    <d v="2023-11-30T00:00:00"/>
    <d v="2023-11-30T00:00:00"/>
    <n v="16"/>
    <s v="Americas"/>
    <s v="Brazil"/>
    <s v="São Paulo"/>
    <s v="Enterprise"/>
    <s v="Direct"/>
    <s v="K. Singh"/>
    <x v="2"/>
    <s v="NET-4104"/>
    <n v="1017.92"/>
    <x v="315"/>
    <x v="0"/>
    <n v="7.4999999999999997E-2"/>
    <n v="15"/>
    <n v="16306.59375"/>
    <n v="15268.8"/>
    <n v="1037.7937500000007"/>
    <n v="6.3642583234159542E-2"/>
  </r>
  <r>
    <s v="ORD-2025-861401"/>
    <d v="2025-04-01T00:00:00"/>
    <s v="Apr-2025"/>
    <s v="Q2-2025"/>
    <d v="2025-04-27T00:00:00"/>
    <d v="2025-04-27T00:00:00"/>
    <n v="26"/>
    <s v="Americas"/>
    <s v="USA"/>
    <s v="San Francisco"/>
    <s v="Corporate"/>
    <s v="Direct"/>
    <s v="I. Johnson"/>
    <x v="5"/>
    <s v="MON-9319"/>
    <n v="156.55000000000001"/>
    <x v="316"/>
    <x v="1"/>
    <n v="1.4E-2"/>
    <n v="13"/>
    <n v="2915.4540999999999"/>
    <n v="2035.15"/>
    <n v="880.30409999999983"/>
    <n v="0.3019440779396938"/>
  </r>
  <r>
    <s v="ORD-2023-835010"/>
    <d v="2023-03-23T00:00:00"/>
    <s v="Mar-2023"/>
    <s v="Q1-2023"/>
    <d v="2023-04-15T00:00:00"/>
    <d v="2023-04-15T00:00:00"/>
    <n v="23"/>
    <s v="Africa"/>
    <s v="Kenya"/>
    <s v="Mombasa"/>
    <s v="Small Business"/>
    <s v="Retail"/>
    <s v="C. Otieno"/>
    <x v="6"/>
    <s v="ACC-2988"/>
    <n v="875.36"/>
    <x v="317"/>
    <x v="0"/>
    <n v="0.151"/>
    <n v="53"/>
    <n v="53034.364139999991"/>
    <n v="46394.080000000002"/>
    <n v="6640.2841399999888"/>
    <n v="0.12520719815685888"/>
  </r>
  <r>
    <s v="ORD-2024-819979"/>
    <d v="2024-05-28T00:00:00"/>
    <s v="May-2024"/>
    <s v="Q2-2024"/>
    <d v="2024-06-18T00:00:00"/>
    <d v="2024-06-18T00:00:00"/>
    <n v="21"/>
    <s v="Europe"/>
    <s v="Germany"/>
    <s v="Frankfurt"/>
    <s v="Small Business"/>
    <s v="Online"/>
    <s v="E. Garcia"/>
    <x v="3"/>
    <s v="PHN-9399"/>
    <n v="986.85"/>
    <x v="318"/>
    <x v="2"/>
    <n v="7.5999999999999998E-2"/>
    <n v="10"/>
    <n v="22380.204000000002"/>
    <n v="9868.5"/>
    <n v="12511.704000000002"/>
    <n v="0.55905227673527913"/>
  </r>
  <r>
    <s v="ORD-2024-719055"/>
    <d v="2024-01-02T00:00:00"/>
    <s v="Jan-2024"/>
    <s v="Q1-2024"/>
    <d v="2024-01-01T00:00:00"/>
    <d v="2024-01-02T00:00:00"/>
    <n v="0"/>
    <s v="Americas"/>
    <s v="USA"/>
    <s v="Chicago"/>
    <s v="Education"/>
    <s v="Marketplace"/>
    <s v="B. Chen"/>
    <x v="2"/>
    <s v="NET-4554"/>
    <n v="404.77"/>
    <x v="319"/>
    <x v="1"/>
    <n v="0.215"/>
    <n v="22"/>
    <n v="7493.1076000000012"/>
    <n v="8904.9399999999987"/>
    <n v="-1411.8323999999975"/>
    <n v="-0.18841747314558746"/>
  </r>
  <r>
    <s v="ORD-2023-888245"/>
    <d v="2023-02-28T00:00:00"/>
    <s v="Feb-2023"/>
    <s v="Q1-2023"/>
    <d v="2023-02-27T00:00:00"/>
    <d v="2023-02-28T00:00:00"/>
    <n v="0"/>
    <s v="Europe"/>
    <s v="France"/>
    <s v="Marseille"/>
    <s v="Corporate"/>
    <s v="Retail"/>
    <s v="K. Singh"/>
    <x v="2"/>
    <s v="NET-5195"/>
    <n v="1299.81"/>
    <x v="320"/>
    <x v="2"/>
    <n v="0.10299999999999999"/>
    <n v="14"/>
    <n v="39546.774539999999"/>
    <n v="18197.34"/>
    <n v="21349.434539999998"/>
    <n v="0.53985273864511729"/>
  </r>
  <r>
    <s v="ORD-2024-206121"/>
    <d v="2024-02-18T00:00:00"/>
    <s v="Feb-2024"/>
    <s v="Q1-2024"/>
    <d v="2024-03-11T00:00:00"/>
    <d v="2024-03-11T00:00:00"/>
    <n v="22"/>
    <s v="Americas"/>
    <s v="Brazil"/>
    <s v="São Paulo"/>
    <s v="Consumer"/>
    <s v="Online"/>
    <s v="A. Patel"/>
    <x v="0"/>
    <s v="CMP-9801"/>
    <n v="80.48"/>
    <x v="321"/>
    <x v="1"/>
    <n v="0.17599999999999999"/>
    <n v="13"/>
    <n v="703.2428000000001"/>
    <n v="1046.24"/>
    <n v="-342.99719999999991"/>
    <n v="-0.48773652570634191"/>
  </r>
  <r>
    <s v="ORD-2024-500890"/>
    <d v="2024-09-09T00:00:00"/>
    <s v="Sep-2024"/>
    <s v="Q3-2024"/>
    <d v="2024-10-08T00:00:00"/>
    <d v="2024-10-08T00:00:00"/>
    <n v="29"/>
    <s v="Americas"/>
    <s v="Brazil"/>
    <s v="São Paulo"/>
    <s v="Education"/>
    <s v="Direct"/>
    <s v="J. Njeri"/>
    <x v="0"/>
    <s v="CMP-3093"/>
    <n v="1010.33"/>
    <x v="322"/>
    <x v="2"/>
    <n v="5.0999999999999997E-2"/>
    <n v="11"/>
    <n v="26015.449459999996"/>
    <n v="11113.630000000001"/>
    <n v="14901.819459999995"/>
    <n v="0.57280653493656752"/>
  </r>
  <r>
    <s v="ORD-2023-144816"/>
    <d v="2023-05-07T00:00:00"/>
    <s v="May-2023"/>
    <s v="Q2-2023"/>
    <d v="2023-05-29T00:00:00"/>
    <d v="2023-05-29T00:00:00"/>
    <n v="22"/>
    <s v="Africa"/>
    <s v="South Africa"/>
    <s v="Durban"/>
    <s v="Education"/>
    <s v="Distributor"/>
    <s v="K. Singh"/>
    <x v="6"/>
    <s v="ACC-2364"/>
    <n v="653.86"/>
    <x v="323"/>
    <x v="0"/>
    <n v="0.121"/>
    <n v="12"/>
    <n v="9829.0483199999999"/>
    <n v="7846.32"/>
    <n v="1982.7283200000002"/>
    <n v="0.20172129136506273"/>
  </r>
  <r>
    <s v="ORD-2024-153053"/>
    <d v="2024-01-12T00:00:00"/>
    <s v="Jan-2024"/>
    <s v="Q1-2024"/>
    <d v="2024-01-29T00:00:00"/>
    <d v="2024-01-29T00:00:00"/>
    <n v="17"/>
    <s v="Asia"/>
    <s v="India"/>
    <s v="Hyderabad"/>
    <s v="Small Business"/>
    <s v="Direct"/>
    <s v="B. Chen"/>
    <x v="0"/>
    <s v="CMP-5138"/>
    <n v="310.02"/>
    <x v="324"/>
    <x v="1"/>
    <n v="4.2000000000000003E-2"/>
    <n v="4"/>
    <n v="2373.9623200000001"/>
    <n v="1240.08"/>
    <n v="1133.8823200000002"/>
    <n v="0.47763282106347843"/>
  </r>
  <r>
    <s v="ORD-2023-536542"/>
    <d v="2023-06-10T00:00:00"/>
    <s v="Jun-2023"/>
    <s v="Q2-2023"/>
    <d v="2023-06-18T00:00:00"/>
    <d v="2023-06-18T00:00:00"/>
    <n v="8"/>
    <s v="Africa"/>
    <s v="Kenya"/>
    <s v="Nakuru"/>
    <s v="Enterprise"/>
    <s v="Direct"/>
    <s v="H. Kim"/>
    <x v="3"/>
    <s v="PHN-2337"/>
    <n v="894.23"/>
    <x v="325"/>
    <x v="2"/>
    <n v="0.109"/>
    <n v="3"/>
    <n v="3799.8031499999997"/>
    <n v="2682.69"/>
    <n v="1117.1131499999997"/>
    <n v="0.29399237431549574"/>
  </r>
  <r>
    <s v="ORD-2025-779530"/>
    <d v="2025-05-19T00:00:00"/>
    <s v="May-2025"/>
    <s v="Q2-2025"/>
    <d v="2025-05-17T00:00:00"/>
    <d v="2025-05-19T00:00:00"/>
    <n v="0"/>
    <s v="Americas"/>
    <s v="Brazil"/>
    <s v="São Paulo"/>
    <s v="Small Business"/>
    <s v="Distributor"/>
    <s v="L. Okafor"/>
    <x v="5"/>
    <s v="MON-2993"/>
    <n v="383.77"/>
    <x v="326"/>
    <x v="0"/>
    <n v="0.34599999999999997"/>
    <n v="10"/>
    <n v="6229.7423999999992"/>
    <n v="3837.7"/>
    <n v="2392.0423999999994"/>
    <n v="0.38397131797937578"/>
  </r>
  <r>
    <s v="ORD-2023-163610"/>
    <d v="2023-10-22T00:00:00"/>
    <s v="Oct-2023"/>
    <s v="Q4-2023"/>
    <d v="2023-11-16T00:00:00"/>
    <d v="2023-11-16T00:00:00"/>
    <n v="25"/>
    <s v="Americas"/>
    <s v="Canada"/>
    <s v="Toronto"/>
    <s v="Small Business"/>
    <s v="Marketplace"/>
    <s v="I. Johnson"/>
    <x v="4"/>
    <s v="LAP-9024"/>
    <n v="1373.31"/>
    <x v="327"/>
    <x v="2"/>
    <n v="0.2"/>
    <n v="11"/>
    <n v="27756.432000000001"/>
    <n v="15106.41"/>
    <n v="12650.022000000001"/>
    <n v="0.45575101295440279"/>
  </r>
  <r>
    <s v="ORD-2025-653781"/>
    <d v="2025-01-11T00:00:00"/>
    <s v="Jan-2025"/>
    <s v="Q1-2025"/>
    <d v="2025-01-23T00:00:00"/>
    <d v="2025-01-23T00:00:00"/>
    <n v="12"/>
    <s v="Americas"/>
    <s v="USA"/>
    <s v="Austin"/>
    <s v="Consumer"/>
    <s v="Distributor"/>
    <s v="H. Kim"/>
    <x v="3"/>
    <s v="PHN-6307"/>
    <n v="100.69"/>
    <x v="328"/>
    <x v="1"/>
    <n v="6.5000000000000002E-2"/>
    <n v="12"/>
    <n v="2537.2908000000002"/>
    <n v="1208.28"/>
    <n v="1329.0108000000002"/>
    <n v="0.52379128162999689"/>
  </r>
  <r>
    <s v="ORD-2025-737787"/>
    <d v="2025-09-14T00:00:00"/>
    <s v="Sep-2025"/>
    <s v="Q3-2025"/>
    <d v="2025-09-26T00:00:00"/>
    <d v="2025-09-26T00:00:00"/>
    <n v="12"/>
    <s v="Europe"/>
    <s v="United Kingdom"/>
    <s v="London"/>
    <s v="Small Business"/>
    <s v="Direct"/>
    <s v="N. Brown"/>
    <x v="2"/>
    <s v="NET-9003"/>
    <n v="425.15"/>
    <x v="329"/>
    <x v="0"/>
    <n v="0.23899999999999999"/>
    <n v="13"/>
    <n v="8764.4065599999994"/>
    <n v="5526.95"/>
    <n v="3237.4565599999996"/>
    <n v="0.3693868532725848"/>
  </r>
  <r>
    <s v="ORD-2023-944052"/>
    <d v="2023-08-30T00:00:00"/>
    <s v="Aug-2023"/>
    <s v="Q3-2023"/>
    <d v="2023-09-03T00:00:00"/>
    <d v="2023-09-03T00:00:00"/>
    <n v="4"/>
    <s v="Asia"/>
    <s v="India"/>
    <s v="Delhi"/>
    <s v="Small Business"/>
    <s v="Marketplace"/>
    <s v="L. Okafor"/>
    <x v="6"/>
    <s v="ACC-3068"/>
    <n v="1082.25"/>
    <x v="330"/>
    <x v="2"/>
    <n v="0.27"/>
    <n v="4"/>
    <n v="7105.3528000000006"/>
    <n v="4329"/>
    <n v="2776.3528000000006"/>
    <n v="0.3907410199251472"/>
  </r>
  <r>
    <s v="ORD-2023-181257"/>
    <d v="2023-11-15T00:00:00"/>
    <s v="Nov-2023"/>
    <s v="Q4-2023"/>
    <d v="2023-12-06T00:00:00"/>
    <d v="2023-12-06T00:00:00"/>
    <n v="21"/>
    <s v="Europe"/>
    <s v="United Kingdom"/>
    <s v="Manchester"/>
    <s v="Education"/>
    <s v="Direct"/>
    <s v="H. Kim"/>
    <x v="6"/>
    <s v="ACC-1060"/>
    <n v="1184.99"/>
    <x v="331"/>
    <x v="0"/>
    <n v="2.8000000000000001E-2"/>
    <n v="5"/>
    <n v="5610.0923999999995"/>
    <n v="5924.95"/>
    <n v="-314.85760000000028"/>
    <n v="-5.6123424990290764E-2"/>
  </r>
  <r>
    <s v="ORD-2025-323492"/>
    <d v="2025-04-27T00:00:00"/>
    <s v="Apr-2025"/>
    <s v="Q2-2025"/>
    <d v="2025-05-27T00:00:00"/>
    <d v="2025-05-27T00:00:00"/>
    <n v="30"/>
    <s v="Asia"/>
    <s v="India"/>
    <s v="Unknown"/>
    <s v="Enterprise"/>
    <s v="Marketplace"/>
    <s v="H. Kim"/>
    <x v="3"/>
    <s v="PHN-3854"/>
    <n v="481.32"/>
    <x v="332"/>
    <x v="0"/>
    <n v="0.14499999999999999"/>
    <n v="5"/>
    <n v="4856.35725"/>
    <n v="2406.6"/>
    <n v="2449.7572500000001"/>
    <n v="0.50444337677175621"/>
  </r>
  <r>
    <s v="ORD-2024-332076"/>
    <d v="2024-04-09T00:00:00"/>
    <s v="Apr-2024"/>
    <s v="Q2-2024"/>
    <d v="2024-04-18T00:00:00"/>
    <d v="2024-04-18T00:00:00"/>
    <n v="9"/>
    <s v="Europe"/>
    <s v="France"/>
    <s v="Lyon"/>
    <s v="Consumer"/>
    <s v="Online"/>
    <s v="E. Garcia"/>
    <x v="1"/>
    <s v="PRN-1086"/>
    <n v="1288.8499999999999"/>
    <x v="333"/>
    <x v="2"/>
    <n v="0.158"/>
    <n v="7"/>
    <n v="16219.34496"/>
    <n v="9021.9499999999989"/>
    <n v="7197.3949600000014"/>
    <n v="0.44375373837538756"/>
  </r>
  <r>
    <s v="ORD-2024-571797"/>
    <d v="2024-07-11T00:00:00"/>
    <s v="Jul-2024"/>
    <s v="Q3-2024"/>
    <d v="2024-07-31T00:00:00"/>
    <d v="2024-07-31T00:00:00"/>
    <n v="20"/>
    <s v="Asia"/>
    <s v="China"/>
    <s v="Shenzhen"/>
    <s v="Consumer"/>
    <s v="Online"/>
    <s v="G. Dubois"/>
    <x v="3"/>
    <s v="PHN-7815"/>
    <n v="647.26"/>
    <x v="334"/>
    <x v="2"/>
    <n v="6.6000000000000003E-2"/>
    <n v="22"/>
    <n v="28247.74656"/>
    <n v="14239.72"/>
    <n v="14008.02656"/>
    <n v="0.49589890401508901"/>
  </r>
  <r>
    <s v="ORD-2024-129345"/>
    <d v="2024-02-18T00:00:00"/>
    <s v="Feb-2024"/>
    <s v="Q1-2024"/>
    <d v="2024-03-03T00:00:00"/>
    <d v="2024-03-03T00:00:00"/>
    <n v="14"/>
    <s v="Americas"/>
    <s v="Brazil"/>
    <s v="Unknown"/>
    <s v="Enterprise"/>
    <s v="Distributor"/>
    <s v="A. Patel"/>
    <x v="1"/>
    <s v="PRN-5384"/>
    <n v="624.23"/>
    <x v="335"/>
    <x v="2"/>
    <n v="0.21"/>
    <n v="37"/>
    <n v="38535.955099999999"/>
    <n v="23096.510000000002"/>
    <n v="15439.445099999997"/>
    <n v="0.40065038118128793"/>
  </r>
  <r>
    <s v="ORD-2023-660608"/>
    <d v="2023-07-25T00:00:00"/>
    <s v="Jul-2023"/>
    <s v="Q3-2023"/>
    <d v="2023-08-10T00:00:00"/>
    <d v="2023-08-10T00:00:00"/>
    <n v="16"/>
    <s v="Africa"/>
    <s v="Nigeria"/>
    <s v="Port Harcourt"/>
    <s v="Corporate"/>
    <s v="Distributor"/>
    <s v="I. Johnson"/>
    <x v="6"/>
    <s v="ACC-8178"/>
    <n v="506.83"/>
    <x v="336"/>
    <x v="1"/>
    <n v="0.24"/>
    <n v="9"/>
    <n v="3021.5016000000001"/>
    <n v="4561.47"/>
    <n v="-1539.9684000000002"/>
    <n v="-0.50966989393618067"/>
  </r>
  <r>
    <s v="ORD-2023-825084"/>
    <d v="2023-07-14T00:00:00"/>
    <s v="Jul-2023"/>
    <s v="Q3-2023"/>
    <d v="2023-07-21T00:00:00"/>
    <d v="2023-07-21T00:00:00"/>
    <n v="7"/>
    <s v="Africa"/>
    <s v="South Africa"/>
    <s v="Durban"/>
    <s v="Enterprise"/>
    <s v="Marketplace"/>
    <s v="Unassigned"/>
    <x v="5"/>
    <s v="MON-1018"/>
    <n v="620.74"/>
    <x v="337"/>
    <x v="2"/>
    <n v="0.29899999999999999"/>
    <n v="28"/>
    <n v="26106.613960000002"/>
    <n v="17380.72"/>
    <n v="8725.8939600000012"/>
    <n v="0.33424073965967516"/>
  </r>
  <r>
    <s v="ORD-2023-261081"/>
    <d v="2023-07-24T00:00:00"/>
    <s v="Jul-2023"/>
    <s v="Q3-2023"/>
    <d v="2023-08-19T00:00:00"/>
    <d v="2023-08-19T00:00:00"/>
    <n v="26"/>
    <s v="Africa"/>
    <s v="Kenya"/>
    <s v="Nairobi"/>
    <s v="Enterprise"/>
    <s v="Distributor"/>
    <s v="M. Rossi"/>
    <x v="6"/>
    <s v="ACC-1238"/>
    <n v="661.45"/>
    <x v="338"/>
    <x v="2"/>
    <n v="0.56499999999999995"/>
    <n v="24"/>
    <n v="17067.938400000003"/>
    <n v="15874.800000000001"/>
    <n v="1193.1384000000016"/>
    <n v="6.9905244092045793E-2"/>
  </r>
  <r>
    <s v="ORD-2023-766015"/>
    <d v="2023-04-13T00:00:00"/>
    <s v="Apr-2023"/>
    <s v="Q2-2023"/>
    <d v="2023-04-11T00:00:00"/>
    <d v="2023-04-13T00:00:00"/>
    <n v="0"/>
    <s v="Americas"/>
    <s v="USA"/>
    <s v="San Francisco"/>
    <s v="Education"/>
    <s v="Marketplace"/>
    <s v="G. Dubois"/>
    <x v="2"/>
    <s v="NET-1816"/>
    <n v="32.1"/>
    <x v="339"/>
    <x v="1"/>
    <n v="0.28199999999999997"/>
    <n v="22"/>
    <n v="1115.1975999999997"/>
    <n v="706.2"/>
    <n v="408.99759999999969"/>
    <n v="0.36674899587301818"/>
  </r>
  <r>
    <s v="ORD-2024-333192"/>
    <d v="2024-10-29T00:00:00"/>
    <s v="Oct-2024"/>
    <s v="Q4-2024"/>
    <d v="2024-11-04T00:00:00"/>
    <d v="2024-11-04T00:00:00"/>
    <n v="6"/>
    <s v="Africa"/>
    <s v="Kenya"/>
    <s v="Nairobi"/>
    <s v="Corporate"/>
    <s v="Distributor"/>
    <s v="M. Rossi"/>
    <x v="1"/>
    <s v="PRN-4893"/>
    <n v="805.81"/>
    <x v="340"/>
    <x v="2"/>
    <n v="0"/>
    <n v="11"/>
    <n v="20053.439999999999"/>
    <n v="8863.91"/>
    <n v="11189.529999999999"/>
    <n v="0.55798556257679477"/>
  </r>
  <r>
    <s v="ORD-2024-647473"/>
    <d v="2024-02-17T00:00:00"/>
    <s v="Feb-2024"/>
    <s v="Q1-2024"/>
    <d v="2024-03-04T00:00:00"/>
    <d v="2024-03-04T00:00:00"/>
    <n v="16"/>
    <s v="Asia"/>
    <s v="India"/>
    <s v="Delhi"/>
    <s v="Small Business"/>
    <s v="Marketplace"/>
    <s v="F. Müller"/>
    <x v="3"/>
    <s v="PHN-1717"/>
    <n v="1231.8"/>
    <x v="341"/>
    <x v="2"/>
    <n v="0.26100000000000001"/>
    <n v="6"/>
    <n v="8938.8996600000009"/>
    <n v="7390.7999999999993"/>
    <n v="1548.0996600000017"/>
    <n v="0.17318682599464391"/>
  </r>
  <r>
    <s v="ORD-2024-892908"/>
    <d v="2024-07-13T00:00:00"/>
    <s v="Jul-2024"/>
    <s v="Q3-2024"/>
    <d v="2024-07-12T00:00:00"/>
    <d v="2024-07-13T00:00:00"/>
    <n v="0"/>
    <s v="Asia"/>
    <s v="Japan"/>
    <s v="Nagoya"/>
    <s v="Small Business"/>
    <s v="Marketplace"/>
    <s v="F. Müller"/>
    <x v="2"/>
    <s v="NET-9575"/>
    <n v="105.13"/>
    <x v="342"/>
    <x v="1"/>
    <n v="7.0999999999999994E-2"/>
    <n v="14"/>
    <n v="3175.1547799999998"/>
    <n v="1471.82"/>
    <n v="1703.3347799999999"/>
    <n v="0.53645724319618837"/>
  </r>
  <r>
    <s v="ORD-2023-573146"/>
    <d v="2023-12-01T00:00:00"/>
    <s v="Dec-2023"/>
    <s v="Q4-2023"/>
    <d v="2023-12-18T00:00:00"/>
    <d v="2023-12-18T00:00:00"/>
    <n v="17"/>
    <s v="Asia"/>
    <s v="Japan"/>
    <s v="Nagoya"/>
    <s v="Small Business"/>
    <s v="Direct"/>
    <s v="N. Brown"/>
    <x v="4"/>
    <s v="LAP-3604"/>
    <n v="1495.79"/>
    <x v="343"/>
    <x v="2"/>
    <n v="0.02"/>
    <n v="5"/>
    <n v="13637.287999999999"/>
    <n v="7478.95"/>
    <n v="6158.3379999999988"/>
    <n v="0.45158084217331185"/>
  </r>
  <r>
    <s v="ORD-2024-901115"/>
    <d v="2024-07-25T00:00:00"/>
    <s v="Jul-2024"/>
    <s v="Q3-2024"/>
    <d v="2024-08-02T00:00:00"/>
    <d v="2024-08-02T00:00:00"/>
    <n v="8"/>
    <s v="Americas"/>
    <s v="Canada"/>
    <s v="Montreal"/>
    <s v="Consumer"/>
    <s v="Direct"/>
    <s v="J. Njeri"/>
    <x v="6"/>
    <s v="ACC-6626"/>
    <n v="986.81"/>
    <x v="344"/>
    <x v="2"/>
    <n v="0.10299999999999999"/>
    <n v="43"/>
    <n v="79082.507010000001"/>
    <n v="42432.829999999994"/>
    <n v="36649.677010000007"/>
    <n v="0.46343595310358138"/>
  </r>
  <r>
    <s v="ORD-2023-898009"/>
    <d v="2023-05-04T00:00:00"/>
    <s v="May-2023"/>
    <s v="Q2-2023"/>
    <d v="2023-05-16T00:00:00"/>
    <d v="2023-05-16T00:00:00"/>
    <n v="12"/>
    <s v="Africa"/>
    <s v="Nigeria"/>
    <s v="Abuja"/>
    <s v="Small Business"/>
    <s v="Marketplace"/>
    <s v="J. Njeri"/>
    <x v="3"/>
    <s v="PHN-1670"/>
    <n v="77.739999999999995"/>
    <x v="345"/>
    <x v="1"/>
    <n v="0"/>
    <n v="15"/>
    <n v="2206.8000000000002"/>
    <n v="1166.0999999999999"/>
    <n v="1040.7000000000003"/>
    <n v="0.47158781946710177"/>
  </r>
  <r>
    <s v="ORD-2023-208944"/>
    <d v="2023-12-21T00:00:00"/>
    <s v="Dec-2023"/>
    <s v="Q4-2023"/>
    <d v="2024-01-06T00:00:00"/>
    <d v="2024-01-06T00:00:00"/>
    <n v="16"/>
    <s v="Africa"/>
    <s v="Nigeria"/>
    <s v="Unknown"/>
    <s v="Corporate"/>
    <s v="Marketplace"/>
    <s v="K. Singh"/>
    <x v="0"/>
    <s v="CMP-4792"/>
    <n v="932.61"/>
    <x v="346"/>
    <x v="2"/>
    <n v="0.14399999999999999"/>
    <n v="16"/>
    <n v="27158.894079999998"/>
    <n v="14921.76"/>
    <n v="12237.134079999998"/>
    <n v="0.45057556629345635"/>
  </r>
  <r>
    <s v="ORD-2025-480172"/>
    <d v="2025-06-17T00:00:00"/>
    <s v="Jun-2025"/>
    <s v="Q2-2025"/>
    <d v="2025-07-05T00:00:00"/>
    <d v="2025-07-05T00:00:00"/>
    <n v="18"/>
    <s v="Asia"/>
    <s v="India"/>
    <s v="Delhi"/>
    <s v="Consumer"/>
    <s v="Marketplace"/>
    <s v="L. Okafor"/>
    <x v="4"/>
    <s v="LAP-1990"/>
    <n v="982.93"/>
    <x v="347"/>
    <x v="2"/>
    <n v="0.113"/>
    <n v="6"/>
    <n v="12236.874600000001"/>
    <n v="5897.58"/>
    <n v="6339.2946000000011"/>
    <n v="0.51804850562087157"/>
  </r>
  <r>
    <s v="ORD-2023-735274"/>
    <d v="2023-02-23T00:00:00"/>
    <s v="Feb-2023"/>
    <s v="Q1-2023"/>
    <d v="2023-03-08T00:00:00"/>
    <d v="2023-03-08T00:00:00"/>
    <n v="13"/>
    <s v="Europe"/>
    <s v="United Kingdom"/>
    <s v="Manchester"/>
    <s v="Small Business"/>
    <s v="Direct"/>
    <s v="C. Otieno"/>
    <x v="1"/>
    <s v="PRN-7410"/>
    <n v="307.37"/>
    <x v="348"/>
    <x v="1"/>
    <n v="0.188"/>
    <n v="11"/>
    <n v="4132.0325200000007"/>
    <n v="3381.07"/>
    <n v="750.9625200000005"/>
    <n v="0.18174167709599739"/>
  </r>
  <r>
    <s v="ORD-2023-212701"/>
    <d v="2023-12-02T00:00:00"/>
    <s v="Dec-2023"/>
    <s v="Q4-2023"/>
    <d v="2023-12-16T00:00:00"/>
    <d v="2023-12-16T00:00:00"/>
    <n v="14"/>
    <s v="Europe"/>
    <s v="Germany"/>
    <s v="Frankfurt"/>
    <s v="Education"/>
    <s v="Direct"/>
    <s v="N. Brown"/>
    <x v="5"/>
    <s v="MON-4278"/>
    <n v="879.08"/>
    <x v="349"/>
    <x v="0"/>
    <n v="0.113"/>
    <n v="17"/>
    <n v="16487.22781"/>
    <n v="14944.36"/>
    <n v="1542.8678099999997"/>
    <n v="9.3579577341935186E-2"/>
  </r>
  <r>
    <s v="ORD-2023-479747"/>
    <d v="2023-07-14T00:00:00"/>
    <s v="Jul-2023"/>
    <s v="Q3-2023"/>
    <d v="2023-07-14T00:00:00"/>
    <d v="2023-07-14T00:00:00"/>
    <n v="0"/>
    <s v="Africa"/>
    <s v="Nigeria"/>
    <s v="Lagos"/>
    <s v="Education"/>
    <s v="Retail"/>
    <s v="I. Johnson"/>
    <x v="6"/>
    <s v="ACC-5334"/>
    <n v="956.38"/>
    <x v="350"/>
    <x v="2"/>
    <n v="3.9E-2"/>
    <n v="19"/>
    <n v="26552.60298"/>
    <n v="18171.22"/>
    <n v="8381.3829799999985"/>
    <n v="0.31565202802576603"/>
  </r>
  <r>
    <s v="ORD-2024-915495"/>
    <d v="2024-08-08T00:00:00"/>
    <s v="Aug-2024"/>
    <s v="Q3-2024"/>
    <d v="2024-08-20T00:00:00"/>
    <d v="2024-08-20T00:00:00"/>
    <n v="12"/>
    <s v="Asia"/>
    <s v="Japan"/>
    <s v="Osaka"/>
    <s v="Small Business"/>
    <s v="Retail"/>
    <s v="H. Kim"/>
    <x v="2"/>
    <s v="NET-8957"/>
    <n v="1233.3599999999999"/>
    <x v="351"/>
    <x v="2"/>
    <n v="0.17899999999999999"/>
    <n v="20"/>
    <n v="34816.968000000001"/>
    <n v="24667.199999999997"/>
    <n v="10149.768000000004"/>
    <n v="0.29151785991244278"/>
  </r>
  <r>
    <s v="ORD-2024-225829"/>
    <d v="2024-11-07T00:00:00"/>
    <s v="Nov-2024"/>
    <s v="Q4-2024"/>
    <d v="2024-11-26T00:00:00"/>
    <d v="2024-11-26T00:00:00"/>
    <n v="19"/>
    <s v="Americas"/>
    <s v="Brazil"/>
    <s v="Rio de Janeiro"/>
    <s v="Non-Profit"/>
    <s v="Distributor"/>
    <s v="J. Njeri"/>
    <x v="1"/>
    <s v="PRN-9960"/>
    <n v="55.35"/>
    <x v="352"/>
    <x v="1"/>
    <n v="0.128"/>
    <n v="10"/>
    <n v="1122.0896000000002"/>
    <n v="553.5"/>
    <n v="568.58960000000025"/>
    <n v="0.50672388372550647"/>
  </r>
  <r>
    <s v="ORD-2024-921935"/>
    <d v="2024-01-01T00:00:00"/>
    <s v="Jan-2024"/>
    <s v="Q1-2024"/>
    <d v="2024-01-27T00:00:00"/>
    <d v="2024-01-27T00:00:00"/>
    <n v="26"/>
    <s v="Europe"/>
    <s v="United Kingdom"/>
    <s v="Manchester"/>
    <s v="Education"/>
    <s v="Distributor"/>
    <s v="D. Smith"/>
    <x v="6"/>
    <s v="ACC-3103"/>
    <n v="657.45"/>
    <x v="353"/>
    <x v="2"/>
    <n v="0.16700000000000001"/>
    <n v="21"/>
    <n v="23195.01828"/>
    <n v="13806.45"/>
    <n v="9388.5682799999995"/>
    <n v="0.40476658249048808"/>
  </r>
  <r>
    <s v="ORD-2025-949776"/>
    <d v="2025-08-14T00:00:00"/>
    <s v="Aug-2025"/>
    <s v="Q3-2025"/>
    <d v="2025-09-11T00:00:00"/>
    <d v="2025-09-11T00:00:00"/>
    <n v="28"/>
    <s v="Americas"/>
    <s v="Brazil"/>
    <s v="São Paulo"/>
    <s v="Non-Profit"/>
    <s v="Direct"/>
    <s v="F. Müller"/>
    <x v="1"/>
    <s v="PRN-9490"/>
    <n v="1203.02"/>
    <x v="354"/>
    <x v="2"/>
    <n v="0"/>
    <n v="18"/>
    <n v="43907.94"/>
    <n v="21654.36"/>
    <n v="22253.58"/>
    <n v="0.50682359500354612"/>
  </r>
  <r>
    <s v="ORD-2024-510591"/>
    <d v="2024-04-03T00:00:00"/>
    <s v="Apr-2024"/>
    <s v="Q2-2024"/>
    <d v="2024-04-21T00:00:00"/>
    <d v="2024-04-21T00:00:00"/>
    <n v="18"/>
    <s v="Americas"/>
    <s v="Brazil"/>
    <s v="Brasília"/>
    <s v="Small Business"/>
    <s v="Distributor"/>
    <s v="B. Chen"/>
    <x v="2"/>
    <s v="NET-3850"/>
    <n v="1176.69"/>
    <x v="355"/>
    <x v="2"/>
    <n v="0.17"/>
    <n v="27"/>
    <n v="49336.511399999996"/>
    <n v="31770.63"/>
    <n v="17565.881399999995"/>
    <n v="0.35604222717701106"/>
  </r>
  <r>
    <s v="ORD-2024-961756"/>
    <d v="2024-11-25T00:00:00"/>
    <s v="Nov-2024"/>
    <s v="Q4-2024"/>
    <d v="2024-12-07T00:00:00"/>
    <d v="2024-12-07T00:00:00"/>
    <n v="12"/>
    <s v="Asia"/>
    <s v="China"/>
    <s v="Shanghai"/>
    <s v="Corporate"/>
    <s v="Distributor"/>
    <s v="A. Patel"/>
    <x v="6"/>
    <s v="ACC-7047"/>
    <n v="769.9"/>
    <x v="356"/>
    <x v="0"/>
    <n v="0"/>
    <n v="5"/>
    <n v="4071.8"/>
    <n v="3849.5"/>
    <n v="222.30000000000018"/>
    <n v="5.4595019401738831E-2"/>
  </r>
  <r>
    <s v="ORD-2024-892173"/>
    <d v="2024-01-18T00:00:00"/>
    <s v="Jan-2024"/>
    <s v="Q1-2024"/>
    <d v="2024-02-03T00:00:00"/>
    <d v="2024-02-03T00:00:00"/>
    <n v="16"/>
    <s v="Africa"/>
    <s v="South Africa"/>
    <s v="Cape Town"/>
    <s v="Non-Profit"/>
    <s v="Distributor"/>
    <s v="L. Okafor"/>
    <x v="1"/>
    <s v="PRN-6660"/>
    <n v="666.23"/>
    <x v="357"/>
    <x v="2"/>
    <n v="0.17599999999999999"/>
    <n v="13"/>
    <n v="14813.731920000002"/>
    <n v="8660.99"/>
    <n v="6152.7419200000022"/>
    <n v="0.41534043907553048"/>
  </r>
  <r>
    <s v="ORD-2024-704056"/>
    <d v="2024-06-23T00:00:00"/>
    <s v="Jun-2024"/>
    <s v="Q2-2024"/>
    <d v="2024-06-25T00:00:00"/>
    <d v="2024-06-25T00:00:00"/>
    <n v="2"/>
    <s v="Europe"/>
    <s v="United Kingdom"/>
    <s v="Birmingham"/>
    <s v="Small Business"/>
    <s v="Marketplace"/>
    <s v="L. Okafor"/>
    <x v="6"/>
    <s v="ACC-7838"/>
    <n v="951.44"/>
    <x v="358"/>
    <x v="2"/>
    <n v="0.11"/>
    <n v="24"/>
    <n v="35167.7448"/>
    <n v="22834.560000000001"/>
    <n v="12333.184799999999"/>
    <n v="0.35069592520473475"/>
  </r>
  <r>
    <s v="ORD-2025-591006"/>
    <d v="2025-06-25T00:00:00"/>
    <s v="Jun-2025"/>
    <s v="Q2-2025"/>
    <d v="2025-07-10T00:00:00"/>
    <d v="2025-07-10T00:00:00"/>
    <n v="15"/>
    <s v="Europe"/>
    <s v="United Kingdom"/>
    <s v="Birmingham"/>
    <s v="Non-Profit"/>
    <s v="Marketplace"/>
    <s v="D. Smith"/>
    <x v="3"/>
    <s v="PHN-5383"/>
    <n v="546.83000000000004"/>
    <x v="359"/>
    <x v="1"/>
    <n v="7.8E-2"/>
    <n v="13"/>
    <n v="4804.4682400000002"/>
    <n v="7108.7900000000009"/>
    <n v="-2304.3217600000007"/>
    <n v="-0.47962056254533608"/>
  </r>
  <r>
    <s v="ORD-2023-159821"/>
    <d v="2023-07-01T00:00:00"/>
    <s v="Jul-2023"/>
    <s v="Q3-2023"/>
    <d v="2023-07-08T00:00:00"/>
    <d v="2023-07-08T00:00:00"/>
    <n v="7"/>
    <s v="Africa"/>
    <s v="Nigeria"/>
    <s v="Port Harcourt"/>
    <s v="Corporate"/>
    <s v="Retail"/>
    <s v="A. Patel"/>
    <x v="4"/>
    <s v="LAP-3904"/>
    <n v="834.26"/>
    <x v="360"/>
    <x v="2"/>
    <n v="1.4E-2"/>
    <n v="47"/>
    <n v="82514.711519999997"/>
    <n v="39210.22"/>
    <n v="43304.491519999996"/>
    <n v="0.5248093427497933"/>
  </r>
  <r>
    <s v="ORD-2024-343877"/>
    <d v="2024-03-09T00:00:00"/>
    <s v="Mar-2024"/>
    <s v="Q1-2024"/>
    <d v="2024-03-26T00:00:00"/>
    <d v="2024-03-26T00:00:00"/>
    <n v="17"/>
    <s v="Asia"/>
    <s v="China"/>
    <s v="Shenzhen"/>
    <s v="Enterprise"/>
    <s v="Online"/>
    <s v="K. Singh"/>
    <x v="5"/>
    <s v="MON-5749"/>
    <n v="1029.67"/>
    <x v="361"/>
    <x v="0"/>
    <n v="0.27200000000000002"/>
    <n v="9"/>
    <n v="7327.9533600000004"/>
    <n v="9267.0300000000007"/>
    <n v="-1939.0766400000002"/>
    <n v="-0.26461367106736061"/>
  </r>
  <r>
    <s v="ORD-2023-386663"/>
    <d v="2023-06-05T00:00:00"/>
    <s v="Jun-2023"/>
    <s v="Q2-2023"/>
    <d v="2023-06-28T00:00:00"/>
    <d v="2023-06-28T00:00:00"/>
    <n v="23"/>
    <s v="Europe"/>
    <s v="United Kingdom"/>
    <s v="Birmingham"/>
    <s v="Corporate"/>
    <s v="Direct"/>
    <s v="K. Singh"/>
    <x v="1"/>
    <s v="PRN-3690"/>
    <n v="605.82000000000005"/>
    <x v="362"/>
    <x v="0"/>
    <n v="0.13200000000000001"/>
    <n v="19"/>
    <n v="12717.311040000001"/>
    <n v="11510.580000000002"/>
    <n v="1206.7310399999988"/>
    <n v="9.4888851597986767E-2"/>
  </r>
  <r>
    <s v="ORD-2025-125517"/>
    <d v="2025-03-21T00:00:00"/>
    <s v="Mar-2025"/>
    <s v="Q1-2025"/>
    <d v="2025-04-09T00:00:00"/>
    <d v="2025-04-09T00:00:00"/>
    <n v="19"/>
    <s v="Asia"/>
    <s v="Japan"/>
    <s v="Tokyo"/>
    <s v="Small Business"/>
    <s v="Distributor"/>
    <s v="E. Garcia"/>
    <x v="0"/>
    <s v="CMP-7055"/>
    <n v="1055.45"/>
    <x v="363"/>
    <x v="0"/>
    <n v="8.9999999999999993E-3"/>
    <n v="18"/>
    <n v="21584.693520000001"/>
    <n v="18998.100000000002"/>
    <n v="2586.5935199999985"/>
    <n v="0.1198346188053727"/>
  </r>
  <r>
    <s v="ORD-2024-819778"/>
    <d v="2024-06-02T00:00:00"/>
    <s v="Jun-2024"/>
    <s v="Q2-2024"/>
    <d v="2024-06-15T00:00:00"/>
    <d v="2024-06-15T00:00:00"/>
    <n v="13"/>
    <s v="Africa"/>
    <s v="Kenya"/>
    <s v="Mombasa"/>
    <s v="Education"/>
    <s v="Online"/>
    <s v="O. Wang"/>
    <x v="3"/>
    <s v="PHN-6866"/>
    <n v="1295.18"/>
    <x v="364"/>
    <x v="2"/>
    <n v="0.192"/>
    <n v="8"/>
    <n v="19547.329920000004"/>
    <n v="10361.44"/>
    <n v="9185.8899200000033"/>
    <n v="0.46993067378483178"/>
  </r>
  <r>
    <s v="ORD-2025-624006"/>
    <d v="2025-03-15T00:00:00"/>
    <s v="Mar-2025"/>
    <s v="Q1-2025"/>
    <d v="2025-03-29T00:00:00"/>
    <d v="2025-03-29T00:00:00"/>
    <n v="14"/>
    <s v="Asia"/>
    <s v="India"/>
    <s v="Mumbai"/>
    <s v="Enterprise"/>
    <s v="Direct"/>
    <s v="C. Otieno"/>
    <x v="0"/>
    <s v="CMP-3259"/>
    <n v="935.83"/>
    <x v="365"/>
    <x v="2"/>
    <n v="0.105"/>
    <n v="9"/>
    <n v="18554.370299999999"/>
    <n v="8422.4700000000012"/>
    <n v="10131.900299999998"/>
    <n v="0.54606543559174292"/>
  </r>
  <r>
    <s v="ORD-2023-132101"/>
    <d v="2023-09-25T00:00:00"/>
    <s v="Sep-2023"/>
    <s v="Q3-2023"/>
    <d v="2023-10-09T00:00:00"/>
    <d v="2023-10-09T00:00:00"/>
    <n v="14"/>
    <s v="Americas"/>
    <s v="USA"/>
    <s v="New York"/>
    <s v="Small Business"/>
    <s v="Marketplace"/>
    <s v="J. Njeri"/>
    <x v="4"/>
    <s v="LAP-6750"/>
    <n v="1279.56"/>
    <x v="366"/>
    <x v="2"/>
    <n v="0.106"/>
    <n v="5"/>
    <n v="13784.586000000001"/>
    <n v="6397.7999999999993"/>
    <n v="7386.7860000000019"/>
    <n v="0.53587289455047848"/>
  </r>
  <r>
    <s v="ORD-2025-306903"/>
    <d v="2025-06-24T00:00:00"/>
    <s v="Jun-2025"/>
    <s v="Q2-2025"/>
    <d v="2025-07-23T00:00:00"/>
    <d v="2025-07-23T00:00:00"/>
    <n v="29"/>
    <s v="Americas"/>
    <s v="Canada"/>
    <s v="Vancouver"/>
    <s v="Non-Profit"/>
    <s v="Marketplace"/>
    <s v="I. Johnson"/>
    <x v="1"/>
    <s v="PRN-3775"/>
    <n v="255.4"/>
    <x v="367"/>
    <x v="1"/>
    <n v="0.115"/>
    <n v="16"/>
    <n v="4569.5735999999997"/>
    <n v="4086.4"/>
    <n v="483.17359999999962"/>
    <n v="0.10573713048412212"/>
  </r>
  <r>
    <s v="ORD-2023-813340"/>
    <d v="2023-12-26T00:00:00"/>
    <s v="Dec-2023"/>
    <s v="Q4-2023"/>
    <d v="2024-01-03T00:00:00"/>
    <d v="2024-01-03T00:00:00"/>
    <n v="8"/>
    <s v="Europe"/>
    <s v="France"/>
    <s v="Lyon"/>
    <s v="Small Business"/>
    <s v="Retail"/>
    <s v="M. Rossi"/>
    <x v="4"/>
    <s v="LAP-2942"/>
    <n v="492.75"/>
    <x v="368"/>
    <x v="0"/>
    <n v="5.8000000000000003E-2"/>
    <n v="6"/>
    <n v="4133.25108"/>
    <n v="2956.5"/>
    <n v="1176.75108"/>
    <n v="0.28470350753528384"/>
  </r>
  <r>
    <s v="ORD-2023-855675"/>
    <d v="2023-02-05T00:00:00"/>
    <s v="Feb-2023"/>
    <s v="Q1-2023"/>
    <d v="2023-02-28T00:00:00"/>
    <d v="2023-02-28T00:00:00"/>
    <n v="23"/>
    <s v="Americas"/>
    <s v="USA"/>
    <s v="Austin"/>
    <s v="Non-Profit"/>
    <s v="Distributor"/>
    <s v="L. Okafor"/>
    <x v="3"/>
    <s v="PHN-2036"/>
    <n v="1214.49"/>
    <x v="369"/>
    <x v="2"/>
    <n v="0"/>
    <n v="11"/>
    <n v="16873.45"/>
    <n v="13359.39"/>
    <n v="3514.0600000000013"/>
    <n v="0.20825972163369086"/>
  </r>
  <r>
    <s v="ORD-2023-545150"/>
    <d v="2023-04-06T00:00:00"/>
    <s v="Apr-2023"/>
    <s v="Q2-2023"/>
    <d v="2023-04-08T00:00:00"/>
    <d v="2023-04-08T00:00:00"/>
    <n v="2"/>
    <s v="Africa"/>
    <s v="Nigeria"/>
    <s v="Abuja"/>
    <s v="Small Business"/>
    <s v="Marketplace"/>
    <s v="K. Singh"/>
    <x v="5"/>
    <s v="MON-4373"/>
    <n v="720.35"/>
    <x v="370"/>
    <x v="2"/>
    <n v="0.107"/>
    <n v="23"/>
    <n v="32280.32474"/>
    <n v="16568.05"/>
    <n v="15712.274740000001"/>
    <n v="0.4867446305622265"/>
  </r>
  <r>
    <s v="ORD-2025-269934"/>
    <d v="2025-04-04T00:00:00"/>
    <s v="Apr-2025"/>
    <s v="Q2-2025"/>
    <d v="2025-04-10T00:00:00"/>
    <d v="2025-04-10T00:00:00"/>
    <n v="6"/>
    <s v="Europe"/>
    <s v="United Kingdom"/>
    <s v="Birmingham"/>
    <s v="Non-Profit"/>
    <s v="Direct"/>
    <s v="N. Brown"/>
    <x v="1"/>
    <s v="PRN-8657"/>
    <n v="290.14"/>
    <x v="371"/>
    <x v="1"/>
    <n v="3.4000000000000002E-2"/>
    <n v="17"/>
    <n v="4117.4880599999997"/>
    <n v="4932.38"/>
    <n v="-814.89194000000043"/>
    <n v="-0.19790997038131072"/>
  </r>
  <r>
    <s v="ORD-2024-690270"/>
    <d v="2024-05-17T00:00:00"/>
    <s v="May-2024"/>
    <s v="Q2-2024"/>
    <d v="2024-05-27T00:00:00"/>
    <d v="2024-05-27T00:00:00"/>
    <n v="10"/>
    <s v="Americas"/>
    <s v="USA"/>
    <s v="Austin"/>
    <s v="Non-Profit"/>
    <s v="Online"/>
    <s v="C. Otieno"/>
    <x v="3"/>
    <s v="PHN-7974"/>
    <n v="1484.23"/>
    <x v="372"/>
    <x v="2"/>
    <n v="0.25600000000000001"/>
    <n v="12"/>
    <n v="31005.24768"/>
    <n v="17810.760000000002"/>
    <n v="13194.487679999998"/>
    <n v="0.42555659661803413"/>
  </r>
  <r>
    <s v="ORD-2024-868223"/>
    <d v="2024-03-03T00:00:00"/>
    <s v="Mar-2024"/>
    <s v="Q1-2024"/>
    <d v="2024-03-19T00:00:00"/>
    <d v="2024-03-19T00:00:00"/>
    <n v="16"/>
    <s v="Asia"/>
    <s v="China"/>
    <s v="Beijing"/>
    <s v="Consumer"/>
    <s v="Distributor"/>
    <s v="G. Dubois"/>
    <x v="3"/>
    <s v="PHN-4915"/>
    <n v="988.83"/>
    <x v="373"/>
    <x v="0"/>
    <n v="6.3E-2"/>
    <n v="34"/>
    <n v="38422.022320000004"/>
    <n v="33620.22"/>
    <n v="4801.8023200000025"/>
    <n v="0.12497526236406606"/>
  </r>
  <r>
    <s v="ORD-2025-188059"/>
    <d v="2025-06-27T00:00:00"/>
    <s v="Jun-2025"/>
    <s v="Q2-2025"/>
    <d v="2025-07-11T00:00:00"/>
    <d v="2025-07-11T00:00:00"/>
    <n v="14"/>
    <s v="Asia"/>
    <s v="China"/>
    <s v="Shanghai"/>
    <s v="Small Business"/>
    <s v="Marketplace"/>
    <s v="L. Okafor"/>
    <x v="2"/>
    <s v="NET-3535"/>
    <n v="1227.7"/>
    <x v="374"/>
    <x v="2"/>
    <n v="9.9000000000000005E-2"/>
    <n v="22"/>
    <n v="43553.493060000001"/>
    <n v="27009.4"/>
    <n v="16544.093059999999"/>
    <n v="0.37985685871873898"/>
  </r>
  <r>
    <s v="ORD-2023-281890"/>
    <d v="2023-03-13T00:00:00"/>
    <s v="Mar-2023"/>
    <s v="Q1-2023"/>
    <d v="2023-04-04T00:00:00"/>
    <d v="2023-04-04T00:00:00"/>
    <n v="22"/>
    <s v="Africa"/>
    <s v="South Africa"/>
    <s v="Durban"/>
    <s v="Small Business"/>
    <s v="Retail"/>
    <s v="A. Patel"/>
    <x v="0"/>
    <s v="CMP-2574"/>
    <n v="1113.7"/>
    <x v="375"/>
    <x v="2"/>
    <n v="0.13900000000000001"/>
    <n v="11"/>
    <n v="15348.702599999999"/>
    <n v="12250.7"/>
    <n v="3098.002599999998"/>
    <n v="0.20184133348182787"/>
  </r>
  <r>
    <s v="ORD-2025-636162"/>
    <d v="2025-01-07T00:00:00"/>
    <s v="Jan-2025"/>
    <s v="Q1-2025"/>
    <d v="2025-01-20T00:00:00"/>
    <d v="2025-01-20T00:00:00"/>
    <n v="13"/>
    <s v="Africa"/>
    <s v="South Africa"/>
    <s v="Cape Town"/>
    <s v="Corporate"/>
    <s v="Direct"/>
    <s v="K. Singh"/>
    <x v="2"/>
    <s v="NET-7901"/>
    <n v="432.13"/>
    <x v="376"/>
    <x v="0"/>
    <n v="9.1999999999999998E-2"/>
    <n v="7"/>
    <n v="6576.298960000001"/>
    <n v="3024.91"/>
    <n v="3551.3889600000011"/>
    <n v="0.54002851476204794"/>
  </r>
  <r>
    <s v="ORD-2025-915869"/>
    <d v="2025-02-06T00:00:00"/>
    <s v="Feb-2025"/>
    <s v="Q1-2025"/>
    <d v="2025-02-15T00:00:00"/>
    <d v="2025-02-15T00:00:00"/>
    <n v="9"/>
    <s v="Americas"/>
    <s v="Brazil"/>
    <s v="São Paulo"/>
    <s v="Non-Profit"/>
    <s v="Distributor"/>
    <s v="F. Müller"/>
    <x v="2"/>
    <s v="NET-5482"/>
    <n v="837.39"/>
    <x v="377"/>
    <x v="2"/>
    <n v="3.2000000000000001E-2"/>
    <n v="18"/>
    <n v="33200.038079999998"/>
    <n v="15073.02"/>
    <n v="18127.018079999998"/>
    <n v="0.54599389423350919"/>
  </r>
  <r>
    <s v="ORD-2025-192876"/>
    <d v="2025-01-31T00:00:00"/>
    <s v="Jan-2025"/>
    <s v="Q1-2025"/>
    <d v="2025-02-17T00:00:00"/>
    <d v="2025-02-17T00:00:00"/>
    <n v="17"/>
    <s v="Europe"/>
    <s v="United Kingdom"/>
    <s v="London"/>
    <s v="Enterprise"/>
    <s v="Retail"/>
    <s v="H. Kim"/>
    <x v="0"/>
    <s v="CMP-5820"/>
    <n v="378.26"/>
    <x v="378"/>
    <x v="1"/>
    <n v="0.16300000000000001"/>
    <n v="25"/>
    <n v="11332.142999999998"/>
    <n v="9456.5"/>
    <n v="1875.6429999999982"/>
    <n v="0.16551529573885526"/>
  </r>
  <r>
    <s v="ORD-2025-822030"/>
    <d v="2025-08-07T00:00:00"/>
    <s v="Aug-2025"/>
    <s v="Q3-2025"/>
    <d v="2025-09-06T00:00:00"/>
    <d v="2025-09-06T00:00:00"/>
    <n v="30"/>
    <s v="Americas"/>
    <s v="Canada"/>
    <s v="Montreal"/>
    <s v="Education"/>
    <s v="Direct"/>
    <s v="M. Rossi"/>
    <x v="2"/>
    <s v="NET-1336"/>
    <n v="833.73"/>
    <x v="379"/>
    <x v="0"/>
    <n v="0.17599999999999999"/>
    <n v="14"/>
    <n v="12881.097599999999"/>
    <n v="11672.220000000001"/>
    <n v="1208.877599999998"/>
    <n v="9.3848958958279924E-2"/>
  </r>
  <r>
    <s v="ORD-2025-789245"/>
    <d v="2025-07-23T00:00:00"/>
    <s v="Jul-2025"/>
    <s v="Q3-2025"/>
    <d v="2025-08-17T00:00:00"/>
    <d v="2025-08-17T00:00:00"/>
    <n v="25"/>
    <s v="Europe"/>
    <s v="United Kingdom"/>
    <s v="Birmingham"/>
    <s v="Education"/>
    <s v="Online"/>
    <s v="I. Johnson"/>
    <x v="1"/>
    <s v="PRN-5876"/>
    <n v="1142.06"/>
    <x v="380"/>
    <x v="2"/>
    <n v="7.8E-2"/>
    <n v="28"/>
    <n v="37562.28"/>
    <n v="31977.68"/>
    <n v="5584.5999999999985"/>
    <n v="0.1486757459877302"/>
  </r>
  <r>
    <s v="ORD-2023-594955"/>
    <d v="2023-06-20T00:00:00"/>
    <s v="Jun-2023"/>
    <s v="Q2-2023"/>
    <d v="2023-07-08T00:00:00"/>
    <d v="2023-07-08T00:00:00"/>
    <n v="18"/>
    <s v="Americas"/>
    <s v="USA"/>
    <s v="New York"/>
    <s v="Consumer"/>
    <s v="Marketplace"/>
    <s v="O. Wang"/>
    <x v="2"/>
    <s v="NET-3828"/>
    <n v="1145.53"/>
    <x v="381"/>
    <x v="2"/>
    <n v="0.09"/>
    <n v="41"/>
    <n v="47693.373"/>
    <n v="46966.729999999996"/>
    <n v="726.64300000000367"/>
    <n v="1.5235722581416158E-2"/>
  </r>
  <r>
    <s v="ORD-2024-398783"/>
    <d v="2024-07-18T00:00:00"/>
    <s v="Jul-2024"/>
    <s v="Q3-2024"/>
    <d v="2024-08-07T00:00:00"/>
    <d v="2024-08-07T00:00:00"/>
    <n v="20"/>
    <s v="Europe"/>
    <s v="France"/>
    <s v="Marseille"/>
    <s v="Corporate"/>
    <s v="Retail"/>
    <s v="F. Müller"/>
    <x v="5"/>
    <s v="MON-7622"/>
    <n v="941.35"/>
    <x v="382"/>
    <x v="0"/>
    <n v="5.8000000000000003E-2"/>
    <n v="18"/>
    <n v="15257.51748"/>
    <n v="16944.3"/>
    <n v="-1686.7825199999988"/>
    <n v="-0.11055419220139073"/>
  </r>
  <r>
    <s v="ORD-2023-676553"/>
    <d v="2023-05-20T00:00:00"/>
    <s v="May-2023"/>
    <s v="Q2-2023"/>
    <d v="2023-06-19T00:00:00"/>
    <d v="2023-06-19T00:00:00"/>
    <n v="30"/>
    <s v="Asia"/>
    <s v="India"/>
    <s v="Delhi"/>
    <s v="Non-Profit"/>
    <s v="Marketplace"/>
    <s v="H. Kim"/>
    <x v="4"/>
    <s v="LAP-2806"/>
    <n v="1161.2"/>
    <x v="383"/>
    <x v="0"/>
    <n v="0.19"/>
    <n v="31"/>
    <n v="22064.910300000003"/>
    <n v="35997.200000000004"/>
    <n v="-13932.289700000001"/>
    <n v="-0.63142290227212028"/>
  </r>
  <r>
    <s v="ORD-2025-866565"/>
    <d v="2025-05-12T00:00:00"/>
    <s v="May-2025"/>
    <s v="Q2-2025"/>
    <d v="2025-05-26T00:00:00"/>
    <d v="2025-05-26T00:00:00"/>
    <n v="14"/>
    <s v="Asia"/>
    <s v="India"/>
    <s v="Hyderabad"/>
    <s v="Corporate"/>
    <s v="Marketplace"/>
    <s v="G. Dubois"/>
    <x v="1"/>
    <s v="PRN-8850"/>
    <n v="320.12"/>
    <x v="384"/>
    <x v="1"/>
    <n v="0.104"/>
    <n v="18"/>
    <n v="9586.8057599999993"/>
    <n v="5762.16"/>
    <n v="3824.6457599999994"/>
    <n v="0.39894891538931104"/>
  </r>
  <r>
    <s v="ORD-2024-527858"/>
    <d v="2024-05-07T00:00:00"/>
    <s v="May-2024"/>
    <s v="Q2-2024"/>
    <d v="2024-05-12T00:00:00"/>
    <d v="2024-05-12T00:00:00"/>
    <n v="5"/>
    <s v="Africa"/>
    <s v="Nigeria"/>
    <s v="Abuja"/>
    <s v="Non-Profit"/>
    <s v="Distributor"/>
    <s v="L. Okafor"/>
    <x v="4"/>
    <s v="LAP-9100"/>
    <n v="1163.99"/>
    <x v="385"/>
    <x v="2"/>
    <n v="0.127"/>
    <n v="14"/>
    <n v="19773.362699999998"/>
    <n v="16295.86"/>
    <n v="3477.5026999999973"/>
    <n v="0.17586804797749436"/>
  </r>
  <r>
    <s v="ORD-2023-619385"/>
    <d v="2023-09-30T00:00:00"/>
    <s v="Sep-2023"/>
    <s v="Q3-2023"/>
    <d v="2023-10-03T00:00:00"/>
    <d v="2023-10-03T00:00:00"/>
    <n v="3"/>
    <s v="Asia"/>
    <s v="China"/>
    <s v="Beijing"/>
    <s v="Non-Profit"/>
    <s v="Retail"/>
    <s v="J. Njeri"/>
    <x v="4"/>
    <s v="LAP-5763"/>
    <n v="1019.36"/>
    <x v="386"/>
    <x v="0"/>
    <n v="0.14699999999999999"/>
    <n v="17"/>
    <n v="14108.16791"/>
    <n v="17329.12"/>
    <n v="-3220.9520899999989"/>
    <n v="-0.22830406545678819"/>
  </r>
  <r>
    <s v="ORD-2023-835226"/>
    <d v="2023-10-26T00:00:00"/>
    <s v="Oct-2023"/>
    <s v="Q4-2023"/>
    <d v="2023-11-05T00:00:00"/>
    <d v="2023-11-05T00:00:00"/>
    <n v="10"/>
    <s v="Africa"/>
    <s v="South Africa"/>
    <s v="Cape Town"/>
    <s v="Non-Profit"/>
    <s v="Online"/>
    <s v="I. Johnson"/>
    <x v="4"/>
    <s v="LAP-7320"/>
    <n v="20.38"/>
    <x v="387"/>
    <x v="1"/>
    <n v="7.1999999999999995E-2"/>
    <n v="11"/>
    <n v="434.45248000000004"/>
    <n v="224.17999999999998"/>
    <n v="210.27248000000006"/>
    <n v="0.48399419885921713"/>
  </r>
  <r>
    <s v="ORD-2025-485946"/>
    <d v="2025-06-15T00:00:00"/>
    <s v="Jun-2025"/>
    <s v="Q2-2025"/>
    <d v="2025-06-30T00:00:00"/>
    <d v="2025-06-30T00:00:00"/>
    <n v="15"/>
    <s v="Africa"/>
    <s v="South Africa"/>
    <s v="Johannesburg"/>
    <s v="Small Business"/>
    <s v="Direct"/>
    <s v="C. Otieno"/>
    <x v="5"/>
    <s v="MON-5891"/>
    <n v="1487.59"/>
    <x v="388"/>
    <x v="2"/>
    <n v="8.9999999999999993E-3"/>
    <n v="11"/>
    <n v="16142.527829999999"/>
    <n v="16363.49"/>
    <n v="-220.9621700000007"/>
    <n v="-1.3688201273492908E-2"/>
  </r>
  <r>
    <s v="ORD-2024-307849"/>
    <d v="2024-08-10T00:00:00"/>
    <s v="Aug-2024"/>
    <s v="Q3-2024"/>
    <d v="2024-09-07T00:00:00"/>
    <d v="2024-09-07T00:00:00"/>
    <n v="28"/>
    <s v="Europe"/>
    <s v="France"/>
    <s v="Marseille"/>
    <s v="Non-Profit"/>
    <s v="Direct"/>
    <s v="F. Müller"/>
    <x v="1"/>
    <s v="PRN-1183"/>
    <n v="229.96"/>
    <x v="389"/>
    <x v="1"/>
    <n v="0.105"/>
    <n v="5"/>
    <n v="2525.0635000000002"/>
    <n v="1149.8"/>
    <n v="1375.2635000000002"/>
    <n v="0.54464511486542821"/>
  </r>
  <r>
    <s v="ORD-2023-368449"/>
    <d v="2023-10-09T00:00:00"/>
    <s v="Oct-2023"/>
    <s v="Q4-2023"/>
    <d v="2023-10-26T00:00:00"/>
    <d v="2023-10-26T00:00:00"/>
    <n v="17"/>
    <s v="Asia"/>
    <s v="China"/>
    <s v="Shanghai"/>
    <s v="Consumer"/>
    <s v="Marketplace"/>
    <s v="C. Otieno"/>
    <x v="0"/>
    <s v="CMP-2096"/>
    <n v="1132.03"/>
    <x v="390"/>
    <x v="2"/>
    <n v="0.35699999999999998"/>
    <n v="35"/>
    <n v="48097.911050000002"/>
    <n v="39621.049999999996"/>
    <n v="8476.8610500000068"/>
    <n v="0.17624177152284051"/>
  </r>
  <r>
    <s v="ORD-2024-251426"/>
    <d v="2024-03-09T00:00:00"/>
    <s v="Mar-2024"/>
    <s v="Q1-2024"/>
    <d v="2024-03-26T00:00:00"/>
    <d v="2024-03-26T00:00:00"/>
    <n v="17"/>
    <s v="Americas"/>
    <s v="USA"/>
    <s v="San Francisco"/>
    <s v="Education"/>
    <s v="Direct"/>
    <s v="I. Johnson"/>
    <x v="3"/>
    <s v="PHN-3398"/>
    <n v="1137.4100000000001"/>
    <x v="391"/>
    <x v="2"/>
    <n v="0.254"/>
    <n v="9"/>
    <n v="11285.764020000001"/>
    <n v="10236.69"/>
    <n v="1049.07402"/>
    <n v="9.2955516183121464E-2"/>
  </r>
  <r>
    <s v="ORD-2023-927385"/>
    <d v="2023-05-29T00:00:00"/>
    <s v="May-2023"/>
    <s v="Q2-2023"/>
    <d v="2023-06-20T00:00:00"/>
    <d v="2023-06-20T00:00:00"/>
    <n v="22"/>
    <s v="Europe"/>
    <s v="United Kingdom"/>
    <s v="London"/>
    <s v="Small Business"/>
    <s v="Direct"/>
    <s v="K. Singh"/>
    <x v="0"/>
    <s v="CMP-8545"/>
    <n v="1295.3900000000001"/>
    <x v="392"/>
    <x v="2"/>
    <n v="0.14799999999999999"/>
    <n v="8"/>
    <n v="19800.88896"/>
    <n v="10363.120000000001"/>
    <n v="9437.7689599999994"/>
    <n v="0.47663359857556614"/>
  </r>
  <r>
    <s v="ORD-2025-486350"/>
    <d v="2025-05-27T00:00:00"/>
    <s v="May-2025"/>
    <s v="Q2-2025"/>
    <d v="2025-06-08T00:00:00"/>
    <d v="2025-06-08T00:00:00"/>
    <n v="12"/>
    <s v="Asia"/>
    <s v="Japan"/>
    <s v="Osaka"/>
    <s v="Corporate"/>
    <s v="Retail"/>
    <s v="H. Kim"/>
    <x v="6"/>
    <s v="ACC-1249"/>
    <n v="653.6"/>
    <x v="393"/>
    <x v="0"/>
    <n v="9.8000000000000004E-2"/>
    <n v="19"/>
    <n v="14431.738420000001"/>
    <n v="12418.4"/>
    <n v="2013.3384200000019"/>
    <n v="0.13950768517324622"/>
  </r>
  <r>
    <s v="ORD-2025-677880"/>
    <d v="2025-08-21T00:00:00"/>
    <s v="Aug-2025"/>
    <s v="Q3-2025"/>
    <d v="2025-09-14T00:00:00"/>
    <d v="2025-09-14T00:00:00"/>
    <n v="24"/>
    <s v="Europe"/>
    <s v="Germany"/>
    <s v="Berlin"/>
    <s v="Non-Profit"/>
    <s v="Online"/>
    <s v="A. Patel"/>
    <x v="5"/>
    <s v="MON-9662"/>
    <n v="1397.67"/>
    <x v="394"/>
    <x v="2"/>
    <n v="0.10299999999999999"/>
    <n v="20"/>
    <n v="56176.777799999996"/>
    <n v="27953.4"/>
    <n v="28223.377799999995"/>
    <n v="0.50240293062874808"/>
  </r>
  <r>
    <s v="ORD-2024-102866"/>
    <d v="2024-12-12T00:00:00"/>
    <s v="Dec-2024"/>
    <s v="Q4-2024"/>
    <d v="2024-12-20T00:00:00"/>
    <d v="2024-12-20T00:00:00"/>
    <n v="8"/>
    <s v="Asia"/>
    <s v="Japan"/>
    <s v="Tokyo"/>
    <s v="Corporate"/>
    <s v="Retail"/>
    <s v="B. Chen"/>
    <x v="4"/>
    <s v="LAP-8347"/>
    <n v="1202.47"/>
    <x v="395"/>
    <x v="2"/>
    <n v="0.24099999999999999"/>
    <n v="17"/>
    <n v="18641.222160000001"/>
    <n v="20441.990000000002"/>
    <n v="-1800.7678400000004"/>
    <n v="-9.6601382921343834E-2"/>
  </r>
  <r>
    <s v="ORD-2025-588029"/>
    <d v="2025-09-14T00:00:00"/>
    <s v="Sep-2025"/>
    <s v="Q3-2025"/>
    <d v="2025-09-23T00:00:00"/>
    <d v="2025-09-23T00:00:00"/>
    <n v="9"/>
    <s v="Africa"/>
    <s v="South Africa"/>
    <s v="Durban"/>
    <s v="Non-Profit"/>
    <s v="Online"/>
    <s v="D. Smith"/>
    <x v="0"/>
    <s v="CMP-6898"/>
    <n v="1310.3"/>
    <x v="396"/>
    <x v="2"/>
    <n v="8.3000000000000004E-2"/>
    <n v="5"/>
    <n v="13185.543"/>
    <n v="6551.5"/>
    <n v="6634.0429999999997"/>
    <n v="0.50313005691157353"/>
  </r>
  <r>
    <s v="ORD-2024-972999"/>
    <d v="2024-09-06T00:00:00"/>
    <s v="Sep-2024"/>
    <s v="Q3-2024"/>
    <d v="2024-10-04T00:00:00"/>
    <d v="2024-10-04T00:00:00"/>
    <n v="28"/>
    <s v="Africa"/>
    <s v="South Africa"/>
    <s v="Cape Town"/>
    <s v="Corporate"/>
    <s v="Marketplace"/>
    <s v="D. Smith"/>
    <x v="5"/>
    <s v="MON-3504"/>
    <n v="1174.17"/>
    <x v="397"/>
    <x v="2"/>
    <n v="0.122"/>
    <n v="9"/>
    <n v="12972.00222"/>
    <n v="10567.53"/>
    <n v="2404.4722199999997"/>
    <n v="0.18535860380079394"/>
  </r>
  <r>
    <s v="ORD-2025-608069"/>
    <d v="2025-04-12T00:00:00"/>
    <s v="Apr-2025"/>
    <s v="Q2-2025"/>
    <d v="2025-04-30T00:00:00"/>
    <d v="2025-04-30T00:00:00"/>
    <n v="18"/>
    <s v="Africa"/>
    <s v="Kenya"/>
    <s v="Kisumu"/>
    <s v="Corporate"/>
    <s v="Marketplace"/>
    <s v="F. Müller"/>
    <x v="2"/>
    <s v="NET-3432"/>
    <n v="1119.04"/>
    <x v="398"/>
    <x v="2"/>
    <n v="2.5000000000000001E-2"/>
    <n v="14"/>
    <n v="17731.623"/>
    <n v="15666.56"/>
    <n v="2065.0630000000001"/>
    <n v="0.11646215352085933"/>
  </r>
  <r>
    <s v="ORD-2024-626750"/>
    <d v="2024-08-12T00:00:00"/>
    <s v="Aug-2024"/>
    <s v="Q3-2024"/>
    <d v="2024-08-15T00:00:00"/>
    <d v="2024-08-15T00:00:00"/>
    <n v="3"/>
    <s v="Americas"/>
    <s v="USA"/>
    <s v="Chicago"/>
    <s v="Corporate"/>
    <s v="Marketplace"/>
    <s v="D. Smith"/>
    <x v="1"/>
    <s v="PRN-5591"/>
    <n v="850.7"/>
    <x v="399"/>
    <x v="0"/>
    <n v="0.18"/>
    <n v="19"/>
    <n v="17427.164800000002"/>
    <n v="16163.300000000001"/>
    <n v="1263.8648000000012"/>
    <n v="7.2522685962090688E-2"/>
  </r>
  <r>
    <s v="ORD-2024-170021"/>
    <d v="2024-11-05T00:00:00"/>
    <s v="Nov-2024"/>
    <s v="Q4-2024"/>
    <d v="2024-11-08T00:00:00"/>
    <d v="2024-11-08T00:00:00"/>
    <n v="3"/>
    <s v="Americas"/>
    <s v="Canada"/>
    <s v="Toronto"/>
    <s v="Education"/>
    <s v="Marketplace"/>
    <s v="O. Wang"/>
    <x v="0"/>
    <s v="CMP-2015"/>
    <n v="1020.4"/>
    <x v="400"/>
    <x v="0"/>
    <n v="0.106"/>
    <n v="16"/>
    <n v="16946.091840000001"/>
    <n v="16326.4"/>
    <n v="619.69184000000132"/>
    <n v="3.6568422138328345E-2"/>
  </r>
  <r>
    <s v="ORD-2024-678110"/>
    <d v="2024-07-24T00:00:00"/>
    <s v="Jul-2024"/>
    <s v="Q3-2024"/>
    <d v="2024-08-08T00:00:00"/>
    <d v="2024-08-08T00:00:00"/>
    <n v="15"/>
    <s v="Europe"/>
    <s v="France"/>
    <s v="Marseille"/>
    <s v="Enterprise"/>
    <s v="Marketplace"/>
    <s v="H. Kim"/>
    <x v="4"/>
    <s v="LAP-9901"/>
    <n v="501.5"/>
    <x v="401"/>
    <x v="2"/>
    <n v="0.126"/>
    <n v="5"/>
    <n v="5250.4239000000007"/>
    <n v="2507.5"/>
    <n v="2742.9239000000007"/>
    <n v="0.52241951359394057"/>
  </r>
  <r>
    <s v="ORD-2025-909340"/>
    <d v="2025-01-20T00:00:00"/>
    <s v="Jan-2025"/>
    <s v="Q1-2025"/>
    <d v="2025-02-03T00:00:00"/>
    <d v="2025-02-03T00:00:00"/>
    <n v="14"/>
    <s v="Americas"/>
    <s v="Brazil"/>
    <s v="Brasília"/>
    <s v="Enterprise"/>
    <s v="Marketplace"/>
    <s v="F. Müller"/>
    <x v="0"/>
    <s v="CMP-8658"/>
    <n v="974.11"/>
    <x v="402"/>
    <x v="0"/>
    <n v="0.111"/>
    <n v="10"/>
    <n v="7832.0010999999995"/>
    <n v="9741.1"/>
    <n v="-1909.0989000000009"/>
    <n v="-0.2437562093805121"/>
  </r>
  <r>
    <s v="ORD-2023-854471"/>
    <d v="2023-03-06T00:00:00"/>
    <s v="Mar-2023"/>
    <s v="Q1-2023"/>
    <d v="2023-04-04T00:00:00"/>
    <d v="2023-04-04T00:00:00"/>
    <n v="29"/>
    <s v="Asia"/>
    <s v="China"/>
    <s v="Beijing"/>
    <s v="Small Business"/>
    <s v="Direct"/>
    <s v="C. Otieno"/>
    <x v="5"/>
    <s v="MON-2073"/>
    <n v="1126.29"/>
    <x v="403"/>
    <x v="2"/>
    <n v="6.4000000000000001E-2"/>
    <n v="7"/>
    <n v="13437.300239999999"/>
    <n v="7884.03"/>
    <n v="5553.2702399999989"/>
    <n v="0.41327276616690373"/>
  </r>
  <r>
    <s v="ORD-2024-390951"/>
    <d v="2024-12-20T00:00:00"/>
    <s v="Dec-2024"/>
    <s v="Q4-2024"/>
    <d v="2025-01-14T00:00:00"/>
    <d v="2025-01-14T00:00:00"/>
    <n v="25"/>
    <s v="Asia"/>
    <s v="India"/>
    <s v="Delhi"/>
    <s v="Small Business"/>
    <s v="Retail"/>
    <s v="M. Rossi"/>
    <x v="1"/>
    <s v="PRN-9378"/>
    <n v="1361.34"/>
    <x v="404"/>
    <x v="2"/>
    <n v="7.6999999999999999E-2"/>
    <n v="14"/>
    <n v="22457.143800000002"/>
    <n v="19058.759999999998"/>
    <n v="3398.3838000000032"/>
    <n v="0.15132751654731813"/>
  </r>
  <r>
    <s v="ORD-2025-881624"/>
    <d v="2025-02-21T00:00:00"/>
    <s v="Feb-2025"/>
    <s v="Q1-2025"/>
    <d v="2025-03-21T00:00:00"/>
    <d v="2025-03-21T00:00:00"/>
    <n v="28"/>
    <s v="Africa"/>
    <s v="Nigeria"/>
    <s v="Abuja"/>
    <s v="Enterprise"/>
    <s v="Marketplace"/>
    <s v="I. Johnson"/>
    <x v="3"/>
    <s v="PHN-5887"/>
    <n v="1437.39"/>
    <x v="405"/>
    <x v="2"/>
    <n v="0.13800000000000001"/>
    <n v="18"/>
    <n v="21541.017959999997"/>
    <n v="25873.02"/>
    <n v="-4332.002040000003"/>
    <n v="-0.20110479681341872"/>
  </r>
  <r>
    <s v="ORD-2025-512310"/>
    <d v="2025-03-08T00:00:00"/>
    <s v="Mar-2025"/>
    <s v="Q1-2025"/>
    <d v="2025-03-15T00:00:00"/>
    <d v="2025-03-15T00:00:00"/>
    <n v="7"/>
    <s v="Asia"/>
    <s v="India"/>
    <s v="Bengaluru"/>
    <s v="Corporate"/>
    <s v="Distributor"/>
    <s v="K. Singh"/>
    <x v="4"/>
    <s v="LAP-8119"/>
    <n v="475.66"/>
    <x v="406"/>
    <x v="1"/>
    <n v="0.19600000000000001"/>
    <n v="11"/>
    <n v="4679.7141600000004"/>
    <n v="5232.26"/>
    <n v="-552.54583999999977"/>
    <n v="-0.11807256193613323"/>
  </r>
  <r>
    <s v="ORD-2023-674887"/>
    <d v="2023-12-16T00:00:00"/>
    <s v="Dec-2023"/>
    <s v="Q4-2023"/>
    <d v="2023-12-19T00:00:00"/>
    <d v="2023-12-19T00:00:00"/>
    <n v="3"/>
    <s v="Asia"/>
    <s v="China"/>
    <s v="Beijing"/>
    <s v="Education"/>
    <s v="Retail"/>
    <s v="A. Patel"/>
    <x v="6"/>
    <s v="ACC-9644"/>
    <n v="1415.05"/>
    <x v="407"/>
    <x v="2"/>
    <n v="0"/>
    <n v="12"/>
    <n v="23668.560000000001"/>
    <n v="16980.599999999999"/>
    <n v="6687.9600000000028"/>
    <n v="0.28256725377462771"/>
  </r>
  <r>
    <s v="ORD-2024-542244"/>
    <d v="2024-08-30T00:00:00"/>
    <s v="Aug-2024"/>
    <s v="Q3-2024"/>
    <d v="2024-09-05T00:00:00"/>
    <d v="2024-09-05T00:00:00"/>
    <n v="6"/>
    <s v="Asia"/>
    <s v="Japan"/>
    <s v="Nagoya"/>
    <s v="Education"/>
    <s v="Online"/>
    <s v="N. Brown"/>
    <x v="4"/>
    <s v="LAP-7009"/>
    <n v="466.16"/>
    <x v="408"/>
    <x v="0"/>
    <n v="0.24099999999999999"/>
    <n v="8"/>
    <n v="5323.9903199999999"/>
    <n v="3729.28"/>
    <n v="1594.7103199999997"/>
    <n v="0.29953291124691594"/>
  </r>
  <r>
    <s v="ORD-2024-375848"/>
    <d v="2024-05-18T00:00:00"/>
    <s v="May-2024"/>
    <s v="Q2-2024"/>
    <d v="2024-05-21T00:00:00"/>
    <d v="2024-05-21T00:00:00"/>
    <n v="3"/>
    <s v="Europe"/>
    <s v="France"/>
    <s v="Marseille"/>
    <s v="Non-Profit"/>
    <s v="Marketplace"/>
    <s v="D. Smith"/>
    <x v="1"/>
    <s v="PRN-1725"/>
    <n v="663.66"/>
    <x v="409"/>
    <x v="0"/>
    <n v="0.23899999999999999"/>
    <n v="11"/>
    <n v="6899.8804600000003"/>
    <n v="7300.2599999999993"/>
    <n v="-400.379539999999"/>
    <n v="-5.8027025587048933E-2"/>
  </r>
  <r>
    <s v="ORD-2023-933238"/>
    <d v="2023-03-17T00:00:00"/>
    <s v="Mar-2023"/>
    <s v="Q1-2023"/>
    <d v="2023-04-06T00:00:00"/>
    <d v="2023-04-06T00:00:00"/>
    <n v="20"/>
    <s v="Europe"/>
    <s v="Germany"/>
    <s v="Munich"/>
    <s v="Consumer"/>
    <s v="Retail"/>
    <s v="O. Wang"/>
    <x v="3"/>
    <s v="PHN-8483"/>
    <n v="692.18"/>
    <x v="410"/>
    <x v="0"/>
    <n v="0.112"/>
    <n v="2"/>
    <n v="2059.0056"/>
    <n v="1384.36"/>
    <n v="674.64560000000006"/>
    <n v="0.32765602968734037"/>
  </r>
  <r>
    <s v="ORD-2023-732585"/>
    <d v="2023-08-25T00:00:00"/>
    <s v="Aug-2023"/>
    <s v="Q3-2023"/>
    <d v="2023-09-16T00:00:00"/>
    <d v="2023-09-16T00:00:00"/>
    <n v="22"/>
    <s v="Africa"/>
    <s v="Nigeria"/>
    <s v="Abuja"/>
    <s v="Corporate"/>
    <s v="Marketplace"/>
    <s v="L. Okafor"/>
    <x v="3"/>
    <s v="PHN-3971"/>
    <n v="1196.83"/>
    <x v="411"/>
    <x v="2"/>
    <n v="8.3000000000000004E-2"/>
    <n v="7"/>
    <n v="16134.22069"/>
    <n v="8377.81"/>
    <n v="7756.4106900000006"/>
    <n v="0.48074281609445374"/>
  </r>
  <r>
    <s v="ORD-2024-465898"/>
    <d v="2024-06-06T00:00:00"/>
    <s v="Jun-2024"/>
    <s v="Q2-2024"/>
    <d v="2024-06-24T00:00:00"/>
    <d v="2024-06-24T00:00:00"/>
    <n v="18"/>
    <s v="Asia"/>
    <s v="India"/>
    <s v="Bengaluru"/>
    <s v="Small Business"/>
    <s v="Direct"/>
    <s v="H. Kim"/>
    <x v="2"/>
    <s v="NET-6578"/>
    <n v="1253.25"/>
    <x v="412"/>
    <x v="2"/>
    <n v="7.1999999999999995E-2"/>
    <n v="11"/>
    <n v="31513.423040000001"/>
    <n v="13785.75"/>
    <n v="17727.673040000001"/>
    <n v="0.562543555408064"/>
  </r>
  <r>
    <s v="ORD-2023-987081"/>
    <d v="2023-08-29T00:00:00"/>
    <s v="Aug-2023"/>
    <s v="Q3-2023"/>
    <d v="2023-09-13T00:00:00"/>
    <d v="2023-09-13T00:00:00"/>
    <n v="15"/>
    <s v="Americas"/>
    <s v="Canada"/>
    <s v="Vancouver"/>
    <s v="Small Business"/>
    <s v="Marketplace"/>
    <s v="O. Wang"/>
    <x v="1"/>
    <s v="PRN-9975"/>
    <n v="1287.6400000000001"/>
    <x v="413"/>
    <x v="2"/>
    <n v="3.2000000000000001E-2"/>
    <n v="7"/>
    <n v="18411.4084"/>
    <n v="9013.4800000000014"/>
    <n v="9397.9283999999989"/>
    <n v="0.51044049405802105"/>
  </r>
  <r>
    <s v="ORD-2024-655710"/>
    <d v="2024-11-30T00:00:00"/>
    <s v="Nov-2024"/>
    <s v="Q4-2024"/>
    <d v="2024-12-10T00:00:00"/>
    <d v="2024-12-10T00:00:00"/>
    <n v="10"/>
    <s v="Asia"/>
    <s v="India"/>
    <s v="Hyderabad"/>
    <s v="Small Business"/>
    <s v="Retail"/>
    <s v="F. Müller"/>
    <x v="6"/>
    <s v="ACC-1075"/>
    <n v="851.49"/>
    <x v="414"/>
    <x v="0"/>
    <n v="0.245"/>
    <n v="16"/>
    <n v="10893.6232"/>
    <n v="13623.84"/>
    <n v="-2730.2168000000001"/>
    <n v="-0.25062522816100341"/>
  </r>
  <r>
    <s v="ORD-2025-411385"/>
    <d v="2025-06-05T00:00:00"/>
    <s v="Jun-2025"/>
    <s v="Q2-2025"/>
    <d v="2025-06-14T00:00:00"/>
    <d v="2025-06-14T00:00:00"/>
    <n v="9"/>
    <s v="Asia"/>
    <s v="India"/>
    <s v="Delhi"/>
    <s v="Non-Profit"/>
    <s v="Retail"/>
    <s v="A. Patel"/>
    <x v="6"/>
    <s v="ACC-2902"/>
    <n v="618.69000000000005"/>
    <x v="415"/>
    <x v="0"/>
    <n v="0.09"/>
    <n v="11"/>
    <n v="7969.4615000000003"/>
    <n v="6805.59"/>
    <n v="1163.8715000000002"/>
    <n v="0.14604142325049191"/>
  </r>
  <r>
    <s v="ORD-2025-222035"/>
    <d v="2025-03-14T00:00:00"/>
    <s v="Mar-2025"/>
    <s v="Q1-2025"/>
    <d v="2025-04-08T00:00:00"/>
    <d v="2025-04-08T00:00:00"/>
    <n v="25"/>
    <s v="Asia"/>
    <s v="China"/>
    <s v="Unknown"/>
    <s v="Corporate"/>
    <s v="Distributor"/>
    <s v="D. Smith"/>
    <x v="1"/>
    <s v="PRN-5815"/>
    <n v="80.59"/>
    <x v="416"/>
    <x v="1"/>
    <n v="0.217"/>
    <n v="6"/>
    <n v="741.43835999999999"/>
    <n v="483.54"/>
    <n v="257.89835999999997"/>
    <n v="0.34783519967863541"/>
  </r>
  <r>
    <s v="ORD-2024-749242"/>
    <d v="2024-01-16T00:00:00"/>
    <s v="Jan-2024"/>
    <s v="Q1-2024"/>
    <d v="2024-02-11T00:00:00"/>
    <d v="2024-02-11T00:00:00"/>
    <n v="26"/>
    <s v="Europe"/>
    <s v="Germany"/>
    <s v="Frankfurt"/>
    <s v="Non-Profit"/>
    <s v="Distributor"/>
    <s v="E. Garcia"/>
    <x v="5"/>
    <s v="MON-4195"/>
    <n v="504.93"/>
    <x v="417"/>
    <x v="0"/>
    <n v="0.22600000000000001"/>
    <n v="15"/>
    <n v="9509.2865999999995"/>
    <n v="7573.95"/>
    <n v="1935.3365999999996"/>
    <n v="0.20352069312959814"/>
  </r>
  <r>
    <s v="ORD-2023-623293"/>
    <d v="2023-10-12T00:00:00"/>
    <s v="Oct-2023"/>
    <s v="Q4-2023"/>
    <d v="2023-10-29T00:00:00"/>
    <d v="2023-10-29T00:00:00"/>
    <n v="17"/>
    <s v="Asia"/>
    <s v="Japan"/>
    <s v="Nagoya"/>
    <s v="Non-Profit"/>
    <s v="Direct"/>
    <s v="H. Kim"/>
    <x v="3"/>
    <s v="PHN-8478"/>
    <n v="1102.19"/>
    <x v="418"/>
    <x v="2"/>
    <n v="0.151"/>
    <n v="10"/>
    <n v="14527.748400000002"/>
    <n v="11021.900000000001"/>
    <n v="3505.8484000000008"/>
    <n v="0.24132083675127525"/>
  </r>
  <r>
    <s v="ORD-2025-276968"/>
    <d v="2025-02-25T00:00:00"/>
    <s v="Feb-2025"/>
    <s v="Q1-2025"/>
    <d v="2025-03-17T00:00:00"/>
    <d v="2025-03-17T00:00:00"/>
    <n v="20"/>
    <s v="Americas"/>
    <s v="USA"/>
    <s v="San Francisco"/>
    <s v="Non-Profit"/>
    <s v="Marketplace"/>
    <s v="H. Kim"/>
    <x v="3"/>
    <s v="PHN-1044"/>
    <n v="1205.26"/>
    <x v="419"/>
    <x v="2"/>
    <n v="1.9E-2"/>
    <n v="6"/>
    <n v="9984.7160999999978"/>
    <n v="7231.5599999999995"/>
    <n v="2753.1560999999983"/>
    <n v="0.27573704374028213"/>
  </r>
  <r>
    <s v="ORD-2025-650841"/>
    <d v="2025-07-03T00:00:00"/>
    <s v="Jul-2025"/>
    <s v="Q3-2025"/>
    <d v="2025-07-06T00:00:00"/>
    <d v="2025-07-06T00:00:00"/>
    <n v="3"/>
    <s v="Africa"/>
    <s v="Nigeria"/>
    <s v="Lagos"/>
    <s v="Consumer"/>
    <s v="Online"/>
    <s v="Unassigned"/>
    <x v="4"/>
    <s v="LAP-8910"/>
    <n v="1313.3"/>
    <x v="420"/>
    <x v="2"/>
    <n v="0.157"/>
    <n v="42"/>
    <n v="102122.94203999999"/>
    <n v="55158.6"/>
    <n v="46964.342039999996"/>
    <n v="0.45988042551305253"/>
  </r>
  <r>
    <s v="ORD-2025-831576"/>
    <d v="2025-09-15T00:00:00"/>
    <s v="Sep-2025"/>
    <s v="Q3-2025"/>
    <d v="2025-09-25T00:00:00"/>
    <d v="2025-09-25T00:00:00"/>
    <n v="10"/>
    <s v="Asia"/>
    <s v="India"/>
    <s v="Delhi"/>
    <s v="Consumer"/>
    <s v="Retail"/>
    <s v="A. Patel"/>
    <x v="3"/>
    <s v="PHN-2859"/>
    <n v="1488.91"/>
    <x v="421"/>
    <x v="2"/>
    <n v="0.16800000000000001"/>
    <n v="24"/>
    <n v="29627.320319999999"/>
    <n v="35733.840000000004"/>
    <n v="-6106.5196800000049"/>
    <n v="-0.20611110333450519"/>
  </r>
  <r>
    <s v="ORD-2024-468655"/>
    <d v="2024-02-19T00:00:00"/>
    <s v="Feb-2024"/>
    <s v="Q1-2024"/>
    <d v="2024-03-06T00:00:00"/>
    <d v="2024-03-06T00:00:00"/>
    <n v="16"/>
    <s v="Asia"/>
    <s v="China"/>
    <s v="Beijing"/>
    <s v="Education"/>
    <s v="Marketplace"/>
    <s v="O. Wang"/>
    <x v="1"/>
    <s v="PRN-6308"/>
    <n v="1477.84"/>
    <x v="422"/>
    <x v="2"/>
    <n v="0.24299999999999999"/>
    <n v="24"/>
    <n v="58091.634960000003"/>
    <n v="35468.159999999996"/>
    <n v="22623.474960000007"/>
    <n v="0.38944462443823091"/>
  </r>
  <r>
    <s v="ORD-2024-515105"/>
    <d v="2024-02-27T00:00:00"/>
    <s v="Feb-2024"/>
    <s v="Q1-2024"/>
    <d v="2024-03-26T00:00:00"/>
    <d v="2024-03-26T00:00:00"/>
    <n v="28"/>
    <s v="Asia"/>
    <s v="India"/>
    <s v="Mumbai"/>
    <s v="Education"/>
    <s v="Marketplace"/>
    <s v="G. Dubois"/>
    <x v="4"/>
    <s v="LAP-8469"/>
    <n v="1035.19"/>
    <x v="423"/>
    <x v="2"/>
    <n v="0.17299999999999999"/>
    <n v="8"/>
    <n v="15366.983199999999"/>
    <n v="8281.52"/>
    <n v="7085.4631999999983"/>
    <n v="0.46108355217047409"/>
  </r>
  <r>
    <s v="ORD-2025-803803"/>
    <d v="2025-08-28T00:00:00"/>
    <s v="Aug-2025"/>
    <s v="Q3-2025"/>
    <d v="2025-09-05T00:00:00"/>
    <d v="2025-09-05T00:00:00"/>
    <n v="8"/>
    <s v="Africa"/>
    <s v="Nigeria"/>
    <s v="Port Harcourt"/>
    <s v="Small Business"/>
    <s v="Marketplace"/>
    <s v="E. Garcia"/>
    <x v="4"/>
    <s v="LAP-7553"/>
    <n v="1271.0999999999999"/>
    <x v="424"/>
    <x v="2"/>
    <n v="0.25"/>
    <n v="21"/>
    <n v="30435.614999999998"/>
    <n v="26693.1"/>
    <n v="3742.5149999999994"/>
    <n v="0.12296498690760807"/>
  </r>
  <r>
    <s v="ORD-2024-993481"/>
    <d v="2024-08-18T00:00:00"/>
    <s v="Aug-2024"/>
    <s v="Q3-2024"/>
    <d v="2024-09-12T00:00:00"/>
    <d v="2024-09-12T00:00:00"/>
    <n v="25"/>
    <s v="Asia"/>
    <s v="India"/>
    <s v="Mumbai"/>
    <s v="Consumer"/>
    <s v="Marketplace"/>
    <s v="C. Otieno"/>
    <x v="3"/>
    <s v="PHN-3077"/>
    <n v="1154.03"/>
    <x v="425"/>
    <x v="2"/>
    <n v="0.314"/>
    <n v="18"/>
    <n v="19637.76528"/>
    <n v="20772.54"/>
    <n v="-1134.7747200000013"/>
    <n v="-5.7785328616576745E-2"/>
  </r>
  <r>
    <s v="ORD-2024-811752"/>
    <d v="2024-02-25T00:00:00"/>
    <s v="Feb-2024"/>
    <s v="Q1-2024"/>
    <d v="2024-03-09T00:00:00"/>
    <d v="2024-03-09T00:00:00"/>
    <n v="13"/>
    <s v="Europe"/>
    <s v="France"/>
    <s v="Marseille"/>
    <s v="Small Business"/>
    <s v="Distributor"/>
    <s v="E. Garcia"/>
    <x v="5"/>
    <s v="MON-3350"/>
    <n v="322.44"/>
    <x v="426"/>
    <x v="1"/>
    <n v="0"/>
    <n v="34"/>
    <n v="13450.74"/>
    <n v="10962.96"/>
    <n v="2487.7800000000007"/>
    <n v="0.18495487980586947"/>
  </r>
  <r>
    <s v="ORD-2025-673091"/>
    <d v="2025-05-07T00:00:00"/>
    <s v="May-2025"/>
    <s v="Q2-2025"/>
    <d v="2025-05-13T00:00:00"/>
    <d v="2025-05-13T00:00:00"/>
    <n v="6"/>
    <s v="Asia"/>
    <s v="India"/>
    <s v="Bengaluru"/>
    <s v="Enterprise"/>
    <s v="Direct"/>
    <s v="J. Njeri"/>
    <x v="3"/>
    <s v="PHN-5683"/>
    <n v="935.98"/>
    <x v="427"/>
    <x v="2"/>
    <n v="0.17499999999999999"/>
    <n v="24"/>
    <n v="41138.261999999995"/>
    <n v="22463.52"/>
    <n v="18674.741999999995"/>
    <n v="0.45395067978321491"/>
  </r>
  <r>
    <s v="ORD-2024-381197"/>
    <d v="2024-11-01T00:00:00"/>
    <s v="Nov-2024"/>
    <s v="Q4-2024"/>
    <d v="2024-11-12T00:00:00"/>
    <d v="2024-11-12T00:00:00"/>
    <n v="11"/>
    <s v="Europe"/>
    <s v="Germany"/>
    <s v="Frankfurt"/>
    <s v="Consumer"/>
    <s v="Online"/>
    <s v="B. Chen"/>
    <x v="1"/>
    <s v="PRN-2409"/>
    <n v="599.84"/>
    <x v="428"/>
    <x v="2"/>
    <n v="0.115"/>
    <n v="11"/>
    <n v="12955.824749999998"/>
    <n v="6598.2400000000007"/>
    <n v="6357.5847499999973"/>
    <n v="0.49071246892252063"/>
  </r>
  <r>
    <s v="ORD-2024-651852"/>
    <d v="2024-12-28T00:00:00"/>
    <s v="Dec-2024"/>
    <s v="Q4-2024"/>
    <d v="2025-01-08T00:00:00"/>
    <d v="2025-01-08T00:00:00"/>
    <n v="11"/>
    <s v="Asia"/>
    <s v="China"/>
    <s v="Shenzhen"/>
    <s v="Enterprise"/>
    <s v="Online"/>
    <s v="K. Singh"/>
    <x v="4"/>
    <s v="LAP-8825"/>
    <n v="1201.31"/>
    <x v="429"/>
    <x v="2"/>
    <n v="0"/>
    <n v="21"/>
    <n v="58057.65"/>
    <n v="25227.51"/>
    <n v="32830.14"/>
    <n v="0.56547483406579491"/>
  </r>
  <r>
    <s v="ORD-2023-659070"/>
    <d v="2023-10-21T00:00:00"/>
    <s v="Oct-2023"/>
    <s v="Q4-2023"/>
    <d v="2023-10-21T00:00:00"/>
    <d v="2023-10-21T00:00:00"/>
    <n v="0"/>
    <s v="Europe"/>
    <s v="United Kingdom"/>
    <s v="Manchester"/>
    <s v="Enterprise"/>
    <s v="Distributor"/>
    <s v="J. Njeri"/>
    <x v="5"/>
    <s v="MON-8697"/>
    <n v="384.19"/>
    <x v="430"/>
    <x v="1"/>
    <n v="5.6000000000000001E-2"/>
    <n v="10"/>
    <n v="2627.6239999999998"/>
    <n v="3841.9"/>
    <n v="-1214.2760000000003"/>
    <n v="-0.46211938998882657"/>
  </r>
  <r>
    <s v="ORD-2024-837651"/>
    <d v="2024-12-10T00:00:00"/>
    <s v="Dec-2024"/>
    <s v="Q4-2024"/>
    <d v="2024-12-19T00:00:00"/>
    <d v="2024-12-19T00:00:00"/>
    <n v="9"/>
    <s v="Africa"/>
    <s v="Nigeria"/>
    <s v="Lagos"/>
    <s v="Corporate"/>
    <s v="Retail"/>
    <s v="O. Wang"/>
    <x v="5"/>
    <s v="MON-4789"/>
    <n v="488.68"/>
    <x v="431"/>
    <x v="0"/>
    <n v="5.8999999999999997E-2"/>
    <n v="14"/>
    <n v="12967.958640000001"/>
    <n v="6841.52"/>
    <n v="6126.4386400000003"/>
    <n v="0.47242891576649876"/>
  </r>
  <r>
    <s v="ORD-2024-581530"/>
    <d v="2024-09-07T00:00:00"/>
    <s v="Sep-2024"/>
    <s v="Q3-2024"/>
    <d v="2024-09-18T00:00:00"/>
    <d v="2024-09-18T00:00:00"/>
    <n v="11"/>
    <s v="Asia"/>
    <s v="China"/>
    <s v="Beijing"/>
    <s v="Consumer"/>
    <s v="Distributor"/>
    <s v="O. Wang"/>
    <x v="2"/>
    <s v="NET-7998"/>
    <n v="181.74"/>
    <x v="432"/>
    <x v="1"/>
    <n v="0.214"/>
    <n v="13"/>
    <n v="1950.0031200000001"/>
    <n v="2362.62"/>
    <n v="-412.61687999999981"/>
    <n v="-0.21159806144310159"/>
  </r>
  <r>
    <s v="ORD-2023-378104"/>
    <d v="2023-10-18T00:00:00"/>
    <s v="Oct-2023"/>
    <s v="Q4-2023"/>
    <d v="2023-10-20T00:00:00"/>
    <d v="2023-10-20T00:00:00"/>
    <n v="2"/>
    <s v="Africa"/>
    <s v="Kenya"/>
    <s v="Kisumu"/>
    <s v="Consumer"/>
    <s v="Retail"/>
    <s v="J. Njeri"/>
    <x v="3"/>
    <s v="PHN-8891"/>
    <n v="774.12"/>
    <x v="433"/>
    <x v="0"/>
    <n v="0"/>
    <n v="30"/>
    <n v="27249"/>
    <n v="23223.599999999999"/>
    <n v="4025.4000000000015"/>
    <n v="0.14772652207420461"/>
  </r>
  <r>
    <s v="ORD-2024-972318"/>
    <d v="2024-12-24T00:00:00"/>
    <s v="Dec-2024"/>
    <s v="Q4-2024"/>
    <d v="2025-01-13T00:00:00"/>
    <d v="2025-01-13T00:00:00"/>
    <n v="20"/>
    <s v="Asia"/>
    <s v="India"/>
    <s v="Bengaluru"/>
    <s v="Corporate"/>
    <s v="Marketplace"/>
    <s v="D. Smith"/>
    <x v="2"/>
    <s v="NET-9832"/>
    <n v="126.15"/>
    <x v="434"/>
    <x v="1"/>
    <n v="0.113"/>
    <n v="22"/>
    <n v="5546.4642200000008"/>
    <n v="2775.3"/>
    <n v="2771.1642200000006"/>
    <n v="0.49962716968541088"/>
  </r>
  <r>
    <s v="ORD-2023-752962"/>
    <d v="2023-04-21T00:00:00"/>
    <s v="Apr-2023"/>
    <s v="Q2-2023"/>
    <d v="2023-04-19T00:00:00"/>
    <d v="2023-04-21T00:00:00"/>
    <n v="0"/>
    <s v="Asia"/>
    <s v="Japan"/>
    <s v="Nagoya"/>
    <s v="Small Business"/>
    <s v="Direct"/>
    <s v="M. Rossi"/>
    <x v="0"/>
    <s v="CMP-8604"/>
    <n v="607.04"/>
    <x v="435"/>
    <x v="2"/>
    <n v="0.14699999999999999"/>
    <n v="7"/>
    <n v="7340.3891399999993"/>
    <n v="4249.28"/>
    <n v="3091.1091399999996"/>
    <n v="0.42110970972310058"/>
  </r>
  <r>
    <s v="ORD-2023-808024"/>
    <d v="2023-12-30T00:00:00"/>
    <s v="Dec-2023"/>
    <s v="Q4-2023"/>
    <d v="2024-01-08T00:00:00"/>
    <d v="2024-01-08T00:00:00"/>
    <n v="9"/>
    <s v="Europe"/>
    <s v="France"/>
    <s v="Marseille"/>
    <s v="Consumer"/>
    <s v="Marketplace"/>
    <s v="L. Okafor"/>
    <x v="6"/>
    <s v="ACC-6594"/>
    <n v="861.1"/>
    <x v="436"/>
    <x v="2"/>
    <n v="0.17399999999999999"/>
    <n v="24"/>
    <n v="24278.849280000002"/>
    <n v="20666.400000000001"/>
    <n v="3612.4492800000007"/>
    <n v="0.14878997098827909"/>
  </r>
  <r>
    <s v="ORD-2023-156396"/>
    <d v="2023-02-21T00:00:00"/>
    <s v="Feb-2023"/>
    <s v="Q1-2023"/>
    <d v="2023-03-12T00:00:00"/>
    <d v="2023-03-12T00:00:00"/>
    <n v="19"/>
    <s v="Africa"/>
    <s v="Kenya"/>
    <s v="Nakuru"/>
    <s v="Corporate"/>
    <s v="Online"/>
    <s v="F. Müller"/>
    <x v="2"/>
    <s v="NET-2499"/>
    <n v="352.65"/>
    <x v="437"/>
    <x v="1"/>
    <n v="4.1000000000000002E-2"/>
    <n v="6"/>
    <n v="2795.6384399999997"/>
    <n v="2115.8999999999996"/>
    <n v="679.73844000000008"/>
    <n v="0.24314247159943908"/>
  </r>
  <r>
    <s v="ORD-2023-184577"/>
    <d v="2023-05-17T00:00:00"/>
    <s v="May-2023"/>
    <s v="Q2-2023"/>
    <d v="2023-06-03T00:00:00"/>
    <d v="2023-06-03T00:00:00"/>
    <n v="17"/>
    <s v="Asia"/>
    <s v="China"/>
    <s v="Beijing"/>
    <s v="Non-Profit"/>
    <s v="Distributor"/>
    <s v="M. Rossi"/>
    <x v="1"/>
    <s v="PRN-1923"/>
    <n v="979.59"/>
    <x v="438"/>
    <x v="2"/>
    <n v="0.15"/>
    <n v="11"/>
    <n v="20672.289000000001"/>
    <n v="10775.49"/>
    <n v="9896.7990000000009"/>
    <n v="0.47874712858358359"/>
  </r>
  <r>
    <s v="ORD-2024-446030"/>
    <d v="2024-03-23T00:00:00"/>
    <s v="Mar-2024"/>
    <s v="Q1-2024"/>
    <d v="2024-03-26T00:00:00"/>
    <d v="2024-03-26T00:00:00"/>
    <n v="3"/>
    <s v="Asia"/>
    <s v="India"/>
    <s v="Bengaluru"/>
    <s v="Education"/>
    <s v="Direct"/>
    <s v="G. Dubois"/>
    <x v="3"/>
    <s v="PHN-4346"/>
    <n v="382.21"/>
    <x v="439"/>
    <x v="1"/>
    <n v="0.14799999999999999"/>
    <n v="26"/>
    <n v="12668.50728"/>
    <n v="9937.4599999999991"/>
    <n v="2731.0472800000007"/>
    <n v="0.2155776698578809"/>
  </r>
  <r>
    <s v="ORD-2023-842820"/>
    <d v="2023-09-20T00:00:00"/>
    <s v="Sep-2023"/>
    <s v="Q3-2023"/>
    <d v="2023-09-28T00:00:00"/>
    <d v="2023-09-28T00:00:00"/>
    <n v="8"/>
    <s v="Asia"/>
    <s v="India"/>
    <s v="Unknown"/>
    <s v="Corporate"/>
    <s v="Unknown"/>
    <s v="B. Chen"/>
    <x v="6"/>
    <s v="ACC-1375"/>
    <n v="1362.06"/>
    <x v="440"/>
    <x v="2"/>
    <n v="0.157"/>
    <n v="11"/>
    <n v="31513.085009999999"/>
    <n v="14982.66"/>
    <n v="16530.425009999999"/>
    <n v="0.52455749745714919"/>
  </r>
  <r>
    <s v="ORD-2024-745424"/>
    <d v="2024-08-22T00:00:00"/>
    <s v="Aug-2024"/>
    <s v="Q3-2024"/>
    <d v="2024-09-04T00:00:00"/>
    <d v="2024-09-04T00:00:00"/>
    <n v="13"/>
    <s v="Europe"/>
    <s v="Germany"/>
    <s v="Frankfurt"/>
    <s v="Non-Profit"/>
    <s v="Retail"/>
    <s v="L. Okafor"/>
    <x v="1"/>
    <s v="PRN-4892"/>
    <n v="90.04"/>
    <x v="441"/>
    <x v="1"/>
    <n v="4.2999999999999997E-2"/>
    <n v="32"/>
    <n v="5960.04288"/>
    <n v="2881.28"/>
    <n v="3078.7628799999998"/>
    <n v="0.51656723650954672"/>
  </r>
  <r>
    <s v="ORD-2024-510520"/>
    <d v="2024-09-25T00:00:00"/>
    <s v="Sep-2024"/>
    <s v="Q3-2024"/>
    <d v="2024-10-03T00:00:00"/>
    <d v="2024-10-03T00:00:00"/>
    <n v="8"/>
    <s v="Americas"/>
    <s v="Canada"/>
    <s v="Toronto"/>
    <s v="Consumer"/>
    <s v="Online"/>
    <s v="E. Garcia"/>
    <x v="1"/>
    <s v="PRN-9557"/>
    <n v="558.19000000000005"/>
    <x v="442"/>
    <x v="0"/>
    <n v="0"/>
    <n v="21"/>
    <n v="21664.440000000002"/>
    <n v="11721.990000000002"/>
    <n v="9942.4500000000007"/>
    <n v="0.45892947152107322"/>
  </r>
  <r>
    <s v="ORD-2023-769774"/>
    <d v="2023-06-13T00:00:00"/>
    <s v="Jun-2023"/>
    <s v="Q2-2023"/>
    <d v="2023-06-24T00:00:00"/>
    <d v="2023-06-24T00:00:00"/>
    <n v="11"/>
    <s v="Americas"/>
    <s v="Canada"/>
    <s v="Toronto"/>
    <s v="Corporate"/>
    <s v="Online"/>
    <s v="C. Otieno"/>
    <x v="1"/>
    <s v="PRN-8008"/>
    <n v="247.07"/>
    <x v="443"/>
    <x v="1"/>
    <n v="2.8000000000000001E-2"/>
    <n v="4"/>
    <n v="1925.29872"/>
    <n v="988.28"/>
    <n v="937.01872000000003"/>
    <n v="0.48668744764968214"/>
  </r>
  <r>
    <s v="ORD-2023-580751"/>
    <d v="2023-12-24T00:00:00"/>
    <s v="Dec-2023"/>
    <s v="Q4-2023"/>
    <d v="2024-01-13T00:00:00"/>
    <d v="2024-01-13T00:00:00"/>
    <n v="20"/>
    <s v="Asia"/>
    <s v="Japan"/>
    <s v="Nagoya"/>
    <s v="Education"/>
    <s v="Direct"/>
    <s v="B. Chen"/>
    <x v="4"/>
    <s v="LAP-1946"/>
    <n v="625.37"/>
    <x v="444"/>
    <x v="2"/>
    <n v="7.3999999999999996E-2"/>
    <n v="8"/>
    <n v="9771.4483199999995"/>
    <n v="5002.96"/>
    <n v="4768.4883199999995"/>
    <n v="0.48800220436513547"/>
  </r>
  <r>
    <s v="ORD-2025-473192"/>
    <d v="2025-03-30T00:00:00"/>
    <s v="Mar-2025"/>
    <s v="Q1-2025"/>
    <d v="2025-04-29T00:00:00"/>
    <d v="2025-04-29T00:00:00"/>
    <n v="30"/>
    <s v="Africa"/>
    <s v="South Africa"/>
    <s v="Durban"/>
    <s v="Consumer"/>
    <s v="Marketplace"/>
    <s v="J. Njeri"/>
    <x v="5"/>
    <s v="MON-7106"/>
    <n v="194.6"/>
    <x v="445"/>
    <x v="1"/>
    <n v="0.29299999999999998"/>
    <n v="25"/>
    <n v="5565.3272500000003"/>
    <n v="4865"/>
    <n v="700.32725000000028"/>
    <n v="0.1258375686712763"/>
  </r>
  <r>
    <s v="ORD-2024-886939"/>
    <d v="2024-06-03T00:00:00"/>
    <s v="Jun-2024"/>
    <s v="Q2-2024"/>
    <d v="2024-06-24T00:00:00"/>
    <d v="2024-06-24T00:00:00"/>
    <n v="21"/>
    <s v="Americas"/>
    <s v="Canada"/>
    <s v="Toronto"/>
    <s v="Small Business"/>
    <s v="Direct"/>
    <s v="G. Dubois"/>
    <x v="5"/>
    <s v="MON-5386"/>
    <n v="1205.5"/>
    <x v="446"/>
    <x v="2"/>
    <n v="0.104"/>
    <n v="23"/>
    <n v="45547.183360000003"/>
    <n v="27726.5"/>
    <n v="17820.683360000003"/>
    <n v="0.39125763758314652"/>
  </r>
  <r>
    <s v="ORD-2024-566589"/>
    <d v="2024-06-11T00:00:00"/>
    <s v="Jun-2024"/>
    <s v="Q2-2024"/>
    <d v="2024-07-09T00:00:00"/>
    <d v="2024-07-09T00:00:00"/>
    <n v="28"/>
    <s v="Africa"/>
    <s v="Nigeria"/>
    <s v="Port Harcourt"/>
    <s v="Corporate"/>
    <s v="Marketplace"/>
    <s v="I. Johnson"/>
    <x v="3"/>
    <s v="PHN-2436"/>
    <n v="895.54"/>
    <x v="447"/>
    <x v="0"/>
    <n v="0.216"/>
    <n v="15"/>
    <n v="12289.2"/>
    <n v="13433.099999999999"/>
    <n v="-1143.8999999999978"/>
    <n v="-9.3081730299775234E-2"/>
  </r>
  <r>
    <s v="ORD-2023-109927"/>
    <d v="2023-07-22T00:00:00"/>
    <s v="Jul-2023"/>
    <s v="Q3-2023"/>
    <d v="2023-07-21T00:00:00"/>
    <d v="2023-07-22T00:00:00"/>
    <n v="0"/>
    <s v="Asia"/>
    <s v="India"/>
    <s v="Delhi"/>
    <s v="Small Business"/>
    <s v="Distributor"/>
    <s v="E. Garcia"/>
    <x v="1"/>
    <s v="PRN-2301"/>
    <n v="946.99"/>
    <x v="448"/>
    <x v="2"/>
    <n v="0.16500000000000001"/>
    <n v="7"/>
    <n v="12462.65055"/>
    <n v="6628.93"/>
    <n v="5833.72055"/>
    <n v="0.46809629513362228"/>
  </r>
  <r>
    <s v="ORD-2023-780206"/>
    <d v="2023-01-19T00:00:00"/>
    <s v="Jan-2023"/>
    <s v="Q1-2023"/>
    <d v="2023-02-03T00:00:00"/>
    <d v="2023-02-03T00:00:00"/>
    <n v="15"/>
    <s v="Europe"/>
    <s v="United Kingdom"/>
    <s v="London"/>
    <s v="Enterprise"/>
    <s v="Distributor"/>
    <s v="G. Dubois"/>
    <x v="6"/>
    <s v="ACC-3645"/>
    <n v="873.06"/>
    <x v="449"/>
    <x v="2"/>
    <n v="6.6000000000000003E-2"/>
    <n v="10"/>
    <n v="19628.476999999999"/>
    <n v="8730.5999999999985"/>
    <n v="10897.877"/>
    <n v="0.55520746719167269"/>
  </r>
  <r>
    <s v="ORD-2024-851993"/>
    <d v="2024-05-01T00:00:00"/>
    <s v="May-2024"/>
    <s v="Q2-2024"/>
    <d v="2024-05-16T00:00:00"/>
    <d v="2024-05-16T00:00:00"/>
    <n v="15"/>
    <s v="Asia"/>
    <s v="India"/>
    <s v="Bengaluru"/>
    <s v="Small Business"/>
    <s v="Retail"/>
    <s v="L. Okafor"/>
    <x v="0"/>
    <s v="CMP-6811"/>
    <n v="901.19"/>
    <x v="450"/>
    <x v="2"/>
    <n v="7.0999999999999994E-2"/>
    <n v="12"/>
    <n v="23694.405119999999"/>
    <n v="10814.28"/>
    <n v="12880.125119999999"/>
    <n v="0.54359352154100415"/>
  </r>
  <r>
    <s v="ORD-2025-417942"/>
    <d v="2025-06-09T00:00:00"/>
    <s v="Jun-2025"/>
    <s v="Q2-2025"/>
    <d v="2025-06-24T00:00:00"/>
    <d v="2025-06-24T00:00:00"/>
    <n v="15"/>
    <s v="Asia"/>
    <s v="Japan"/>
    <s v="Nagoya"/>
    <s v="Corporate"/>
    <s v="Direct"/>
    <s v="B. Chen"/>
    <x v="3"/>
    <s v="PHN-5675"/>
    <n v="400.39"/>
    <x v="451"/>
    <x v="0"/>
    <n v="0.115"/>
    <n v="19"/>
    <n v="11984.891250000001"/>
    <n v="7607.41"/>
    <n v="4377.4812500000007"/>
    <n v="0.36524997671547504"/>
  </r>
  <r>
    <s v="ORD-2023-172095"/>
    <d v="2023-05-24T00:00:00"/>
    <s v="May-2023"/>
    <s v="Q2-2023"/>
    <d v="2023-06-21T00:00:00"/>
    <d v="2023-06-21T00:00:00"/>
    <n v="28"/>
    <s v="Americas"/>
    <s v="USA"/>
    <s v="Austin"/>
    <s v="Small Business"/>
    <s v="Marketplace"/>
    <s v="G. Dubois"/>
    <x v="5"/>
    <s v="MON-6882"/>
    <n v="813.97"/>
    <x v="452"/>
    <x v="2"/>
    <n v="1.7000000000000001E-2"/>
    <n v="15"/>
    <n v="23132.398349999996"/>
    <n v="12209.550000000001"/>
    <n v="10922.848349999995"/>
    <n v="0.4721883215364911"/>
  </r>
  <r>
    <s v="ORD-2024-257550"/>
    <d v="2024-12-27T00:00:00"/>
    <s v="Dec-2024"/>
    <s v="Q4-2024"/>
    <d v="2024-12-29T00:00:00"/>
    <d v="2024-12-29T00:00:00"/>
    <n v="2"/>
    <s v="Americas"/>
    <s v="Canada"/>
    <s v="Vancouver"/>
    <s v="Enterprise"/>
    <s v="Marketplace"/>
    <s v="C. Otieno"/>
    <x v="6"/>
    <s v="ACC-8620"/>
    <n v="1146.72"/>
    <x v="453"/>
    <x v="2"/>
    <n v="0.111"/>
    <n v="8"/>
    <n v="14752.706080000002"/>
    <n v="9173.76"/>
    <n v="5578.9460800000015"/>
    <n v="0.37816425337472737"/>
  </r>
  <r>
    <s v="ORD-2023-581799"/>
    <d v="2023-12-05T00:00:00"/>
    <s v="Dec-2023"/>
    <s v="Q4-2023"/>
    <d v="2023-12-12T00:00:00"/>
    <d v="2023-12-12T00:00:00"/>
    <n v="7"/>
    <s v="Americas"/>
    <s v="Brazil"/>
    <s v="Brasília"/>
    <s v="Corporate"/>
    <s v="Direct"/>
    <s v="F. Müller"/>
    <x v="3"/>
    <s v="PHN-6506"/>
    <n v="307.43"/>
    <x v="443"/>
    <x v="1"/>
    <n v="0"/>
    <n v="42"/>
    <n v="20797.98"/>
    <n v="12912.06"/>
    <n v="7885.92"/>
    <n v="0.37916759223732305"/>
  </r>
  <r>
    <s v="ORD-2023-880296"/>
    <d v="2023-05-02T00:00:00"/>
    <s v="May-2023"/>
    <s v="Q2-2023"/>
    <d v="2023-05-19T00:00:00"/>
    <d v="2023-05-19T00:00:00"/>
    <n v="17"/>
    <s v="Asia"/>
    <s v="China"/>
    <s v="Shanghai"/>
    <s v="Non-Profit"/>
    <s v="Direct"/>
    <s v="J. Njeri"/>
    <x v="5"/>
    <s v="MON-5086"/>
    <n v="714.28"/>
    <x v="454"/>
    <x v="0"/>
    <n v="0.13600000000000001"/>
    <n v="12"/>
    <n v="7854.6931199999999"/>
    <n v="8571.36"/>
    <n v="-716.66688000000067"/>
    <n v="-9.1240595787910383E-2"/>
  </r>
  <r>
    <s v="ORD-2023-191563"/>
    <d v="2023-11-30T00:00:00"/>
    <s v="Nov-2023"/>
    <s v="Q4-2023"/>
    <d v="2023-12-10T00:00:00"/>
    <d v="2023-12-10T00:00:00"/>
    <n v="10"/>
    <s v="Europe"/>
    <s v="Germany"/>
    <s v="Munich"/>
    <s v="Small Business"/>
    <s v="Direct"/>
    <s v="F. Müller"/>
    <x v="4"/>
    <s v="LAP-4899"/>
    <n v="174.74"/>
    <x v="455"/>
    <x v="1"/>
    <n v="0.125"/>
    <n v="21"/>
    <n v="7643.2649999999994"/>
    <n v="3669.54"/>
    <n v="3973.7249999999995"/>
    <n v="0.51989889137691803"/>
  </r>
  <r>
    <s v="ORD-2024-202166"/>
    <d v="2024-05-05T00:00:00"/>
    <s v="May-2024"/>
    <s v="Q2-2024"/>
    <d v="2024-05-18T00:00:00"/>
    <d v="2024-05-18T00:00:00"/>
    <n v="13"/>
    <s v="Europe"/>
    <s v="France"/>
    <s v="Marseille"/>
    <s v="Corporate"/>
    <s v="Marketplace"/>
    <s v="A. Patel"/>
    <x v="0"/>
    <s v="CMP-3313"/>
    <n v="1264.04"/>
    <x v="456"/>
    <x v="2"/>
    <n v="0"/>
    <n v="13"/>
    <n v="24321.57"/>
    <n v="16432.52"/>
    <n v="7889.0499999999993"/>
    <n v="0.32436433996653996"/>
  </r>
  <r>
    <s v="ORD-2023-539967"/>
    <d v="2023-07-09T00:00:00"/>
    <s v="Jul-2023"/>
    <s v="Q3-2023"/>
    <d v="2023-07-19T00:00:00"/>
    <d v="2023-07-19T00:00:00"/>
    <n v="10"/>
    <s v="Asia"/>
    <s v="Japan"/>
    <s v="Tokyo"/>
    <s v="Enterprise"/>
    <s v="Distributor"/>
    <s v="N. Brown"/>
    <x v="0"/>
    <s v="CMP-6649"/>
    <n v="141.26"/>
    <x v="457"/>
    <x v="1"/>
    <n v="0.107"/>
    <n v="9"/>
    <n v="1662.6945600000001"/>
    <n v="1271.3399999999999"/>
    <n v="391.35456000000022"/>
    <n v="0.23537369365062469"/>
  </r>
  <r>
    <s v="ORD-2023-704111"/>
    <d v="2023-05-17T00:00:00"/>
    <s v="May-2023"/>
    <s v="Q2-2023"/>
    <d v="2023-06-15T00:00:00"/>
    <d v="2023-06-15T00:00:00"/>
    <n v="29"/>
    <s v="Africa"/>
    <s v="South Africa"/>
    <s v="Durban"/>
    <s v="Enterprise"/>
    <s v="Retail"/>
    <s v="K. Singh"/>
    <x v="6"/>
    <s v="ACC-5206"/>
    <n v="40.89"/>
    <x v="458"/>
    <x v="1"/>
    <n v="0.129"/>
    <n v="17"/>
    <n v="930.17574000000002"/>
    <n v="695.13"/>
    <n v="235.04574000000002"/>
    <n v="0.25268960465470752"/>
  </r>
  <r>
    <s v="ORD-2024-356812"/>
    <d v="2024-03-07T00:00:00"/>
    <s v="Mar-2024"/>
    <s v="Q1-2024"/>
    <d v="2024-04-03T00:00:00"/>
    <d v="2024-04-03T00:00:00"/>
    <n v="27"/>
    <s v="Europe"/>
    <s v="Germany"/>
    <s v="Frankfurt"/>
    <s v="Corporate"/>
    <s v="Direct"/>
    <s v="M. Rossi"/>
    <x v="1"/>
    <s v="PRN-6911"/>
    <n v="738.16"/>
    <x v="459"/>
    <x v="0"/>
    <n v="0.152"/>
    <n v="5"/>
    <n v="4055.5175999999997"/>
    <n v="3690.7999999999997"/>
    <n v="364.71759999999995"/>
    <n v="8.9931208780847108E-2"/>
  </r>
  <r>
    <s v="ORD-2025-306251"/>
    <d v="2025-04-10T00:00:00"/>
    <s v="Apr-2025"/>
    <s v="Q2-2025"/>
    <d v="2025-04-19T00:00:00"/>
    <d v="2025-04-19T00:00:00"/>
    <n v="9"/>
    <s v="Africa"/>
    <s v="South Africa"/>
    <s v="Durban"/>
    <s v="Enterprise"/>
    <s v="Unknown"/>
    <s v="G. Dubois"/>
    <x v="2"/>
    <s v="NET-5270"/>
    <n v="113.74"/>
    <x v="460"/>
    <x v="1"/>
    <n v="0.124"/>
    <n v="13"/>
    <n v="1886.9915999999998"/>
    <n v="1478.62"/>
    <n v="408.37159999999994"/>
    <n v="0.21641410592394794"/>
  </r>
  <r>
    <s v="ORD-2025-496178"/>
    <d v="2025-07-27T00:00:00"/>
    <s v="Jul-2025"/>
    <s v="Q3-2025"/>
    <d v="2025-08-15T00:00:00"/>
    <d v="2025-08-15T00:00:00"/>
    <n v="19"/>
    <s v="Asia"/>
    <s v="Japan"/>
    <s v="Tokyo"/>
    <s v="Small Business"/>
    <s v="Marketplace"/>
    <s v="J. Njeri"/>
    <x v="0"/>
    <s v="CMP-5658"/>
    <n v="275.43"/>
    <x v="461"/>
    <x v="1"/>
    <n v="0.25700000000000001"/>
    <n v="4"/>
    <n v="1808.04592"/>
    <n v="1101.72"/>
    <n v="706.32592"/>
    <n v="0.39065706915231446"/>
  </r>
  <r>
    <s v="ORD-2024-508213"/>
    <d v="2024-11-22T00:00:00"/>
    <s v="Nov-2024"/>
    <s v="Q4-2024"/>
    <d v="2024-12-15T00:00:00"/>
    <d v="2024-12-15T00:00:00"/>
    <n v="23"/>
    <s v="Africa"/>
    <s v="Kenya"/>
    <s v="Mombasa"/>
    <s v="Non-Profit"/>
    <s v="Distributor"/>
    <s v="C. Otieno"/>
    <x v="0"/>
    <s v="CMP-3938"/>
    <n v="1335.76"/>
    <x v="462"/>
    <x v="2"/>
    <n v="0.21099999999999999"/>
    <n v="40"/>
    <n v="84136.119600000005"/>
    <n v="53430.400000000001"/>
    <n v="30705.719600000004"/>
    <n v="0.36495288522909253"/>
  </r>
  <r>
    <s v="ORD-2024-787018"/>
    <d v="2024-06-23T00:00:00"/>
    <s v="Jun-2024"/>
    <s v="Q2-2024"/>
    <d v="2024-06-28T00:00:00"/>
    <d v="2024-06-28T00:00:00"/>
    <n v="5"/>
    <s v="Africa"/>
    <s v="Nigeria"/>
    <s v="Port Harcourt"/>
    <s v="Non-Profit"/>
    <s v="Direct"/>
    <s v="M. Rossi"/>
    <x v="6"/>
    <s v="ACC-7671"/>
    <n v="242.31"/>
    <x v="463"/>
    <x v="1"/>
    <n v="0.22900000000000001"/>
    <n v="6"/>
    <n v="2719.8567000000003"/>
    <n v="1453.8600000000001"/>
    <n v="1265.9967000000001"/>
    <n v="0.46546448568411714"/>
  </r>
  <r>
    <s v="ORD-2023-728177"/>
    <d v="2023-12-18T00:00:00"/>
    <s v="Dec-2023"/>
    <s v="Q4-2023"/>
    <d v="2024-01-14T00:00:00"/>
    <d v="2024-01-14T00:00:00"/>
    <n v="27"/>
    <s v="Asia"/>
    <s v="India"/>
    <s v="Mumbai"/>
    <s v="Consumer"/>
    <s v="Distributor"/>
    <s v="D. Smith"/>
    <x v="2"/>
    <s v="NET-6014"/>
    <n v="1408.3"/>
    <x v="464"/>
    <x v="2"/>
    <n v="7.0999999999999994E-2"/>
    <n v="7"/>
    <n v="14261.92439"/>
    <n v="9858.1"/>
    <n v="4403.8243899999998"/>
    <n v="0.30878191957656281"/>
  </r>
  <r>
    <s v="ORD-2025-795385"/>
    <d v="2025-06-01T00:00:00"/>
    <s v="Jun-2025"/>
    <s v="Q2-2025"/>
    <d v="2025-06-05T00:00:00"/>
    <d v="2025-06-05T00:00:00"/>
    <n v="4"/>
    <s v="Europe"/>
    <s v="Germany"/>
    <s v="Munich"/>
    <s v="Enterprise"/>
    <s v="Direct"/>
    <s v="M. Rossi"/>
    <x v="0"/>
    <s v="CMP-4159"/>
    <n v="1171.42"/>
    <x v="465"/>
    <x v="2"/>
    <n v="0.23"/>
    <n v="15"/>
    <n v="25269.09"/>
    <n v="17571.300000000003"/>
    <n v="7697.7899999999972"/>
    <n v="0.30463265594447592"/>
  </r>
  <r>
    <s v="ORD-2025-947929"/>
    <d v="2025-03-23T00:00:00"/>
    <s v="Mar-2025"/>
    <s v="Q1-2025"/>
    <d v="2025-04-02T00:00:00"/>
    <d v="2025-04-02T00:00:00"/>
    <n v="10"/>
    <s v="Europe"/>
    <s v="Germany"/>
    <s v="Berlin"/>
    <s v="Enterprise"/>
    <s v="Online"/>
    <s v="E. Garcia"/>
    <x v="1"/>
    <s v="PRN-3159"/>
    <n v="663.61"/>
    <x v="466"/>
    <x v="0"/>
    <n v="4.5999999999999999E-2"/>
    <n v="17"/>
    <n v="16252.219979999998"/>
    <n v="11281.37"/>
    <n v="4970.8499799999972"/>
    <n v="0.30585667595670812"/>
  </r>
  <r>
    <s v="ORD-2023-931633"/>
    <d v="2023-05-14T00:00:00"/>
    <s v="May-2023"/>
    <s v="Q2-2023"/>
    <d v="2023-05-22T00:00:00"/>
    <d v="2023-05-22T00:00:00"/>
    <n v="8"/>
    <s v="Africa"/>
    <s v="Kenya"/>
    <s v="Mombasa"/>
    <s v="Small Business"/>
    <s v="Distributor"/>
    <s v="F. Müller"/>
    <x v="1"/>
    <s v="PRN-9488"/>
    <n v="432.01"/>
    <x v="467"/>
    <x v="0"/>
    <n v="4.9000000000000002E-2"/>
    <n v="12"/>
    <n v="10428.057360000001"/>
    <n v="5184.12"/>
    <n v="5243.9373600000008"/>
    <n v="0.50286809699711899"/>
  </r>
  <r>
    <s v="ORD-2023-243704"/>
    <d v="2023-08-29T00:00:00"/>
    <s v="Aug-2023"/>
    <s v="Q3-2023"/>
    <d v="2023-09-19T00:00:00"/>
    <d v="2023-09-19T00:00:00"/>
    <n v="21"/>
    <s v="Europe"/>
    <s v="France"/>
    <s v="Lyon"/>
    <s v="Small Business"/>
    <s v="Direct"/>
    <s v="B. Chen"/>
    <x v="1"/>
    <s v="PRN-7079"/>
    <n v="784.46"/>
    <x v="468"/>
    <x v="2"/>
    <n v="0.13800000000000001"/>
    <n v="23"/>
    <n v="36549.429260000004"/>
    <n v="18042.580000000002"/>
    <n v="18506.849260000003"/>
    <n v="0.50635125184441798"/>
  </r>
  <r>
    <s v="ORD-2025-779659"/>
    <d v="2025-07-03T00:00:00"/>
    <s v="Jul-2025"/>
    <s v="Q3-2025"/>
    <d v="2025-07-23T00:00:00"/>
    <d v="2025-07-23T00:00:00"/>
    <n v="20"/>
    <s v="Asia"/>
    <s v="China"/>
    <s v="Beijing"/>
    <s v="Small Business"/>
    <s v="Online"/>
    <s v="M. Rossi"/>
    <x v="0"/>
    <s v="CMP-1220"/>
    <n v="647.36"/>
    <x v="469"/>
    <x v="2"/>
    <n v="7.3999999999999996E-2"/>
    <n v="12"/>
    <n v="15374.563199999999"/>
    <n v="7768.32"/>
    <n v="7606.243199999999"/>
    <n v="0.49472906000997802"/>
  </r>
  <r>
    <s v="ORD-2024-647571"/>
    <d v="2024-02-06T00:00:00"/>
    <s v="Feb-2024"/>
    <s v="Q1-2024"/>
    <d v="2024-02-28T00:00:00"/>
    <d v="2024-02-28T00:00:00"/>
    <n v="22"/>
    <s v="Africa"/>
    <s v="Kenya"/>
    <s v="Kisumu"/>
    <s v="Non-Profit"/>
    <s v="Online"/>
    <s v="K. Singh"/>
    <x v="5"/>
    <s v="MON-2462"/>
    <n v="834.93"/>
    <x v="470"/>
    <x v="2"/>
    <n v="0.126"/>
    <n v="6"/>
    <n v="8330.2513199999994"/>
    <n v="5009.58"/>
    <n v="3320.6713199999995"/>
    <n v="0.39862798761274343"/>
  </r>
  <r>
    <s v="ORD-2025-683043"/>
    <d v="2025-08-13T00:00:00"/>
    <s v="Aug-2025"/>
    <s v="Q3-2025"/>
    <d v="2025-09-03T00:00:00"/>
    <d v="2025-09-03T00:00:00"/>
    <n v="21"/>
    <s v="Europe"/>
    <s v="France"/>
    <s v="Paris"/>
    <s v="Education"/>
    <s v="Retail"/>
    <s v="I. Johnson"/>
    <x v="3"/>
    <s v="PHN-9465"/>
    <n v="603.47"/>
    <x v="471"/>
    <x v="2"/>
    <n v="0.20499999999999999"/>
    <n v="18"/>
    <n v="19233.355499999998"/>
    <n v="10862.460000000001"/>
    <n v="8370.8954999999969"/>
    <n v="0.43522803392262976"/>
  </r>
  <r>
    <s v="ORD-2023-588455"/>
    <d v="2023-05-23T00:00:00"/>
    <s v="May-2023"/>
    <s v="Q2-2023"/>
    <d v="2023-05-25T00:00:00"/>
    <d v="2023-05-25T00:00:00"/>
    <n v="2"/>
    <s v="Americas"/>
    <s v="Brazil"/>
    <s v="Rio de Janeiro"/>
    <s v="Enterprise"/>
    <s v="Retail"/>
    <s v="M. Rossi"/>
    <x v="1"/>
    <s v="PRN-1271"/>
    <n v="690.49"/>
    <x v="472"/>
    <x v="2"/>
    <n v="4.2000000000000003E-2"/>
    <n v="22"/>
    <n v="27194.152039999997"/>
    <n v="15190.78"/>
    <n v="12003.372039999997"/>
    <n v="0.44139534199647718"/>
  </r>
  <r>
    <s v="ORD-2024-641220"/>
    <d v="2024-05-10T00:00:00"/>
    <s v="May-2024"/>
    <s v="Q2-2024"/>
    <d v="2024-05-16T00:00:00"/>
    <d v="2024-05-16T00:00:00"/>
    <n v="6"/>
    <s v="Europe"/>
    <s v="United Kingdom"/>
    <s v="Birmingham"/>
    <s v="Non-Profit"/>
    <s v="Direct"/>
    <s v="G. Dubois"/>
    <x v="4"/>
    <s v="LAP-1066"/>
    <n v="210.76"/>
    <x v="473"/>
    <x v="1"/>
    <n v="8.8999999999999996E-2"/>
    <n v="5"/>
    <n v="1009.2969000000002"/>
    <n v="1053.8"/>
    <n v="-44.50309999999979"/>
    <n v="-4.4093170205912434E-2"/>
  </r>
  <r>
    <s v="ORD-2023-799597"/>
    <d v="2023-03-14T00:00:00"/>
    <s v="Mar-2023"/>
    <s v="Q1-2023"/>
    <d v="2023-03-18T00:00:00"/>
    <d v="2023-03-18T00:00:00"/>
    <n v="4"/>
    <s v="Europe"/>
    <s v="Germany"/>
    <s v="Frankfurt"/>
    <s v="Enterprise"/>
    <s v="Direct"/>
    <s v="A. Patel"/>
    <x v="0"/>
    <s v="CMP-8675"/>
    <n v="472.33"/>
    <x v="474"/>
    <x v="1"/>
    <n v="0.16500000000000001"/>
    <n v="14"/>
    <n v="4212.3745999999992"/>
    <n v="6612.62"/>
    <n v="-2400.2454000000007"/>
    <n v="-0.56980815523861561"/>
  </r>
  <r>
    <s v="ORD-2023-569862"/>
    <d v="2023-07-16T00:00:00"/>
    <s v="Jul-2023"/>
    <s v="Q3-2023"/>
    <d v="2023-08-13T00:00:00"/>
    <d v="2023-08-13T00:00:00"/>
    <n v="28"/>
    <s v="Europe"/>
    <s v="United Kingdom"/>
    <s v="Manchester"/>
    <s v="Non-Profit"/>
    <s v="Online"/>
    <s v="J. Njeri"/>
    <x v="4"/>
    <s v="LAP-1178"/>
    <n v="1039.03"/>
    <x v="475"/>
    <x v="2"/>
    <n v="0.216"/>
    <n v="21"/>
    <n v="41914.215840000004"/>
    <n v="21819.63"/>
    <n v="20094.585840000003"/>
    <n v="0.47942172929364774"/>
  </r>
  <r>
    <s v="ORD-2023-609394"/>
    <d v="2023-04-16T00:00:00"/>
    <s v="Apr-2023"/>
    <s v="Q2-2023"/>
    <d v="2023-04-19T00:00:00"/>
    <d v="2023-04-19T00:00:00"/>
    <n v="3"/>
    <s v="Europe"/>
    <s v="Germany"/>
    <s v="Munich"/>
    <s v="Corporate"/>
    <s v="Direct"/>
    <s v="B. Chen"/>
    <x v="6"/>
    <s v="ACC-1731"/>
    <n v="553.61"/>
    <x v="476"/>
    <x v="0"/>
    <n v="0.02"/>
    <n v="33"/>
    <n v="22620.859800000002"/>
    <n v="18269.13"/>
    <n v="4351.729800000001"/>
    <n v="0.19237685209472014"/>
  </r>
  <r>
    <s v="ORD-2024-105586"/>
    <d v="2024-01-02T00:00:00"/>
    <s v="Jan-2024"/>
    <s v="Q1-2024"/>
    <d v="2024-01-15T00:00:00"/>
    <d v="2024-01-15T00:00:00"/>
    <n v="13"/>
    <s v="Asia"/>
    <s v="Japan"/>
    <s v="Nagoya"/>
    <s v="Small Business"/>
    <s v="Marketplace"/>
    <s v="G. Dubois"/>
    <x v="2"/>
    <s v="NET-1893"/>
    <n v="1219.06"/>
    <x v="477"/>
    <x v="2"/>
    <n v="7.5999999999999998E-2"/>
    <n v="16"/>
    <n v="40488.792960000006"/>
    <n v="19504.96"/>
    <n v="20983.832960000007"/>
    <n v="0.51826274447673737"/>
  </r>
  <r>
    <s v="ORD-2024-207792"/>
    <d v="2024-09-03T00:00:00"/>
    <s v="Sep-2024"/>
    <s v="Q3-2024"/>
    <d v="2024-09-07T00:00:00"/>
    <d v="2024-09-07T00:00:00"/>
    <n v="4"/>
    <s v="Asia"/>
    <s v="Japan"/>
    <s v="Tokyo"/>
    <s v="Small Business"/>
    <s v="Distributor"/>
    <s v="N. Brown"/>
    <x v="1"/>
    <s v="PRN-3917"/>
    <n v="43.23"/>
    <x v="478"/>
    <x v="1"/>
    <n v="9.0999999999999998E-2"/>
    <n v="55"/>
    <n v="4738.5261"/>
    <n v="2377.6499999999996"/>
    <n v="2360.8761000000004"/>
    <n v="0.49823005090127082"/>
  </r>
  <r>
    <s v="ORD-2025-417336"/>
    <d v="2025-08-30T00:00:00"/>
    <s v="Aug-2025"/>
    <s v="Q3-2025"/>
    <d v="2025-09-03T00:00:00"/>
    <d v="2025-09-03T00:00:00"/>
    <n v="4"/>
    <s v="Europe"/>
    <s v="France"/>
    <s v="Marseille"/>
    <s v="Small Business"/>
    <s v="Marketplace"/>
    <s v="J. Njeri"/>
    <x v="4"/>
    <s v="LAP-3220"/>
    <n v="1286.56"/>
    <x v="479"/>
    <x v="2"/>
    <n v="0.13200000000000001"/>
    <n v="15"/>
    <n v="36161.097000000002"/>
    <n v="19298.399999999998"/>
    <n v="16862.697000000004"/>
    <n v="0.46632150014696744"/>
  </r>
  <r>
    <s v="ORD-2025-252117"/>
    <d v="2025-04-28T00:00:00"/>
    <s v="Apr-2025"/>
    <s v="Q2-2025"/>
    <d v="2025-05-19T00:00:00"/>
    <d v="2025-05-19T00:00:00"/>
    <n v="21"/>
    <s v="Europe"/>
    <s v="Germany"/>
    <s v="Berlin"/>
    <s v="Corporate"/>
    <s v="Distributor"/>
    <s v="B. Chen"/>
    <x v="3"/>
    <s v="PHN-2462"/>
    <n v="350.76"/>
    <x v="480"/>
    <x v="1"/>
    <n v="5.2999999999999999E-2"/>
    <n v="11"/>
    <n v="5127.0390600000001"/>
    <n v="3858.3599999999997"/>
    <n v="1268.6790600000004"/>
    <n v="0.24744868239798437"/>
  </r>
  <r>
    <s v="ORD-2023-867175"/>
    <d v="2023-08-10T00:00:00"/>
    <s v="Aug-2023"/>
    <s v="Q3-2023"/>
    <d v="2023-08-15T00:00:00"/>
    <d v="2023-08-15T00:00:00"/>
    <n v="5"/>
    <s v="Americas"/>
    <s v="Brazil"/>
    <s v="São Paulo"/>
    <s v="Education"/>
    <s v="Direct"/>
    <s v="G. Dubois"/>
    <x v="2"/>
    <s v="NET-2894"/>
    <n v="1307.52"/>
    <x v="481"/>
    <x v="2"/>
    <n v="0.123"/>
    <n v="13"/>
    <n v="21908.731650000002"/>
    <n v="16997.759999999998"/>
    <n v="4910.9716500000031"/>
    <n v="0.22415590863289445"/>
  </r>
  <r>
    <s v="ORD-2024-382152"/>
    <d v="2024-12-08T00:00:00"/>
    <s v="Dec-2024"/>
    <s v="Q4-2024"/>
    <d v="2024-12-08T00:00:00"/>
    <d v="2024-12-08T00:00:00"/>
    <n v="0"/>
    <s v="Europe"/>
    <s v="France"/>
    <s v="Lyon"/>
    <s v="Enterprise"/>
    <s v="Retail"/>
    <s v="H. Kim"/>
    <x v="0"/>
    <s v="CMP-2335"/>
    <n v="257.44"/>
    <x v="482"/>
    <x v="1"/>
    <n v="9.1999999999999998E-2"/>
    <n v="23"/>
    <n v="6063.2517199999993"/>
    <n v="5921.12"/>
    <n v="142.1317199999994"/>
    <n v="2.3441500792581216E-2"/>
  </r>
  <r>
    <s v="ORD-2023-597666"/>
    <d v="2023-10-25T00:00:00"/>
    <s v="Oct-2023"/>
    <s v="Q4-2023"/>
    <d v="2023-11-24T00:00:00"/>
    <d v="2023-11-24T00:00:00"/>
    <n v="30"/>
    <s v="Europe"/>
    <s v="France"/>
    <s v="Paris"/>
    <s v="Enterprise"/>
    <s v="Distributor"/>
    <s v="C. Otieno"/>
    <x v="3"/>
    <s v="PHN-5938"/>
    <n v="287.85000000000002"/>
    <x v="483"/>
    <x v="1"/>
    <n v="0.222"/>
    <n v="11"/>
    <n v="5159.7893599999998"/>
    <n v="3166.3500000000004"/>
    <n v="1993.4393599999994"/>
    <n v="0.38634122847216373"/>
  </r>
  <r>
    <s v="ORD-2024-371409"/>
    <d v="2024-11-17T00:00:00"/>
    <s v="Nov-2024"/>
    <s v="Q4-2024"/>
    <d v="2024-11-28T00:00:00"/>
    <d v="2024-11-28T00:00:00"/>
    <n v="11"/>
    <s v="Americas"/>
    <s v="Canada"/>
    <s v="Unknown"/>
    <s v="Consumer"/>
    <s v="Distributor"/>
    <s v="A. Patel"/>
    <x v="1"/>
    <s v="PRN-1371"/>
    <n v="1008.16"/>
    <x v="484"/>
    <x v="2"/>
    <n v="7.3999999999999996E-2"/>
    <n v="15"/>
    <n v="28856.475000000002"/>
    <n v="15122.4"/>
    <n v="13734.075000000003"/>
    <n v="0.47594430712691005"/>
  </r>
  <r>
    <s v="ORD-2024-973420"/>
    <d v="2024-05-12T00:00:00"/>
    <s v="May-2024"/>
    <s v="Q2-2024"/>
    <d v="2024-05-24T00:00:00"/>
    <d v="2024-05-24T00:00:00"/>
    <n v="12"/>
    <s v="Europe"/>
    <s v="United Kingdom"/>
    <s v="Manchester"/>
    <s v="Education"/>
    <s v="Marketplace"/>
    <s v="K. Singh"/>
    <x v="1"/>
    <s v="PRN-5813"/>
    <n v="111.02"/>
    <x v="485"/>
    <x v="1"/>
    <n v="0.19700000000000001"/>
    <n v="29"/>
    <n v="4025.8565599999993"/>
    <n v="3219.58"/>
    <n v="806.27655999999934"/>
    <n v="0.20027453735212053"/>
  </r>
  <r>
    <s v="ORD-2025-254721"/>
    <d v="2025-05-15T00:00:00"/>
    <s v="May-2025"/>
    <s v="Q2-2025"/>
    <d v="2025-06-05T00:00:00"/>
    <d v="2025-06-05T00:00:00"/>
    <n v="21"/>
    <s v="Asia"/>
    <s v="Japan"/>
    <s v="Osaka"/>
    <s v="Enterprise"/>
    <s v="Direct"/>
    <s v="H. Kim"/>
    <x v="3"/>
    <s v="PHN-6480"/>
    <n v="1466.5"/>
    <x v="486"/>
    <x v="2"/>
    <n v="0.13500000000000001"/>
    <n v="4"/>
    <n v="9614.4403999999995"/>
    <n v="5866"/>
    <n v="3748.4403999999995"/>
    <n v="0.38987608680792279"/>
  </r>
  <r>
    <s v="ORD-2024-247032"/>
    <d v="2024-04-21T00:00:00"/>
    <s v="Apr-2024"/>
    <s v="Q2-2024"/>
    <d v="2024-05-19T00:00:00"/>
    <d v="2024-05-19T00:00:00"/>
    <n v="28"/>
    <s v="Africa"/>
    <s v="Nigeria"/>
    <s v="Lagos"/>
    <s v="Corporate"/>
    <s v="Distributor"/>
    <s v="A. Patel"/>
    <x v="6"/>
    <s v="ACC-2990"/>
    <n v="187.22"/>
    <x v="487"/>
    <x v="1"/>
    <n v="0"/>
    <n v="5"/>
    <n v="1547.3500000000001"/>
    <n v="936.1"/>
    <n v="611.25000000000011"/>
    <n v="0.39503021294471197"/>
  </r>
  <r>
    <s v="ORD-2024-792353"/>
    <d v="2024-08-19T00:00:00"/>
    <s v="Aug-2024"/>
    <s v="Q3-2024"/>
    <d v="2024-09-07T00:00:00"/>
    <d v="2024-09-07T00:00:00"/>
    <n v="19"/>
    <s v="Europe"/>
    <s v="France"/>
    <s v="Lyon"/>
    <s v="Corporate"/>
    <s v="Direct"/>
    <s v="J. Njeri"/>
    <x v="0"/>
    <s v="CMP-5435"/>
    <n v="297.58999999999997"/>
    <x v="488"/>
    <x v="1"/>
    <n v="0"/>
    <n v="10"/>
    <n v="6664.0999999999995"/>
    <n v="2975.8999999999996"/>
    <n v="3688.2"/>
    <n v="0.55344307558409989"/>
  </r>
  <r>
    <s v="ORD-2025-703623"/>
    <d v="2025-07-23T00:00:00"/>
    <s v="Jul-2025"/>
    <s v="Q3-2025"/>
    <d v="2025-08-19T00:00:00"/>
    <d v="2025-08-19T00:00:00"/>
    <n v="27"/>
    <s v="Asia"/>
    <s v="Japan"/>
    <s v="Nagoya"/>
    <s v="Consumer"/>
    <s v="Marketplace"/>
    <s v="B. Chen"/>
    <x v="6"/>
    <s v="ACC-1596"/>
    <n v="896.09"/>
    <x v="489"/>
    <x v="0"/>
    <n v="8.3000000000000004E-2"/>
    <n v="11"/>
    <n v="7507.4514899999995"/>
    <n v="9856.99"/>
    <n v="-2349.5385100000003"/>
    <n v="-0.31296086469950679"/>
  </r>
  <r>
    <s v="ORD-2024-516704"/>
    <d v="2024-03-01T00:00:00"/>
    <s v="Mar-2024"/>
    <s v="Q1-2024"/>
    <d v="2024-02-29T00:00:00"/>
    <d v="2024-03-01T00:00:00"/>
    <n v="0"/>
    <s v="Americas"/>
    <s v="Brazil"/>
    <s v="São Paulo"/>
    <s v="Non-Profit"/>
    <s v="Direct"/>
    <s v="I. Johnson"/>
    <x v="3"/>
    <s v="PHN-7852"/>
    <n v="5.34"/>
    <x v="490"/>
    <x v="1"/>
    <n v="0.13200000000000001"/>
    <n v="10"/>
    <n v="110.14919999999999"/>
    <n v="53.4"/>
    <n v="56.749199999999995"/>
    <n v="0.51520301554618642"/>
  </r>
  <r>
    <s v="ORD-2024-578646"/>
    <d v="2024-05-27T00:00:00"/>
    <s v="May-2024"/>
    <s v="Q2-2024"/>
    <d v="2024-06-17T00:00:00"/>
    <d v="2024-06-17T00:00:00"/>
    <n v="21"/>
    <s v="Asia"/>
    <s v="India"/>
    <s v="Delhi"/>
    <s v="Small Business"/>
    <s v="Online"/>
    <s v="H. Kim"/>
    <x v="6"/>
    <s v="ACC-7240"/>
    <n v="465.02"/>
    <x v="491"/>
    <x v="1"/>
    <n v="4.2000000000000003E-2"/>
    <n v="19"/>
    <n v="11859.695119999998"/>
    <n v="8835.3799999999992"/>
    <n v="3024.3151199999993"/>
    <n v="0.25500783025187918"/>
  </r>
  <r>
    <s v="ORD-2024-433936"/>
    <d v="2024-08-04T00:00:00"/>
    <s v="Aug-2024"/>
    <s v="Q3-2024"/>
    <d v="2024-08-17T00:00:00"/>
    <d v="2024-08-17T00:00:00"/>
    <n v="13"/>
    <s v="Americas"/>
    <s v="USA"/>
    <s v="Austin"/>
    <s v="Consumer"/>
    <s v="Retail"/>
    <s v="D. Smith"/>
    <x v="5"/>
    <s v="MON-8867"/>
    <n v="352.79"/>
    <x v="492"/>
    <x v="1"/>
    <n v="0.113"/>
    <n v="7"/>
    <n v="4682.9519799999998"/>
    <n v="2469.5300000000002"/>
    <n v="2213.4219799999996"/>
    <n v="0.47265528014233443"/>
  </r>
  <r>
    <s v="ORD-2023-434071"/>
    <d v="2023-06-20T00:00:00"/>
    <s v="Jun-2023"/>
    <s v="Q2-2023"/>
    <d v="2023-07-04T00:00:00"/>
    <d v="2023-07-04T00:00:00"/>
    <n v="14"/>
    <s v="Americas"/>
    <s v="Brazil"/>
    <s v="Brasília"/>
    <s v="Non-Profit"/>
    <s v="Direct"/>
    <s v="C. Otieno"/>
    <x v="2"/>
    <s v="NET-1228"/>
    <n v="1292.8599999999999"/>
    <x v="493"/>
    <x v="2"/>
    <n v="0.14199999999999999"/>
    <n v="12"/>
    <n v="30692.47896"/>
    <n v="15514.32"/>
    <n v="15178.158960000001"/>
    <n v="0.49452372288927687"/>
  </r>
  <r>
    <s v="ORD-2024-728474"/>
    <d v="2024-09-09T00:00:00"/>
    <s v="Sep-2024"/>
    <s v="Q3-2024"/>
    <d v="2024-09-13T00:00:00"/>
    <d v="2024-09-13T00:00:00"/>
    <n v="4"/>
    <s v="Europe"/>
    <s v="United Kingdom"/>
    <s v="London"/>
    <s v="Consumer"/>
    <s v="Marketplace"/>
    <s v="F. Müller"/>
    <x v="2"/>
    <s v="NET-1145"/>
    <n v="1133.08"/>
    <x v="494"/>
    <x v="0"/>
    <n v="4.2000000000000003E-2"/>
    <n v="27"/>
    <n v="25249.613219999999"/>
    <n v="30593.159999999996"/>
    <n v="-5343.5467799999969"/>
    <n v="-0.21162885678452373"/>
  </r>
  <r>
    <s v="ORD-2023-406606"/>
    <d v="2023-10-25T00:00:00"/>
    <s v="Oct-2023"/>
    <s v="Q4-2023"/>
    <d v="2023-10-28T00:00:00"/>
    <d v="2023-10-28T00:00:00"/>
    <n v="3"/>
    <s v="Americas"/>
    <s v="Brazil"/>
    <s v="Brasília"/>
    <s v="Corporate"/>
    <s v="Distributor"/>
    <s v="L. Okafor"/>
    <x v="6"/>
    <s v="ACC-2867"/>
    <n v="509.31"/>
    <x v="495"/>
    <x v="0"/>
    <n v="5.7000000000000002E-2"/>
    <n v="8"/>
    <n v="8644.6696000000011"/>
    <n v="4074.48"/>
    <n v="4570.1896000000015"/>
    <n v="0.52867140231709964"/>
  </r>
  <r>
    <s v="ORD-2025-823055"/>
    <d v="2025-09-08T00:00:00"/>
    <s v="Sep-2025"/>
    <s v="Q3-2025"/>
    <d v="2025-10-05T00:00:00"/>
    <d v="2025-10-05T00:00:00"/>
    <n v="27"/>
    <s v="Americas"/>
    <s v="Brazil"/>
    <s v="Rio de Janeiro"/>
    <s v="Education"/>
    <s v="Online"/>
    <s v="C. Otieno"/>
    <x v="5"/>
    <s v="MON-9274"/>
    <n v="660.78"/>
    <x v="496"/>
    <x v="2"/>
    <n v="0.218"/>
    <n v="13"/>
    <n v="16574.544740000001"/>
    <n v="8590.14"/>
    <n v="7984.4047400000018"/>
    <n v="0.48172694123724097"/>
  </r>
  <r>
    <s v="ORD-2023-573656"/>
    <d v="2023-05-02T00:00:00"/>
    <s v="May-2023"/>
    <s v="Q2-2023"/>
    <d v="2023-05-16T00:00:00"/>
    <d v="2023-05-16T00:00:00"/>
    <n v="14"/>
    <s v="Asia"/>
    <s v="India"/>
    <s v="Bengaluru"/>
    <s v="Non-Profit"/>
    <s v="Retail"/>
    <s v="L. Okafor"/>
    <x v="5"/>
    <s v="MON-4830"/>
    <n v="475.37"/>
    <x v="497"/>
    <x v="0"/>
    <n v="4.1000000000000002E-2"/>
    <n v="22"/>
    <n v="20332.775539999999"/>
    <n v="10458.14"/>
    <n v="9874.6355399999993"/>
    <n v="0.48565113604750881"/>
  </r>
  <r>
    <s v="ORD-2024-567435"/>
    <d v="2024-04-26T00:00:00"/>
    <s v="Apr-2024"/>
    <s v="Q2-2024"/>
    <d v="2024-04-24T00:00:00"/>
    <d v="2024-04-26T00:00:00"/>
    <n v="0"/>
    <s v="Europe"/>
    <s v="United Kingdom"/>
    <s v="London"/>
    <s v="Non-Profit"/>
    <s v="Distributor"/>
    <s v="N. Brown"/>
    <x v="3"/>
    <s v="PHN-9107"/>
    <n v="1232.77"/>
    <x v="498"/>
    <x v="0"/>
    <n v="0.16700000000000001"/>
    <n v="10"/>
    <n v="7428.1108999999988"/>
    <n v="12327.7"/>
    <n v="-4899.589100000002"/>
    <n v="-0.65960096260813805"/>
  </r>
  <r>
    <s v="ORD-2023-744942"/>
    <d v="2023-02-23T00:00:00"/>
    <s v="Feb-2023"/>
    <s v="Q1-2023"/>
    <d v="2023-03-18T00:00:00"/>
    <d v="2023-03-18T00:00:00"/>
    <n v="23"/>
    <s v="Asia"/>
    <s v="China"/>
    <s v="Beijing"/>
    <s v="Education"/>
    <s v="Distributor"/>
    <s v="K. Singh"/>
    <x v="1"/>
    <s v="PRN-1060"/>
    <n v="770.11"/>
    <x v="499"/>
    <x v="2"/>
    <n v="6.9000000000000006E-2"/>
    <n v="7"/>
    <n v="10869.182940000001"/>
    <n v="5390.77"/>
    <n v="5478.4129400000002"/>
    <n v="0.50403171703355287"/>
  </r>
  <r>
    <s v="ORD-2025-331237"/>
    <d v="2025-03-24T00:00:00"/>
    <s v="Mar-2025"/>
    <s v="Q1-2025"/>
    <d v="2025-03-25T00:00:00"/>
    <d v="2025-03-25T00:00:00"/>
    <n v="1"/>
    <s v="Asia"/>
    <s v="China"/>
    <s v="Beijing"/>
    <s v="Non-Profit"/>
    <s v="Online"/>
    <s v="G. Dubois"/>
    <x v="2"/>
    <s v="NET-8329"/>
    <n v="1133.03"/>
    <x v="500"/>
    <x v="2"/>
    <n v="0.10100000000000001"/>
    <n v="5"/>
    <n v="8637.1874499999994"/>
    <n v="5665.15"/>
    <n v="2972.0374499999998"/>
    <n v="0.3440978289755654"/>
  </r>
  <r>
    <s v="ORD-2025-680118"/>
    <d v="2025-03-10T00:00:00"/>
    <s v="Mar-2025"/>
    <s v="Q1-2025"/>
    <d v="2025-03-27T00:00:00"/>
    <d v="2025-03-27T00:00:00"/>
    <n v="17"/>
    <s v="Americas"/>
    <s v="Brazil"/>
    <s v="Rio de Janeiro"/>
    <s v="Enterprise"/>
    <s v="Direct"/>
    <s v="F. Müller"/>
    <x v="2"/>
    <s v="NET-6269"/>
    <n v="996.73"/>
    <x v="501"/>
    <x v="0"/>
    <n v="7.0000000000000007E-2"/>
    <n v="9"/>
    <n v="10189.8891"/>
    <n v="8970.57"/>
    <n v="1219.3191000000006"/>
    <n v="0.11965970267527255"/>
  </r>
  <r>
    <s v="ORD-2024-310809"/>
    <d v="2024-04-05T00:00:00"/>
    <s v="Apr-2024"/>
    <s v="Q2-2024"/>
    <d v="2024-04-09T00:00:00"/>
    <d v="2024-04-09T00:00:00"/>
    <n v="4"/>
    <s v="Africa"/>
    <s v="Nigeria"/>
    <s v="Lagos"/>
    <s v="Non-Profit"/>
    <s v="Direct"/>
    <s v="K. Singh"/>
    <x v="0"/>
    <s v="CMP-6529"/>
    <n v="395.07"/>
    <x v="502"/>
    <x v="0"/>
    <n v="0.123"/>
    <n v="38"/>
    <n v="32335.21802"/>
    <n v="15012.66"/>
    <n v="17322.55802"/>
    <n v="0.53571799049833657"/>
  </r>
  <r>
    <s v="ORD-2025-474368"/>
    <d v="2025-04-27T00:00:00"/>
    <s v="Apr-2025"/>
    <s v="Q2-2025"/>
    <d v="2025-05-17T00:00:00"/>
    <d v="2025-05-17T00:00:00"/>
    <n v="20"/>
    <s v="Americas"/>
    <s v="USA"/>
    <s v="Austin"/>
    <s v="Corporate"/>
    <s v="Direct"/>
    <s v="N. Brown"/>
    <x v="3"/>
    <s v="PHN-8776"/>
    <n v="932.26"/>
    <x v="503"/>
    <x v="2"/>
    <n v="0.23499999999999999"/>
    <n v="28"/>
    <n v="34800.431400000001"/>
    <n v="26103.279999999999"/>
    <n v="8697.1514000000025"/>
    <n v="0.24991504559337163"/>
  </r>
  <r>
    <s v="ORD-2024-732543"/>
    <d v="2024-10-24T00:00:00"/>
    <s v="Oct-2024"/>
    <s v="Q4-2024"/>
    <d v="2024-10-28T00:00:00"/>
    <d v="2024-10-28T00:00:00"/>
    <n v="4"/>
    <s v="Asia"/>
    <s v="China"/>
    <s v="Shanghai"/>
    <s v="Small Business"/>
    <s v="Distributor"/>
    <s v="I. Johnson"/>
    <x v="2"/>
    <s v="NET-3728"/>
    <n v="1331.77"/>
    <x v="504"/>
    <x v="2"/>
    <n v="0.02"/>
    <n v="6"/>
    <n v="15323.926799999999"/>
    <n v="7990.62"/>
    <n v="7333.3067999999994"/>
    <n v="0.47855271665745619"/>
  </r>
  <r>
    <s v="ORD-2023-867166"/>
    <d v="2023-04-13T00:00:00"/>
    <s v="Apr-2023"/>
    <s v="Q2-2023"/>
    <d v="2023-04-20T00:00:00"/>
    <d v="2023-04-20T00:00:00"/>
    <n v="7"/>
    <s v="Europe"/>
    <s v="France"/>
    <s v="Lyon"/>
    <s v="Small Business"/>
    <s v="Online"/>
    <s v="A. Patel"/>
    <x v="4"/>
    <s v="LAP-3565"/>
    <n v="227.02"/>
    <x v="505"/>
    <x v="1"/>
    <n v="9.8000000000000004E-2"/>
    <n v="10"/>
    <n v="3921.1744000000008"/>
    <n v="2270.2000000000003"/>
    <n v="1650.9744000000005"/>
    <n v="0.42104079838938052"/>
  </r>
  <r>
    <s v="ORD-2024-776337"/>
    <d v="2024-11-12T00:00:00"/>
    <s v="Nov-2024"/>
    <s v="Q4-2024"/>
    <d v="2024-11-21T00:00:00"/>
    <d v="2024-11-21T00:00:00"/>
    <n v="9"/>
    <s v="Asia"/>
    <s v="India"/>
    <s v="Mumbai"/>
    <s v="Corporate"/>
    <s v="Direct"/>
    <s v="H. Kim"/>
    <x v="4"/>
    <s v="LAP-5078"/>
    <n v="903.41"/>
    <x v="506"/>
    <x v="2"/>
    <n v="0.108"/>
    <n v="5"/>
    <n v="8297.4286000000011"/>
    <n v="4517.05"/>
    <n v="3780.3786000000009"/>
    <n v="0.455608451996803"/>
  </r>
  <r>
    <s v="ORD-2023-913592"/>
    <d v="2023-05-10T00:00:00"/>
    <s v="May-2023"/>
    <s v="Q2-2023"/>
    <d v="2023-05-14T00:00:00"/>
    <d v="2023-05-14T00:00:00"/>
    <n v="4"/>
    <s v="Asia"/>
    <s v="India"/>
    <s v="Delhi"/>
    <s v="Non-Profit"/>
    <s v="Distributor"/>
    <s v="C. Otieno"/>
    <x v="5"/>
    <s v="MON-2465"/>
    <n v="622.6"/>
    <x v="507"/>
    <x v="0"/>
    <n v="0.20899999999999999"/>
    <n v="14"/>
    <n v="9232.2830599999998"/>
    <n v="8716.4"/>
    <n v="515.88306000000011"/>
    <n v="5.5878167582959715E-2"/>
  </r>
  <r>
    <s v="ORD-2024-961501"/>
    <d v="2024-03-02T00:00:00"/>
    <s v="Mar-2024"/>
    <s v="Q1-2024"/>
    <d v="2024-03-23T00:00:00"/>
    <d v="2024-03-23T00:00:00"/>
    <n v="21"/>
    <s v="Americas"/>
    <s v="USA"/>
    <s v="Chicago"/>
    <s v="Small Business"/>
    <s v="Online"/>
    <s v="F. Müller"/>
    <x v="0"/>
    <s v="CMP-3223"/>
    <n v="225.01"/>
    <x v="508"/>
    <x v="1"/>
    <n v="0.11899999999999999"/>
    <n v="12"/>
    <n v="3525.5505600000001"/>
    <n v="2700.12"/>
    <n v="825.43056000000024"/>
    <n v="0.23412813004729685"/>
  </r>
  <r>
    <s v="ORD-2024-964950"/>
    <d v="2024-10-10T00:00:00"/>
    <s v="Oct-2024"/>
    <s v="Q4-2024"/>
    <d v="2024-10-11T00:00:00"/>
    <d v="2024-10-11T00:00:00"/>
    <n v="1"/>
    <s v="Europe"/>
    <s v="United Kingdom"/>
    <s v="Manchester"/>
    <s v="Non-Profit"/>
    <s v="Distributor"/>
    <s v="L. Okafor"/>
    <x v="0"/>
    <s v="CMP-8127"/>
    <n v="1389.46"/>
    <x v="509"/>
    <x v="2"/>
    <n v="0.14599999999999999"/>
    <n v="33"/>
    <n v="50296.415399999998"/>
    <n v="45852.18"/>
    <n v="4444.2353999999978"/>
    <n v="8.8360877503011831E-2"/>
  </r>
  <r>
    <s v="ORD-2023-349264"/>
    <d v="2023-06-01T00:00:00"/>
    <s v="Jun-2023"/>
    <s v="Q2-2023"/>
    <d v="2023-06-08T00:00:00"/>
    <d v="2023-06-08T00:00:00"/>
    <n v="7"/>
    <s v="Europe"/>
    <s v="Germany"/>
    <s v="Frankfurt"/>
    <s v="Consumer"/>
    <s v="Online"/>
    <s v="A. Patel"/>
    <x v="3"/>
    <s v="PHN-1924"/>
    <n v="804.17"/>
    <x v="510"/>
    <x v="0"/>
    <n v="3.2000000000000001E-2"/>
    <n v="5"/>
    <n v="5189.8836000000001"/>
    <n v="4020.85"/>
    <n v="1169.0336000000002"/>
    <n v="0.2252523736755869"/>
  </r>
  <r>
    <s v="ORD-2025-137394"/>
    <d v="2025-01-04T00:00:00"/>
    <s v="Jan-2025"/>
    <s v="Q1-2025"/>
    <d v="2025-01-05T00:00:00"/>
    <d v="2025-01-05T00:00:00"/>
    <n v="1"/>
    <s v="Asia"/>
    <s v="India"/>
    <s v="Delhi"/>
    <s v="Education"/>
    <s v="Retail"/>
    <s v="I. Johnson"/>
    <x v="0"/>
    <s v="CMP-1156"/>
    <n v="1428.33"/>
    <x v="511"/>
    <x v="2"/>
    <n v="0"/>
    <n v="11"/>
    <n v="33308.550000000003"/>
    <n v="15711.63"/>
    <n v="17596.920000000006"/>
    <n v="0.52830039134096207"/>
  </r>
  <r>
    <s v="ORD-2025-635337"/>
    <d v="2025-08-05T00:00:00"/>
    <s v="Aug-2025"/>
    <s v="Q3-2025"/>
    <d v="2025-08-28T00:00:00"/>
    <d v="2025-08-28T00:00:00"/>
    <n v="23"/>
    <s v="Asia"/>
    <s v="India"/>
    <s v="Mumbai"/>
    <s v="Non-Profit"/>
    <s v="Distributor"/>
    <s v="N. Brown"/>
    <x v="4"/>
    <s v="LAP-3905"/>
    <n v="638.54"/>
    <x v="512"/>
    <x v="0"/>
    <n v="0"/>
    <n v="11"/>
    <n v="10859.64"/>
    <n v="7023.94"/>
    <n v="3835.7"/>
    <n v="0.35320692030306716"/>
  </r>
  <r>
    <s v="ORD-2023-568013"/>
    <d v="2023-09-30T00:00:00"/>
    <s v="Sep-2023"/>
    <s v="Q3-2023"/>
    <d v="2023-10-30T00:00:00"/>
    <d v="2023-10-30T00:00:00"/>
    <n v="30"/>
    <s v="Asia"/>
    <s v="Japan"/>
    <s v="Tokyo"/>
    <s v="Enterprise"/>
    <s v="Online"/>
    <s v="D. Smith"/>
    <x v="1"/>
    <s v="PRN-1786"/>
    <n v="649.13"/>
    <x v="513"/>
    <x v="0"/>
    <n v="0.157"/>
    <n v="27"/>
    <n v="22201.762229999997"/>
    <n v="17526.509999999998"/>
    <n v="4675.2522299999982"/>
    <n v="0.21058023149543473"/>
  </r>
  <r>
    <s v="ORD-2025-828263"/>
    <d v="2025-05-17T00:00:00"/>
    <s v="May-2025"/>
    <s v="Q2-2025"/>
    <d v="2025-05-30T00:00:00"/>
    <d v="2025-05-30T00:00:00"/>
    <n v="13"/>
    <s v="Africa"/>
    <s v="Nigeria"/>
    <s v="Lagos"/>
    <s v="Consumer"/>
    <s v="Distributor"/>
    <s v="F. Müller"/>
    <x v="6"/>
    <s v="ACC-3349"/>
    <n v="66.400000000000006"/>
    <x v="514"/>
    <x v="1"/>
    <n v="0.107"/>
    <n v="8"/>
    <n v="1010.3759200000001"/>
    <n v="531.20000000000005"/>
    <n v="479.17592000000002"/>
    <n v="0.47425508715607551"/>
  </r>
  <r>
    <s v="ORD-2024-402240"/>
    <d v="2024-05-01T00:00:00"/>
    <s v="May-2024"/>
    <s v="Q2-2024"/>
    <d v="2024-05-26T00:00:00"/>
    <d v="2024-05-26T00:00:00"/>
    <n v="25"/>
    <s v="Europe"/>
    <s v="Germany"/>
    <s v="Berlin"/>
    <s v="Non-Profit"/>
    <s v="Retail"/>
    <s v="B. Chen"/>
    <x v="2"/>
    <s v="NET-4228"/>
    <n v="930.71"/>
    <x v="515"/>
    <x v="2"/>
    <n v="0.13800000000000001"/>
    <n v="7"/>
    <n v="9807.7842799999999"/>
    <n v="6514.97"/>
    <n v="3292.8142799999996"/>
    <n v="0.33573477821231196"/>
  </r>
  <r>
    <s v="ORD-2023-125739"/>
    <d v="2023-05-01T00:00:00"/>
    <s v="May-2023"/>
    <s v="Q2-2023"/>
    <d v="2023-05-18T00:00:00"/>
    <d v="2023-05-18T00:00:00"/>
    <n v="17"/>
    <s v="Africa"/>
    <s v="Nigeria"/>
    <s v="Port Harcourt"/>
    <s v="Corporate"/>
    <s v="Direct"/>
    <s v="F. Müller"/>
    <x v="0"/>
    <s v="CMP-5633"/>
    <n v="327.97"/>
    <x v="516"/>
    <x v="1"/>
    <n v="4.9000000000000002E-2"/>
    <n v="3"/>
    <n v="855.72881999999993"/>
    <n v="983.91000000000008"/>
    <n v="-128.18118000000015"/>
    <n v="-0.14979182306843442"/>
  </r>
  <r>
    <s v="ORD-2024-892879"/>
    <d v="2024-07-09T00:00:00"/>
    <s v="Jul-2024"/>
    <s v="Q3-2024"/>
    <d v="2024-08-08T00:00:00"/>
    <d v="2024-08-08T00:00:00"/>
    <n v="30"/>
    <s v="Europe"/>
    <s v="France"/>
    <s v="Marseille"/>
    <s v="Corporate"/>
    <s v="Direct"/>
    <s v="J. Njeri"/>
    <x v="0"/>
    <s v="CMP-5825"/>
    <n v="1062.3800000000001"/>
    <x v="517"/>
    <x v="2"/>
    <n v="0.18"/>
    <n v="6"/>
    <n v="7399.4832000000006"/>
    <n v="6374.2800000000007"/>
    <n v="1025.2031999999999"/>
    <n v="0.13855064905073369"/>
  </r>
  <r>
    <s v="ORD-2023-472050"/>
    <d v="2023-05-10T00:00:00"/>
    <s v="May-2023"/>
    <s v="Q2-2023"/>
    <d v="2023-05-27T00:00:00"/>
    <d v="2023-05-27T00:00:00"/>
    <n v="17"/>
    <s v="Asia"/>
    <s v="India"/>
    <s v="Mumbai"/>
    <s v="Consumer"/>
    <s v="Retail"/>
    <s v="M. Rossi"/>
    <x v="4"/>
    <s v="LAP-6499"/>
    <n v="1286.1600000000001"/>
    <x v="518"/>
    <x v="2"/>
    <n v="0.1"/>
    <n v="23"/>
    <n v="64192.976999999999"/>
    <n v="29581.68"/>
    <n v="34611.296999999999"/>
    <n v="0.53917575749758417"/>
  </r>
  <r>
    <s v="ORD-2024-468615"/>
    <d v="2024-07-09T00:00:00"/>
    <s v="Jul-2024"/>
    <s v="Q3-2024"/>
    <d v="2024-07-12T00:00:00"/>
    <d v="2024-07-12T00:00:00"/>
    <n v="3"/>
    <s v="Asia"/>
    <s v="China"/>
    <s v="Shanghai"/>
    <s v="Small Business"/>
    <s v="Retail"/>
    <s v="D. Smith"/>
    <x v="6"/>
    <s v="ACC-3721"/>
    <n v="748.39"/>
    <x v="519"/>
    <x v="0"/>
    <n v="0"/>
    <n v="23"/>
    <n v="22526.66"/>
    <n v="17212.97"/>
    <n v="5313.6899999999987"/>
    <n v="0.23588450307324738"/>
  </r>
  <r>
    <s v="ORD-2024-833375"/>
    <d v="2024-04-24T00:00:00"/>
    <s v="Apr-2024"/>
    <s v="Q2-2024"/>
    <d v="2024-05-10T00:00:00"/>
    <d v="2024-05-10T00:00:00"/>
    <n v="16"/>
    <s v="Africa"/>
    <s v="Kenya"/>
    <s v="Kisumu"/>
    <s v="Non-Profit"/>
    <s v="Online"/>
    <s v="N. Brown"/>
    <x v="5"/>
    <s v="MON-6190"/>
    <n v="513.30999999999995"/>
    <x v="520"/>
    <x v="0"/>
    <n v="9.4E-2"/>
    <n v="15"/>
    <n v="16121.273400000002"/>
    <n v="7699.65"/>
    <n v="8421.6234000000022"/>
    <n v="0.52239194702820446"/>
  </r>
  <r>
    <s v="ORD-2024-206311"/>
    <d v="2024-01-13T00:00:00"/>
    <s v="Jan-2024"/>
    <s v="Q1-2024"/>
    <d v="2024-01-15T00:00:00"/>
    <d v="2024-01-15T00:00:00"/>
    <n v="2"/>
    <s v="Americas"/>
    <s v="USA"/>
    <s v="San Francisco"/>
    <s v="Non-Profit"/>
    <s v="Direct"/>
    <s v="E. Garcia"/>
    <x v="0"/>
    <s v="CMP-2410"/>
    <n v="1061.3699999999999"/>
    <x v="521"/>
    <x v="2"/>
    <n v="0.17"/>
    <n v="4"/>
    <n v="6435.2555999999995"/>
    <n v="4245.4799999999996"/>
    <n v="2189.7755999999999"/>
    <n v="0.34027795259600879"/>
  </r>
  <r>
    <s v="ORD-2024-364080"/>
    <d v="2024-04-16T00:00:00"/>
    <s v="Apr-2024"/>
    <s v="Q2-2024"/>
    <d v="2024-04-27T00:00:00"/>
    <d v="2024-04-27T00:00:00"/>
    <n v="11"/>
    <s v="Africa"/>
    <s v="Kenya"/>
    <s v="Nakuru"/>
    <s v="Enterprise"/>
    <s v="Online"/>
    <s v="D. Smith"/>
    <x v="1"/>
    <s v="PRN-2641"/>
    <n v="401.3"/>
    <x v="522"/>
    <x v="0"/>
    <n v="0.22500000000000001"/>
    <n v="13"/>
    <n v="8326.6852500000005"/>
    <n v="5216.9000000000005"/>
    <n v="3109.7852499999999"/>
    <n v="0.37347217489696755"/>
  </r>
  <r>
    <s v="ORD-2025-460466"/>
    <d v="2025-02-07T00:00:00"/>
    <s v="Feb-2025"/>
    <s v="Q1-2025"/>
    <d v="2025-02-16T00:00:00"/>
    <d v="2025-02-16T00:00:00"/>
    <n v="9"/>
    <s v="Africa"/>
    <s v="Nigeria"/>
    <s v="Lagos"/>
    <s v="Small Business"/>
    <s v="Distributor"/>
    <s v="C. Otieno"/>
    <x v="1"/>
    <s v="PRN-1882"/>
    <n v="90.68"/>
    <x v="523"/>
    <x v="1"/>
    <n v="0.13500000000000001"/>
    <n v="21"/>
    <n v="2146.5580500000001"/>
    <n v="1904.2800000000002"/>
    <n v="242.27804999999989"/>
    <n v="0.11286815653552899"/>
  </r>
  <r>
    <s v="ORD-2023-700699"/>
    <d v="2023-01-12T00:00:00"/>
    <s v="Jan-2023"/>
    <s v="Q1-2023"/>
    <d v="2023-01-26T00:00:00"/>
    <d v="2023-01-26T00:00:00"/>
    <n v="14"/>
    <s v="Asia"/>
    <s v="China"/>
    <s v="Shenzhen"/>
    <s v="Non-Profit"/>
    <s v="Retail"/>
    <s v="M. Rossi"/>
    <x v="1"/>
    <s v="PRN-1641"/>
    <n v="1083.0899999999999"/>
    <x v="524"/>
    <x v="2"/>
    <n v="0"/>
    <n v="8"/>
    <n v="11406.96"/>
    <n v="8664.7199999999993"/>
    <n v="2742.24"/>
    <n v="0.24040059752992909"/>
  </r>
  <r>
    <s v="ORD-2024-713332"/>
    <d v="2024-06-05T00:00:00"/>
    <s v="Jun-2024"/>
    <s v="Q2-2024"/>
    <d v="2024-06-23T00:00:00"/>
    <d v="2024-06-23T00:00:00"/>
    <n v="18"/>
    <s v="Africa"/>
    <s v="Kenya"/>
    <s v="Nairobi"/>
    <s v="Consumer"/>
    <s v="Distributor"/>
    <s v="D. Smith"/>
    <x v="4"/>
    <s v="LAP-1739"/>
    <n v="1208.74"/>
    <x v="525"/>
    <x v="2"/>
    <n v="5.8999999999999997E-2"/>
    <n v="39"/>
    <n v="58526.83122"/>
    <n v="47140.86"/>
    <n v="11385.971219999999"/>
    <n v="0.1945427589817838"/>
  </r>
  <r>
    <s v="ORD-2023-640022"/>
    <d v="2023-08-24T00:00:00"/>
    <s v="Aug-2023"/>
    <s v="Q3-2023"/>
    <d v="2023-09-20T00:00:00"/>
    <d v="2023-09-20T00:00:00"/>
    <n v="27"/>
    <s v="Africa"/>
    <s v="South Africa"/>
    <s v="Durban"/>
    <s v="Small Business"/>
    <s v="Marketplace"/>
    <s v="M. Rossi"/>
    <x v="1"/>
    <s v="PRN-4732"/>
    <n v="1399.64"/>
    <x v="526"/>
    <x v="2"/>
    <n v="0"/>
    <n v="10"/>
    <n v="33421.1"/>
    <n v="13996.400000000001"/>
    <n v="19424.699999999997"/>
    <n v="0.58121067229983447"/>
  </r>
  <r>
    <s v="ORD-2024-532184"/>
    <d v="2024-01-25T00:00:00"/>
    <s v="Jan-2024"/>
    <s v="Q1-2024"/>
    <d v="2024-02-08T00:00:00"/>
    <d v="2024-02-08T00:00:00"/>
    <n v="14"/>
    <s v="Asia"/>
    <s v="Japan"/>
    <s v="Osaka"/>
    <s v="Consumer"/>
    <s v="Marketplace"/>
    <s v="I. Johnson"/>
    <x v="2"/>
    <s v="NET-9569"/>
    <n v="937.16"/>
    <x v="527"/>
    <x v="0"/>
    <n v="3.7999999999999999E-2"/>
    <n v="9"/>
    <n v="9262.0686600000008"/>
    <n v="8434.44"/>
    <n v="827.62866000000031"/>
    <n v="8.9356783066645962E-2"/>
  </r>
  <r>
    <s v="ORD-2025-926547"/>
    <d v="2025-03-11T00:00:00"/>
    <s v="Mar-2025"/>
    <s v="Q1-2025"/>
    <d v="2025-03-26T00:00:00"/>
    <d v="2025-03-26T00:00:00"/>
    <n v="15"/>
    <s v="Europe"/>
    <s v="Germany"/>
    <s v="Berlin"/>
    <s v="Small Business"/>
    <s v="Online"/>
    <s v="I. Johnson"/>
    <x v="3"/>
    <s v="PHN-3007"/>
    <n v="116.97"/>
    <x v="528"/>
    <x v="1"/>
    <n v="0.122"/>
    <n v="5"/>
    <n v="618.19979999999987"/>
    <n v="584.85"/>
    <n v="33.349799999999846"/>
    <n v="5.3946636669891926E-2"/>
  </r>
  <r>
    <s v="ORD-2025-778145"/>
    <d v="2025-04-22T00:00:00"/>
    <s v="Apr-2025"/>
    <s v="Q2-2025"/>
    <d v="2025-05-12T00:00:00"/>
    <d v="2025-05-12T00:00:00"/>
    <n v="20"/>
    <s v="Europe"/>
    <s v="France"/>
    <s v="Lyon"/>
    <s v="Enterprise"/>
    <s v="Marketplace"/>
    <s v="K. Singh"/>
    <x v="5"/>
    <s v="MON-9216"/>
    <n v="59.51"/>
    <x v="529"/>
    <x v="1"/>
    <n v="0.114"/>
    <n v="9"/>
    <n v="534.57695999999999"/>
    <n v="535.59"/>
    <n v="-1.0130400000000463"/>
    <n v="-1.8950311663264469E-3"/>
  </r>
  <r>
    <s v="ORD-2023-525643"/>
    <d v="2023-08-17T00:00:00"/>
    <s v="Aug-2023"/>
    <s v="Q3-2023"/>
    <d v="2023-09-03T00:00:00"/>
    <d v="2023-09-03T00:00:00"/>
    <n v="17"/>
    <s v="Africa"/>
    <s v="South Africa"/>
    <s v="Durban"/>
    <s v="Enterprise"/>
    <s v="Retail"/>
    <s v="A. Patel"/>
    <x v="3"/>
    <s v="PHN-8072"/>
    <n v="676.37"/>
    <x v="530"/>
    <x v="2"/>
    <n v="6.6000000000000003E-2"/>
    <n v="10"/>
    <n v="11924.0978"/>
    <n v="6763.7"/>
    <n v="5160.3977999999997"/>
    <n v="0.4327705027712872"/>
  </r>
  <r>
    <s v="ORD-2025-312803"/>
    <d v="2025-06-24T00:00:00"/>
    <s v="Jun-2025"/>
    <s v="Q2-2025"/>
    <d v="2025-07-14T00:00:00"/>
    <d v="2025-07-14T00:00:00"/>
    <n v="20"/>
    <s v="Africa"/>
    <s v="South Africa"/>
    <s v="Johannesburg"/>
    <s v="Enterprise"/>
    <s v="Marketplace"/>
    <s v="J. Njeri"/>
    <x v="4"/>
    <s v="LAP-1308"/>
    <n v="1151.06"/>
    <x v="531"/>
    <x v="2"/>
    <n v="0.248"/>
    <n v="20"/>
    <n v="42433.254400000005"/>
    <n v="23021.199999999997"/>
    <n v="19412.054400000008"/>
    <n v="0.45747267501594235"/>
  </r>
  <r>
    <s v="ORD-2025-149156"/>
    <d v="2025-01-10T00:00:00"/>
    <s v="Jan-2025"/>
    <s v="Q1-2025"/>
    <d v="2025-02-06T00:00:00"/>
    <d v="2025-02-06T00:00:00"/>
    <n v="27"/>
    <s v="Americas"/>
    <s v="Brazil"/>
    <s v="Brasília"/>
    <s v="Non-Profit"/>
    <s v="Retail"/>
    <s v="B. Chen"/>
    <x v="4"/>
    <s v="LAP-7353"/>
    <n v="725.62"/>
    <x v="532"/>
    <x v="2"/>
    <n v="0.19"/>
    <n v="12"/>
    <n v="15155.326800000001"/>
    <n v="8707.44"/>
    <n v="6447.8868000000002"/>
    <n v="0.42545349797405885"/>
  </r>
  <r>
    <s v="ORD-2023-215819"/>
    <d v="2023-07-01T00:00:00"/>
    <s v="Jul-2023"/>
    <s v="Q3-2023"/>
    <d v="2023-07-11T00:00:00"/>
    <d v="2023-07-11T00:00:00"/>
    <n v="10"/>
    <s v="Europe"/>
    <s v="France"/>
    <s v="Paris"/>
    <s v="Corporate"/>
    <s v="Direct"/>
    <s v="F. Müller"/>
    <x v="2"/>
    <s v="NET-6533"/>
    <n v="479.5"/>
    <x v="533"/>
    <x v="1"/>
    <n v="0.14899999999999999"/>
    <n v="14"/>
    <n v="7823.4472399999995"/>
    <n v="6713"/>
    <n v="1110.4472399999995"/>
    <n v="0.14193835606412289"/>
  </r>
  <r>
    <s v="ORD-2024-353078"/>
    <d v="2024-08-16T00:00:00"/>
    <s v="Aug-2024"/>
    <s v="Q3-2024"/>
    <d v="2024-08-26T00:00:00"/>
    <d v="2024-08-26T00:00:00"/>
    <n v="10"/>
    <s v="Americas"/>
    <s v="USA"/>
    <s v="Chicago"/>
    <s v="Corporate"/>
    <s v="Distributor"/>
    <s v="L. Okafor"/>
    <x v="4"/>
    <s v="LAP-5763"/>
    <n v="1291.7"/>
    <x v="534"/>
    <x v="2"/>
    <n v="8.6999999999999994E-2"/>
    <n v="21"/>
    <n v="50958.766320000002"/>
    <n v="27125.7"/>
    <n v="23833.066320000002"/>
    <n v="0.46769315745083367"/>
  </r>
  <r>
    <s v="ORD-2023-621393"/>
    <d v="2023-07-07T00:00:00"/>
    <s v="Jul-2023"/>
    <s v="Q3-2023"/>
    <d v="2023-07-13T00:00:00"/>
    <d v="2023-07-13T00:00:00"/>
    <n v="6"/>
    <s v="Africa"/>
    <s v="South Africa"/>
    <s v="Cape Town"/>
    <s v="Small Business"/>
    <s v="Marketplace"/>
    <s v="B. Chen"/>
    <x v="6"/>
    <s v="ACC-9445"/>
    <n v="612.59"/>
    <x v="535"/>
    <x v="2"/>
    <n v="4.3999999999999997E-2"/>
    <n v="15"/>
    <n v="20430.771599999996"/>
    <n v="9188.85"/>
    <n v="11241.921599999996"/>
    <n v="0.55024459281802152"/>
  </r>
  <r>
    <s v="ORD-2023-974506"/>
    <d v="2023-12-28T00:00:00"/>
    <s v="Dec-2023"/>
    <s v="Q4-2023"/>
    <d v="2024-01-01T00:00:00"/>
    <d v="2024-01-01T00:00:00"/>
    <n v="4"/>
    <s v="Africa"/>
    <s v="South Africa"/>
    <s v="Cape Town"/>
    <s v="Education"/>
    <s v="Distributor"/>
    <s v="A. Patel"/>
    <x v="1"/>
    <s v="PRN-1654"/>
    <n v="1141.8"/>
    <x v="536"/>
    <x v="2"/>
    <n v="0.107"/>
    <n v="32"/>
    <n v="66260.314239999992"/>
    <n v="36537.599999999999"/>
    <n v="29722.714239999994"/>
    <n v="0.44857490612468304"/>
  </r>
  <r>
    <s v="ORD-2023-811823"/>
    <d v="2023-01-26T00:00:00"/>
    <s v="Jan-2023"/>
    <s v="Q1-2023"/>
    <d v="2023-02-15T00:00:00"/>
    <d v="2023-02-15T00:00:00"/>
    <n v="20"/>
    <s v="Europe"/>
    <s v="Germany"/>
    <s v="Berlin"/>
    <s v="Small Business"/>
    <s v="Online"/>
    <s v="O. Wang"/>
    <x v="2"/>
    <s v="NET-8787"/>
    <n v="492.62"/>
    <x v="537"/>
    <x v="1"/>
    <n v="8.8999999999999996E-2"/>
    <n v="10"/>
    <n v="3340.6370000000002"/>
    <n v="4926.2"/>
    <n v="-1585.5629999999996"/>
    <n v="-0.47462894052840809"/>
  </r>
  <r>
    <s v="ORD-2023-286720"/>
    <d v="2023-07-08T00:00:00"/>
    <s v="Jul-2023"/>
    <s v="Q3-2023"/>
    <d v="2023-07-09T00:00:00"/>
    <d v="2023-07-09T00:00:00"/>
    <n v="1"/>
    <s v="Africa"/>
    <s v="Kenya"/>
    <s v="Nairobi"/>
    <s v="Consumer"/>
    <s v="Online"/>
    <s v="D. Smith"/>
    <x v="4"/>
    <s v="LAP-1989"/>
    <n v="1258.72"/>
    <x v="538"/>
    <x v="2"/>
    <n v="0"/>
    <n v="7"/>
    <n v="19581.87"/>
    <n v="8811.0400000000009"/>
    <n v="10770.829999999998"/>
    <n v="0.55004093071805704"/>
  </r>
  <r>
    <s v="ORD-2024-626925"/>
    <d v="2024-06-07T00:00:00"/>
    <s v="Jun-2024"/>
    <s v="Q2-2024"/>
    <d v="2024-06-09T00:00:00"/>
    <d v="2024-06-09T00:00:00"/>
    <n v="2"/>
    <s v="Asia"/>
    <s v="China"/>
    <s v="Shanghai"/>
    <s v="Corporate"/>
    <s v="Retail"/>
    <s v="O. Wang"/>
    <x v="5"/>
    <s v="MON-8688"/>
    <n v="1370.28"/>
    <x v="539"/>
    <x v="2"/>
    <n v="0.13300000000000001"/>
    <n v="16"/>
    <n v="30652.403519999996"/>
    <n v="21924.48"/>
    <n v="8727.9235199999966"/>
    <n v="0.28473863442079589"/>
  </r>
  <r>
    <s v="ORD-2023-960380"/>
    <d v="2023-02-11T00:00:00"/>
    <s v="Feb-2023"/>
    <s v="Q1-2023"/>
    <d v="2023-02-12T00:00:00"/>
    <d v="2023-02-12T00:00:00"/>
    <n v="1"/>
    <s v="Africa"/>
    <s v="Nigeria"/>
    <s v="Port Harcourt"/>
    <s v="Non-Profit"/>
    <s v="Direct"/>
    <s v="D. Smith"/>
    <x v="6"/>
    <s v="ACC-8242"/>
    <n v="944.61"/>
    <x v="540"/>
    <x v="0"/>
    <n v="5.8999999999999997E-2"/>
    <n v="6"/>
    <n v="4737.2198399999997"/>
    <n v="5667.66"/>
    <n v="-930.44016000000011"/>
    <n v="-0.19641059343363726"/>
  </r>
  <r>
    <s v="ORD-2023-453699"/>
    <d v="2023-07-01T00:00:00"/>
    <s v="Jul-2023"/>
    <s v="Q3-2023"/>
    <d v="2023-07-08T00:00:00"/>
    <d v="2023-07-08T00:00:00"/>
    <n v="7"/>
    <s v="Europe"/>
    <s v="Germany"/>
    <s v="Frankfurt"/>
    <s v="Small Business"/>
    <s v="Distributor"/>
    <s v="N. Brown"/>
    <x v="4"/>
    <s v="LAP-4666"/>
    <n v="460.21"/>
    <x v="541"/>
    <x v="0"/>
    <n v="0.115"/>
    <n v="14"/>
    <n v="14114.068500000001"/>
    <n v="6442.94"/>
    <n v="7671.1285000000016"/>
    <n v="0.54350937151821255"/>
  </r>
  <r>
    <s v="ORD-2025-960931"/>
    <d v="2025-08-20T00:00:00"/>
    <s v="Aug-2025"/>
    <s v="Q3-2025"/>
    <d v="2025-08-26T00:00:00"/>
    <d v="2025-08-26T00:00:00"/>
    <n v="6"/>
    <s v="Americas"/>
    <s v="USA"/>
    <s v="New York"/>
    <s v="Corporate"/>
    <s v="Retail"/>
    <s v="M. Rossi"/>
    <x v="2"/>
    <s v="NET-5196"/>
    <n v="1304.95"/>
    <x v="542"/>
    <x v="2"/>
    <n v="0.21199999999999999"/>
    <n v="8"/>
    <n v="10792.637119999999"/>
    <n v="10439.6"/>
    <n v="353.03711999999905"/>
    <n v="3.2710922833287949E-2"/>
  </r>
  <r>
    <s v="ORD-2024-419248"/>
    <d v="2024-03-04T00:00:00"/>
    <s v="Mar-2024"/>
    <s v="Q1-2024"/>
    <d v="2024-03-16T00:00:00"/>
    <d v="2024-03-16T00:00:00"/>
    <n v="12"/>
    <s v="Africa"/>
    <s v="South Africa"/>
    <s v="Johannesburg"/>
    <s v="Enterprise"/>
    <s v="Distributor"/>
    <s v="M. Rossi"/>
    <x v="5"/>
    <s v="MON-8422"/>
    <n v="441.08"/>
    <x v="543"/>
    <x v="0"/>
    <n v="0.23699999999999999"/>
    <n v="6"/>
    <n v="4826.5396199999996"/>
    <n v="2646.48"/>
    <n v="2180.0596199999995"/>
    <n v="0.45168169985932899"/>
  </r>
  <r>
    <s v="ORD-2023-488227"/>
    <d v="2023-09-08T00:00:00"/>
    <s v="Sep-2023"/>
    <s v="Q3-2023"/>
    <d v="2023-10-02T00:00:00"/>
    <d v="2023-10-02T00:00:00"/>
    <n v="24"/>
    <s v="Americas"/>
    <s v="Canada"/>
    <s v="Toronto"/>
    <s v="Education"/>
    <s v="Direct"/>
    <s v="A. Patel"/>
    <x v="6"/>
    <s v="ACC-3415"/>
    <n v="1299.03"/>
    <x v="544"/>
    <x v="2"/>
    <n v="0.20799999999999999"/>
    <n v="8"/>
    <n v="15530.929919999999"/>
    <n v="10392.24"/>
    <n v="5138.6899199999989"/>
    <n v="0.3308681416032041"/>
  </r>
  <r>
    <s v="ORD-2023-472078"/>
    <d v="2023-02-28T00:00:00"/>
    <s v="Feb-2023"/>
    <s v="Q1-2023"/>
    <d v="2023-03-06T00:00:00"/>
    <d v="2023-03-06T00:00:00"/>
    <n v="6"/>
    <s v="Europe"/>
    <s v="Germany"/>
    <s v="Frankfurt"/>
    <s v="Small Business"/>
    <s v="Marketplace"/>
    <s v="D. Smith"/>
    <x v="1"/>
    <s v="PRN-9624"/>
    <n v="880.02"/>
    <x v="545"/>
    <x v="2"/>
    <n v="0.123"/>
    <n v="29"/>
    <n v="31822.023930000003"/>
    <n v="25520.579999999998"/>
    <n v="6301.4439300000049"/>
    <n v="0.19802146915172672"/>
  </r>
  <r>
    <s v="ORD-2024-202877"/>
    <d v="2024-07-13T00:00:00"/>
    <s v="Jul-2024"/>
    <s v="Q3-2024"/>
    <d v="2024-08-03T00:00:00"/>
    <d v="2024-08-03T00:00:00"/>
    <n v="21"/>
    <s v="Americas"/>
    <s v="Brazil"/>
    <s v="Rio de Janeiro"/>
    <s v="Corporate"/>
    <s v="Marketplace"/>
    <s v="M. Rossi"/>
    <x v="5"/>
    <s v="MON-6287"/>
    <n v="702.98"/>
    <x v="546"/>
    <x v="0"/>
    <n v="0.17499999999999999"/>
    <n v="12"/>
    <n v="10937.519999999999"/>
    <n v="8435.76"/>
    <n v="2501.7599999999984"/>
    <n v="0.22873192460448061"/>
  </r>
  <r>
    <s v="ORD-2024-140633"/>
    <d v="2024-12-07T00:00:00"/>
    <s v="Dec-2024"/>
    <s v="Q4-2024"/>
    <d v="2024-12-26T00:00:00"/>
    <d v="2024-12-26T00:00:00"/>
    <n v="19"/>
    <s v="Europe"/>
    <s v="United Kingdom"/>
    <s v="London"/>
    <s v="Enterprise"/>
    <s v="Online"/>
    <s v="D. Smith"/>
    <x v="2"/>
    <s v="NET-4491"/>
    <n v="1035.24"/>
    <x v="547"/>
    <x v="2"/>
    <n v="0.17"/>
    <n v="15"/>
    <n v="29673.454499999993"/>
    <n v="15528.6"/>
    <n v="14144.854499999992"/>
    <n v="0.47668378145860962"/>
  </r>
  <r>
    <s v="ORD-2025-419532"/>
    <d v="2025-08-06T00:00:00"/>
    <s v="Aug-2025"/>
    <s v="Q3-2025"/>
    <d v="2025-08-23T00:00:00"/>
    <d v="2025-08-23T00:00:00"/>
    <n v="17"/>
    <s v="Americas"/>
    <s v="Brazil"/>
    <s v="Brasília"/>
    <s v="Consumer"/>
    <s v="Distributor"/>
    <s v="A. Patel"/>
    <x v="5"/>
    <s v="MON-4317"/>
    <n v="86.64"/>
    <x v="548"/>
    <x v="1"/>
    <n v="0.21199999999999999"/>
    <n v="11"/>
    <n v="1846.8040799999999"/>
    <n v="953.04"/>
    <n v="893.76407999999992"/>
    <n v="0.48395175735154322"/>
  </r>
  <r>
    <s v="ORD-2023-139236"/>
    <d v="2023-03-03T00:00:00"/>
    <s v="Mar-2023"/>
    <s v="Q1-2023"/>
    <d v="2023-03-20T00:00:00"/>
    <d v="2023-03-20T00:00:00"/>
    <n v="17"/>
    <s v="Asia"/>
    <s v="Japan"/>
    <s v="Nagoya"/>
    <s v="Small Business"/>
    <s v="Online"/>
    <s v="D. Smith"/>
    <x v="2"/>
    <s v="NET-7349"/>
    <n v="1171.17"/>
    <x v="549"/>
    <x v="2"/>
    <n v="0.157"/>
    <n v="11"/>
    <n v="18830.12472"/>
    <n v="12882.87"/>
    <n v="5947.254719999999"/>
    <n v="0.31583724528830415"/>
  </r>
  <r>
    <s v="ORD-2025-337268"/>
    <d v="2025-02-16T00:00:00"/>
    <s v="Feb-2025"/>
    <s v="Q1-2025"/>
    <d v="2025-03-17T00:00:00"/>
    <d v="2025-03-17T00:00:00"/>
    <n v="29"/>
    <s v="Europe"/>
    <s v="Germany"/>
    <s v="Munich"/>
    <s v="Consumer"/>
    <s v="Retail"/>
    <s v="L. Okafor"/>
    <x v="6"/>
    <s v="ACC-5150"/>
    <n v="730.42"/>
    <x v="550"/>
    <x v="0"/>
    <n v="4.2000000000000003E-2"/>
    <n v="22"/>
    <n v="20163.409200000002"/>
    <n v="16069.24"/>
    <n v="4094.1692000000021"/>
    <n v="0.20304945256975698"/>
  </r>
  <r>
    <s v="ORD-2025-332931"/>
    <d v="2025-02-15T00:00:00"/>
    <s v="Feb-2025"/>
    <s v="Q1-2025"/>
    <d v="2025-03-01T00:00:00"/>
    <d v="2025-03-01T00:00:00"/>
    <n v="14"/>
    <s v="Africa"/>
    <s v="Kenya"/>
    <s v="Mombasa"/>
    <s v="Education"/>
    <s v="Direct"/>
    <s v="L. Okafor"/>
    <x v="6"/>
    <s v="ACC-5144"/>
    <n v="1162.8599999999999"/>
    <x v="551"/>
    <x v="2"/>
    <n v="8.6999999999999994E-2"/>
    <n v="12"/>
    <n v="15860.782080000001"/>
    <n v="13954.32"/>
    <n v="1906.4620800000012"/>
    <n v="0.12019975247021369"/>
  </r>
  <r>
    <s v="ORD-2024-536442"/>
    <d v="2024-08-31T00:00:00"/>
    <s v="Aug-2024"/>
    <s v="Q3-2024"/>
    <d v="2024-09-26T00:00:00"/>
    <d v="2024-09-26T00:00:00"/>
    <n v="26"/>
    <s v="Asia"/>
    <s v="Japan"/>
    <s v="Tokyo"/>
    <s v="Education"/>
    <s v="Online"/>
    <s v="I. Johnson"/>
    <x v="3"/>
    <s v="PHN-6111"/>
    <n v="1189.03"/>
    <x v="552"/>
    <x v="2"/>
    <n v="0.125"/>
    <n v="13"/>
    <n v="33551.927499999998"/>
    <n v="15457.39"/>
    <n v="18094.537499999999"/>
    <n v="0.53929949330034765"/>
  </r>
  <r>
    <s v="ORD-2023-957692"/>
    <d v="2023-05-07T00:00:00"/>
    <s v="May-2023"/>
    <s v="Q2-2023"/>
    <d v="2023-05-20T00:00:00"/>
    <d v="2023-05-20T00:00:00"/>
    <n v="13"/>
    <s v="Asia"/>
    <s v="India"/>
    <s v="Mumbai"/>
    <s v="Enterprise"/>
    <s v="Retail"/>
    <s v="D. Smith"/>
    <x v="6"/>
    <s v="ACC-9283"/>
    <n v="1443.28"/>
    <x v="553"/>
    <x v="2"/>
    <n v="0"/>
    <n v="18"/>
    <n v="46450.26"/>
    <n v="25979.040000000001"/>
    <n v="20471.22"/>
    <n v="0.4407127107577008"/>
  </r>
  <r>
    <s v="ORD-2025-874124"/>
    <d v="2025-05-14T00:00:00"/>
    <s v="May-2025"/>
    <s v="Q2-2025"/>
    <d v="2025-05-12T00:00:00"/>
    <d v="2025-05-14T00:00:00"/>
    <n v="0"/>
    <s v="Americas"/>
    <s v="Canada"/>
    <s v="Vancouver"/>
    <s v="Non-Profit"/>
    <s v="Distributor"/>
    <s v="F. Müller"/>
    <x v="1"/>
    <s v="PRN-2407"/>
    <n v="883.5"/>
    <x v="554"/>
    <x v="2"/>
    <n v="5.3999999999999999E-2"/>
    <n v="27"/>
    <n v="50545.319219999998"/>
    <n v="23854.5"/>
    <n v="26690.819219999998"/>
    <n v="0.52805718970390547"/>
  </r>
  <r>
    <s v="ORD-2024-687073"/>
    <d v="2024-03-11T00:00:00"/>
    <s v="Mar-2024"/>
    <s v="Q1-2024"/>
    <d v="2024-03-29T00:00:00"/>
    <d v="2024-03-29T00:00:00"/>
    <n v="18"/>
    <s v="Americas"/>
    <s v="USA"/>
    <s v="New York"/>
    <s v="Corporate"/>
    <s v="Retail"/>
    <s v="M. Rossi"/>
    <x v="5"/>
    <s v="MON-7099"/>
    <n v="710.98"/>
    <x v="555"/>
    <x v="2"/>
    <n v="0.21099999999999999"/>
    <n v="9"/>
    <n v="10519.776450000001"/>
    <n v="6398.82"/>
    <n v="4120.9564500000015"/>
    <n v="0.39173422264120461"/>
  </r>
  <r>
    <s v="ORD-2024-555229"/>
    <d v="2024-05-18T00:00:00"/>
    <s v="May-2024"/>
    <s v="Q2-2024"/>
    <d v="2024-05-22T00:00:00"/>
    <d v="2024-05-22T00:00:00"/>
    <n v="4"/>
    <s v="Africa"/>
    <s v="Kenya"/>
    <s v="Nairobi"/>
    <s v="Corporate"/>
    <s v="Direct"/>
    <s v="H. Kim"/>
    <x v="6"/>
    <s v="ACC-7354"/>
    <n v="857.42"/>
    <x v="556"/>
    <x v="2"/>
    <n v="0.122"/>
    <n v="9"/>
    <n v="13108.78584"/>
    <n v="7716.78"/>
    <n v="5392.0058400000007"/>
    <n v="0.41132763215544305"/>
  </r>
  <r>
    <s v="ORD-2024-872291"/>
    <d v="2024-01-08T00:00:00"/>
    <s v="Jan-2024"/>
    <s v="Q1-2024"/>
    <d v="2024-01-12T00:00:00"/>
    <d v="2024-01-12T00:00:00"/>
    <n v="4"/>
    <s v="Asia"/>
    <s v="India"/>
    <s v="Bengaluru"/>
    <s v="Corporate"/>
    <s v="Direct"/>
    <s v="E. Garcia"/>
    <x v="1"/>
    <s v="PRN-6585"/>
    <n v="802.32"/>
    <x v="557"/>
    <x v="0"/>
    <n v="0.12"/>
    <n v="25"/>
    <n v="13251.48"/>
    <n v="20058"/>
    <n v="-6806.52"/>
    <n v="-0.51364224977134632"/>
  </r>
  <r>
    <s v="ORD-2024-250862"/>
    <d v="2024-10-25T00:00:00"/>
    <s v="Oct-2024"/>
    <s v="Q4-2024"/>
    <d v="2024-11-05T00:00:00"/>
    <d v="2024-11-05T00:00:00"/>
    <n v="11"/>
    <s v="Americas"/>
    <s v="USA"/>
    <s v="New York"/>
    <s v="Corporate"/>
    <s v="Distributor"/>
    <s v="N. Brown"/>
    <x v="0"/>
    <s v="CMP-9498"/>
    <n v="446.66"/>
    <x v="558"/>
    <x v="1"/>
    <n v="0.14499999999999999"/>
    <n v="15"/>
    <n v="6766.9829999999993"/>
    <n v="6699.9000000000005"/>
    <n v="67.082999999998719"/>
    <n v="9.9132804087137105E-3"/>
  </r>
  <r>
    <s v="ORD-2024-331226"/>
    <d v="2024-11-30T00:00:00"/>
    <s v="Nov-2024"/>
    <s v="Q4-2024"/>
    <d v="2024-12-19T00:00:00"/>
    <d v="2024-12-19T00:00:00"/>
    <n v="19"/>
    <s v="Africa"/>
    <s v="Kenya"/>
    <s v="Kisumu"/>
    <s v="Corporate"/>
    <s v="Online"/>
    <s v="L. Okafor"/>
    <x v="3"/>
    <s v="PHN-1919"/>
    <n v="1195.98"/>
    <x v="559"/>
    <x v="2"/>
    <n v="5.5E-2"/>
    <n v="19"/>
    <n v="33071.3145"/>
    <n v="22723.62"/>
    <n v="10347.694500000001"/>
    <n v="0.31289032977506842"/>
  </r>
  <r>
    <s v="ORD-2023-356427"/>
    <d v="2023-04-13T00:00:00"/>
    <s v="Apr-2023"/>
    <s v="Q2-2023"/>
    <d v="2023-05-02T00:00:00"/>
    <d v="2023-05-02T00:00:00"/>
    <n v="19"/>
    <s v="Americas"/>
    <s v="Canada"/>
    <s v="Montreal"/>
    <s v="Consumer"/>
    <s v="Distributor"/>
    <s v="E. Garcia"/>
    <x v="5"/>
    <s v="MON-6053"/>
    <n v="671.05"/>
    <x v="560"/>
    <x v="2"/>
    <n v="0.13700000000000001"/>
    <n v="6"/>
    <n v="8520.2954399999999"/>
    <n v="4026.2999999999997"/>
    <n v="4493.9954400000006"/>
    <n v="0.52744596377517172"/>
  </r>
  <r>
    <s v="ORD-2025-659650"/>
    <d v="2025-02-04T00:00:00"/>
    <s v="Feb-2025"/>
    <s v="Q1-2025"/>
    <d v="2025-02-08T00:00:00"/>
    <d v="2025-02-08T00:00:00"/>
    <n v="4"/>
    <s v="Europe"/>
    <s v="United Kingdom"/>
    <s v="Manchester"/>
    <s v="Enterprise"/>
    <s v="Marketplace"/>
    <s v="L. Okafor"/>
    <x v="2"/>
    <s v="NET-2502"/>
    <n v="586.21"/>
    <x v="561"/>
    <x v="0"/>
    <n v="6.8000000000000005E-2"/>
    <n v="15"/>
    <n v="10166.535600000001"/>
    <n v="8793.1500000000015"/>
    <n v="1373.3855999999996"/>
    <n v="0.13508884973559721"/>
  </r>
  <r>
    <s v="ORD-2024-207669"/>
    <d v="2024-01-24T00:00:00"/>
    <s v="Jan-2024"/>
    <s v="Q1-2024"/>
    <d v="2024-02-04T00:00:00"/>
    <d v="2024-02-04T00:00:00"/>
    <n v="11"/>
    <s v="Europe"/>
    <s v="United Kingdom"/>
    <s v="Manchester"/>
    <s v="Consumer"/>
    <s v="Retail"/>
    <s v="B. Chen"/>
    <x v="4"/>
    <s v="LAP-5689"/>
    <n v="525.34"/>
    <x v="562"/>
    <x v="2"/>
    <n v="0.14299999999999999"/>
    <n v="4"/>
    <n v="4229.4321199999995"/>
    <n v="2101.36"/>
    <n v="2128.0721199999994"/>
    <n v="0.50315788494082736"/>
  </r>
  <r>
    <s v="ORD-2024-979401"/>
    <d v="2024-02-08T00:00:00"/>
    <s v="Feb-2024"/>
    <s v="Q1-2024"/>
    <d v="2024-02-09T00:00:00"/>
    <d v="2024-02-09T00:00:00"/>
    <n v="1"/>
    <s v="Africa"/>
    <s v="Kenya"/>
    <s v="Mombasa"/>
    <s v="Corporate"/>
    <s v="Direct"/>
    <s v="F. Müller"/>
    <x v="0"/>
    <s v="CMP-5911"/>
    <n v="1233.52"/>
    <x v="563"/>
    <x v="2"/>
    <n v="0.126"/>
    <n v="13"/>
    <n v="17540.201120000002"/>
    <n v="16035.76"/>
    <n v="1504.4411200000013"/>
    <n v="8.5771030201277493E-2"/>
  </r>
  <r>
    <s v="ORD-2025-929414"/>
    <d v="2025-06-26T00:00:00"/>
    <s v="Jun-2025"/>
    <s v="Q2-2025"/>
    <d v="2025-07-11T00:00:00"/>
    <d v="2025-07-11T00:00:00"/>
    <n v="15"/>
    <s v="Africa"/>
    <s v="Nigeria"/>
    <s v="Port Harcourt"/>
    <s v="Small Business"/>
    <s v="Online"/>
    <s v="A. Patel"/>
    <x v="4"/>
    <s v="LAP-7523"/>
    <n v="1170.1500000000001"/>
    <x v="564"/>
    <x v="2"/>
    <n v="9.1999999999999998E-2"/>
    <n v="23"/>
    <n v="44173.627960000005"/>
    <n v="26913.45"/>
    <n v="17260.177960000005"/>
    <n v="0.39073489674946776"/>
  </r>
  <r>
    <s v="ORD-2024-766980"/>
    <d v="2024-11-04T00:00:00"/>
    <s v="Nov-2024"/>
    <s v="Q4-2024"/>
    <d v="2024-11-07T00:00:00"/>
    <d v="2024-11-07T00:00:00"/>
    <n v="3"/>
    <s v="Europe"/>
    <s v="France"/>
    <s v="Lyon"/>
    <s v="Corporate"/>
    <s v="Online"/>
    <s v="O. Wang"/>
    <x v="5"/>
    <s v="MON-1118"/>
    <n v="740.68"/>
    <x v="565"/>
    <x v="2"/>
    <n v="0.19700000000000001"/>
    <n v="17"/>
    <n v="25079.480689999997"/>
    <n v="12591.56"/>
    <n v="12487.920689999997"/>
    <n v="0.4979337827748298"/>
  </r>
  <r>
    <s v="ORD-2024-437164"/>
    <d v="2024-02-20T00:00:00"/>
    <s v="Feb-2024"/>
    <s v="Q1-2024"/>
    <d v="2024-02-20T00:00:00"/>
    <d v="2024-02-20T00:00:00"/>
    <n v="0"/>
    <s v="Americas"/>
    <s v="USA"/>
    <s v="New York"/>
    <s v="Enterprise"/>
    <s v="Online"/>
    <s v="C. Otieno"/>
    <x v="2"/>
    <s v="NET-9177"/>
    <n v="1407.05"/>
    <x v="566"/>
    <x v="2"/>
    <n v="0"/>
    <n v="12"/>
    <n v="34307.159999999996"/>
    <n v="16884.599999999999"/>
    <n v="17422.559999999998"/>
    <n v="0.50784034586366222"/>
  </r>
  <r>
    <s v="ORD-2025-169093"/>
    <d v="2025-04-13T00:00:00"/>
    <s v="Apr-2025"/>
    <s v="Q2-2025"/>
    <d v="2025-04-14T00:00:00"/>
    <d v="2025-04-14T00:00:00"/>
    <n v="1"/>
    <s v="Asia"/>
    <s v="Japan"/>
    <s v="Osaka"/>
    <s v="Enterprise"/>
    <s v="Online"/>
    <s v="G. Dubois"/>
    <x v="0"/>
    <s v="CMP-6495"/>
    <n v="138.9"/>
    <x v="567"/>
    <x v="1"/>
    <n v="2.9000000000000001E-2"/>
    <n v="12"/>
    <n v="3378.1478400000001"/>
    <n v="1666.8000000000002"/>
    <n v="1711.3478399999999"/>
    <n v="0.50659353025828491"/>
  </r>
  <r>
    <s v="ORD-2023-868460"/>
    <d v="2023-06-01T00:00:00"/>
    <s v="Jun-2023"/>
    <s v="Q2-2023"/>
    <d v="2023-06-01T00:00:00"/>
    <d v="2023-06-01T00:00:00"/>
    <n v="0"/>
    <s v="Asia"/>
    <s v="India"/>
    <s v="Bengaluru"/>
    <s v="Corporate"/>
    <s v="Retail"/>
    <s v="E. Garcia"/>
    <x v="6"/>
    <s v="ACC-4587"/>
    <n v="669.37"/>
    <x v="568"/>
    <x v="0"/>
    <n v="8.2000000000000003E-2"/>
    <n v="5"/>
    <n v="4577.1480000000001"/>
    <n v="3346.85"/>
    <n v="1230.2980000000002"/>
    <n v="0.26879139586484863"/>
  </r>
  <r>
    <s v="ORD-2025-177994"/>
    <d v="2025-03-24T00:00:00"/>
    <s v="Mar-2025"/>
    <s v="Q1-2025"/>
    <d v="2025-04-04T00:00:00"/>
    <d v="2025-04-04T00:00:00"/>
    <n v="11"/>
    <s v="Asia"/>
    <s v="India"/>
    <s v="Mumbai"/>
    <s v="Education"/>
    <s v="Marketplace"/>
    <s v="J. Njeri"/>
    <x v="3"/>
    <s v="PHN-4395"/>
    <n v="23.83"/>
    <x v="569"/>
    <x v="1"/>
    <n v="6.4000000000000001E-2"/>
    <n v="19"/>
    <n v="841.00536"/>
    <n v="452.77"/>
    <n v="388.23536000000001"/>
    <n v="0.46163244429262618"/>
  </r>
  <r>
    <s v="ORD-2024-355095"/>
    <d v="2024-01-02T00:00:00"/>
    <s v="Jan-2024"/>
    <s v="Q1-2024"/>
    <d v="2024-01-02T00:00:00"/>
    <d v="2024-01-02T00:00:00"/>
    <n v="0"/>
    <s v="Americas"/>
    <s v="Canada"/>
    <s v="Vancouver"/>
    <s v="Education"/>
    <s v="Direct"/>
    <s v="A. Patel"/>
    <x v="4"/>
    <s v="LAP-3581"/>
    <n v="444.41"/>
    <x v="570"/>
    <x v="0"/>
    <n v="0.20699999999999999"/>
    <n v="32"/>
    <n v="19139.594240000002"/>
    <n v="14221.12"/>
    <n v="4918.4742400000014"/>
    <n v="0.25697902360546598"/>
  </r>
  <r>
    <s v="ORD-2023-126505"/>
    <d v="2023-12-19T00:00:00"/>
    <s v="Dec-2023"/>
    <s v="Q4-2023"/>
    <d v="2024-01-01T00:00:00"/>
    <d v="2024-01-01T00:00:00"/>
    <n v="13"/>
    <s v="Americas"/>
    <s v="Canada"/>
    <s v="Toronto"/>
    <s v="Enterprise"/>
    <s v="Retail"/>
    <s v="K. Singh"/>
    <x v="5"/>
    <s v="MON-6065"/>
    <n v="856.1"/>
    <x v="571"/>
    <x v="0"/>
    <n v="5.6000000000000001E-2"/>
    <n v="17"/>
    <n v="14466.95104"/>
    <n v="14553.7"/>
    <n v="-86.748960000000807"/>
    <n v="-5.9963540182134192E-3"/>
  </r>
  <r>
    <s v="ORD-2023-340056"/>
    <d v="2023-04-26T00:00:00"/>
    <s v="Apr-2023"/>
    <s v="Q2-2023"/>
    <d v="2023-04-26T00:00:00"/>
    <d v="2023-04-26T00:00:00"/>
    <n v="0"/>
    <s v="Europe"/>
    <s v="France"/>
    <s v="Marseille"/>
    <s v="Consumer"/>
    <s v="Direct"/>
    <s v="M. Rossi"/>
    <x v="0"/>
    <s v="CMP-4945"/>
    <n v="81.489999999999995"/>
    <x v="572"/>
    <x v="1"/>
    <n v="0.121"/>
    <n v="5"/>
    <n v="496.98660000000001"/>
    <n v="407.45"/>
    <n v="89.536600000000021"/>
    <n v="0.18015898215364362"/>
  </r>
  <r>
    <s v="ORD-2025-281413"/>
    <d v="2025-08-03T00:00:00"/>
    <s v="Aug-2025"/>
    <s v="Q3-2025"/>
    <d v="2025-08-16T00:00:00"/>
    <d v="2025-08-16T00:00:00"/>
    <n v="13"/>
    <s v="Americas"/>
    <s v="Canada"/>
    <s v="Montreal"/>
    <s v="Enterprise"/>
    <s v="Distributor"/>
    <s v="O. Wang"/>
    <x v="2"/>
    <s v="NET-3785"/>
    <n v="698.66"/>
    <x v="573"/>
    <x v="0"/>
    <n v="7.1999999999999995E-2"/>
    <n v="15"/>
    <n v="12091.190399999999"/>
    <n v="10479.9"/>
    <n v="1611.2903999999999"/>
    <n v="0.13326151906432637"/>
  </r>
  <r>
    <s v="ORD-2023-713614"/>
    <d v="2023-08-02T00:00:00"/>
    <s v="Aug-2023"/>
    <s v="Q3-2023"/>
    <d v="2023-08-19T00:00:00"/>
    <d v="2023-08-19T00:00:00"/>
    <n v="17"/>
    <s v="Americas"/>
    <s v="Canada"/>
    <s v="Vancouver"/>
    <s v="Corporate"/>
    <s v="Online"/>
    <s v="F. Müller"/>
    <x v="2"/>
    <s v="NET-3689"/>
    <n v="175.38"/>
    <x v="574"/>
    <x v="1"/>
    <n v="7.1999999999999995E-2"/>
    <n v="43"/>
    <n v="13882.6016"/>
    <n v="7541.34"/>
    <n v="6341.2615999999998"/>
    <n v="0.45677761148169804"/>
  </r>
  <r>
    <s v="ORD-2023-173313"/>
    <d v="2023-06-15T00:00:00"/>
    <s v="Jun-2023"/>
    <s v="Q2-2023"/>
    <d v="2023-07-12T00:00:00"/>
    <d v="2023-07-12T00:00:00"/>
    <n v="27"/>
    <s v="Europe"/>
    <s v="United Kingdom"/>
    <s v="Manchester"/>
    <s v="Consumer"/>
    <s v="Direct"/>
    <s v="I. Johnson"/>
    <x v="6"/>
    <s v="ACC-3833"/>
    <n v="751.28"/>
    <x v="575"/>
    <x v="0"/>
    <n v="0.13500000000000001"/>
    <n v="7"/>
    <n v="6732.4334000000008"/>
    <n v="5258.96"/>
    <n v="1473.4734000000008"/>
    <n v="0.21886193482433863"/>
  </r>
  <r>
    <s v="ORD-2024-496601"/>
    <d v="2024-11-11T00:00:00"/>
    <s v="Nov-2024"/>
    <s v="Q4-2024"/>
    <d v="2024-11-24T00:00:00"/>
    <d v="2024-11-24T00:00:00"/>
    <n v="13"/>
    <s v="Europe"/>
    <s v="United Kingdom"/>
    <s v="London"/>
    <s v="Corporate"/>
    <s v="Retail"/>
    <s v="E. Garcia"/>
    <x v="2"/>
    <s v="NET-2932"/>
    <n v="164.53"/>
    <x v="576"/>
    <x v="1"/>
    <n v="6.7000000000000004E-2"/>
    <n v="14"/>
    <n v="4280.6786400000001"/>
    <n v="2303.42"/>
    <n v="1977.25864"/>
    <n v="0.46190307805960412"/>
  </r>
  <r>
    <s v="ORD-2025-155182"/>
    <d v="2025-07-11T00:00:00"/>
    <s v="Jul-2025"/>
    <s v="Q3-2025"/>
    <d v="2025-08-03T00:00:00"/>
    <d v="2025-08-03T00:00:00"/>
    <n v="23"/>
    <s v="Africa"/>
    <s v="Kenya"/>
    <s v="Nakuru"/>
    <s v="Small Business"/>
    <s v="Retail"/>
    <s v="C. Otieno"/>
    <x v="3"/>
    <s v="PHN-7636"/>
    <n v="389.93"/>
    <x v="577"/>
    <x v="1"/>
    <n v="0.13200000000000001"/>
    <n v="17"/>
    <n v="7173.3342799999991"/>
    <n v="6628.81"/>
    <n v="544.52427999999873"/>
    <n v="7.5909508569562828E-2"/>
  </r>
  <r>
    <s v="ORD-2023-244375"/>
    <d v="2023-06-03T00:00:00"/>
    <s v="Jun-2023"/>
    <s v="Q2-2023"/>
    <d v="2023-07-01T00:00:00"/>
    <d v="2023-07-01T00:00:00"/>
    <n v="28"/>
    <s v="Americas"/>
    <s v="Brazil"/>
    <s v="Brasília"/>
    <s v="Small Business"/>
    <s v="Marketplace"/>
    <s v="A. Patel"/>
    <x v="0"/>
    <s v="CMP-1223"/>
    <n v="860.4"/>
    <x v="578"/>
    <x v="2"/>
    <n v="0.01"/>
    <n v="3"/>
    <n v="6137.8019999999988"/>
    <n v="2581.1999999999998"/>
    <n v="3556.601999999999"/>
    <n v="0.57945857491004105"/>
  </r>
  <r>
    <s v="ORD-2023-856322"/>
    <d v="2023-01-29T00:00:00"/>
    <s v="Jan-2023"/>
    <s v="Q1-2023"/>
    <d v="2023-02-06T00:00:00"/>
    <d v="2023-02-06T00:00:00"/>
    <n v="8"/>
    <s v="Americas"/>
    <s v="Brazil"/>
    <s v="Brasília"/>
    <s v="Corporate"/>
    <s v="Marketplace"/>
    <s v="D. Smith"/>
    <x v="5"/>
    <s v="MON-7207"/>
    <n v="41.84"/>
    <x v="579"/>
    <x v="1"/>
    <n v="0.22600000000000001"/>
    <n v="27"/>
    <n v="1801.4076000000002"/>
    <n v="1129.68"/>
    <n v="671.72760000000017"/>
    <n v="0.37289039970742882"/>
  </r>
  <r>
    <s v="ORD-2024-594527"/>
    <d v="2024-09-06T00:00:00"/>
    <s v="Sep-2024"/>
    <s v="Q3-2024"/>
    <d v="2024-09-04T00:00:00"/>
    <d v="2024-09-06T00:00:00"/>
    <n v="0"/>
    <s v="Asia"/>
    <s v="Japan"/>
    <s v="Osaka"/>
    <s v="Corporate"/>
    <s v="Direct"/>
    <s v="A. Patel"/>
    <x v="4"/>
    <s v="LAP-4483"/>
    <n v="1368.17"/>
    <x v="580"/>
    <x v="2"/>
    <n v="0.16300000000000001"/>
    <n v="21"/>
    <n v="40563.321749999996"/>
    <n v="28731.57"/>
    <n v="11831.751749999996"/>
    <n v="0.29168596750831921"/>
  </r>
  <r>
    <s v="ORD-2024-689872"/>
    <d v="2024-08-03T00:00:00"/>
    <s v="Aug-2024"/>
    <s v="Q3-2024"/>
    <d v="2024-08-09T00:00:00"/>
    <d v="2024-08-09T00:00:00"/>
    <n v="6"/>
    <s v="Africa"/>
    <s v="Kenya"/>
    <s v="Mombasa"/>
    <s v="Consumer"/>
    <s v="Marketplace"/>
    <s v="H. Kim"/>
    <x v="4"/>
    <s v="LAP-1969"/>
    <n v="643.21"/>
    <x v="581"/>
    <x v="0"/>
    <n v="0.14099999999999999"/>
    <n v="4"/>
    <n v="3823.6151599999998"/>
    <n v="2572.84"/>
    <n v="1250.7751599999997"/>
    <n v="0.32711847496702562"/>
  </r>
  <r>
    <s v="ORD-2025-246692"/>
    <d v="2025-04-17T00:00:00"/>
    <s v="Apr-2025"/>
    <s v="Q2-2025"/>
    <d v="2025-04-17T00:00:00"/>
    <d v="2025-04-17T00:00:00"/>
    <n v="0"/>
    <s v="Americas"/>
    <s v="Brazil"/>
    <s v="São Paulo"/>
    <s v="Corporate"/>
    <s v="Distributor"/>
    <s v="L. Okafor"/>
    <x v="3"/>
    <s v="PHN-4566"/>
    <n v="719.41"/>
    <x v="582"/>
    <x v="0"/>
    <n v="4.1000000000000002E-2"/>
    <n v="21"/>
    <n v="22676.312610000001"/>
    <n v="15107.609999999999"/>
    <n v="7568.7026100000021"/>
    <n v="0.33377131194876403"/>
  </r>
  <r>
    <s v="ORD-2023-378676"/>
    <d v="2023-05-03T00:00:00"/>
    <s v="May-2023"/>
    <s v="Q2-2023"/>
    <d v="2023-05-16T00:00:00"/>
    <d v="2023-05-16T00:00:00"/>
    <n v="13"/>
    <s v="Americas"/>
    <s v="USA"/>
    <s v="New York"/>
    <s v="Corporate"/>
    <s v="Marketplace"/>
    <s v="L. Okafor"/>
    <x v="3"/>
    <s v="PHN-5366"/>
    <n v="64.5"/>
    <x v="583"/>
    <x v="1"/>
    <n v="0"/>
    <n v="3"/>
    <n v="370.86"/>
    <n v="193.5"/>
    <n v="177.36"/>
    <n v="0.47823976702798904"/>
  </r>
  <r>
    <s v="ORD-2024-243988"/>
    <d v="2024-03-13T00:00:00"/>
    <s v="Mar-2024"/>
    <s v="Q1-2024"/>
    <d v="2024-04-06T00:00:00"/>
    <d v="2024-04-06T00:00:00"/>
    <n v="24"/>
    <s v="Africa"/>
    <s v="Nigeria"/>
    <s v="Abuja"/>
    <s v="Consumer"/>
    <s v="Distributor"/>
    <s v="L. Okafor"/>
    <x v="0"/>
    <s v="CMP-9001"/>
    <n v="1232.78"/>
    <x v="584"/>
    <x v="2"/>
    <n v="9.2999999999999999E-2"/>
    <n v="16"/>
    <n v="25131.155999999999"/>
    <n v="19724.48"/>
    <n v="5406.6759999999995"/>
    <n v="0.21513837246484005"/>
  </r>
  <r>
    <s v="ORD-2024-572312"/>
    <d v="2024-06-16T00:00:00"/>
    <s v="Jun-2024"/>
    <s v="Q2-2024"/>
    <d v="2024-06-21T00:00:00"/>
    <d v="2024-06-21T00:00:00"/>
    <n v="5"/>
    <s v="Asia"/>
    <s v="Japan"/>
    <s v="Tokyo"/>
    <s v="Small Business"/>
    <s v="Distributor"/>
    <s v="F. Müller"/>
    <x v="3"/>
    <s v="PHN-9677"/>
    <n v="1367.13"/>
    <x v="585"/>
    <x v="2"/>
    <n v="0.10299999999999999"/>
    <n v="25"/>
    <n v="68665.574250000005"/>
    <n v="34178.25"/>
    <n v="34487.324250000005"/>
    <n v="0.50225057645971705"/>
  </r>
  <r>
    <s v="ORD-2025-281062"/>
    <d v="2025-02-15T00:00:00"/>
    <s v="Feb-2025"/>
    <s v="Q1-2025"/>
    <d v="2025-02-27T00:00:00"/>
    <d v="2025-02-27T00:00:00"/>
    <n v="12"/>
    <s v="Europe"/>
    <s v="France"/>
    <s v="Lyon"/>
    <s v="Non-Profit"/>
    <s v="Direct"/>
    <s v="K. Singh"/>
    <x v="6"/>
    <s v="ACC-1604"/>
    <n v="1027.26"/>
    <x v="586"/>
    <x v="2"/>
    <n v="8.7999999999999995E-2"/>
    <n v="6"/>
    <n v="12040.64352"/>
    <n v="6163.5599999999995"/>
    <n v="5877.0835200000001"/>
    <n v="0.48810377204822358"/>
  </r>
  <r>
    <s v="ORD-2023-727290"/>
    <d v="2023-04-03T00:00:00"/>
    <s v="Apr-2023"/>
    <s v="Q2-2023"/>
    <d v="2023-04-16T00:00:00"/>
    <d v="2023-04-16T00:00:00"/>
    <n v="13"/>
    <s v="Europe"/>
    <s v="France"/>
    <s v="Marseille"/>
    <s v="Non-Profit"/>
    <s v="Marketplace"/>
    <s v="M. Rossi"/>
    <x v="6"/>
    <s v="ACC-4815"/>
    <n v="790.54"/>
    <x v="587"/>
    <x v="1"/>
    <n v="0"/>
    <n v="15"/>
    <n v="9022.35"/>
    <n v="11858.099999999999"/>
    <n v="-2835.7499999999982"/>
    <n v="-0.31430281467688553"/>
  </r>
  <r>
    <s v="ORD-2025-993993"/>
    <d v="2025-08-30T00:00:00"/>
    <s v="Aug-2025"/>
    <s v="Q3-2025"/>
    <d v="2025-09-22T00:00:00"/>
    <d v="2025-09-22T00:00:00"/>
    <n v="23"/>
    <s v="Europe"/>
    <s v="France"/>
    <s v="Marseille"/>
    <s v="Corporate"/>
    <s v="Direct"/>
    <s v="E. Garcia"/>
    <x v="0"/>
    <s v="CMP-5311"/>
    <n v="663.9"/>
    <x v="588"/>
    <x v="0"/>
    <n v="0.17399999999999999"/>
    <n v="15"/>
    <n v="11742.8703"/>
    <n v="9958.5"/>
    <n v="1784.3703000000005"/>
    <n v="0.1519535049280073"/>
  </r>
  <r>
    <s v="ORD-2023-619493"/>
    <d v="2023-02-27T00:00:00"/>
    <s v="Feb-2023"/>
    <s v="Q1-2023"/>
    <d v="2023-02-26T00:00:00"/>
    <d v="2023-02-27T00:00:00"/>
    <n v="0"/>
    <s v="Americas"/>
    <s v="USA"/>
    <s v="San Francisco"/>
    <s v="Non-Profit"/>
    <s v="Online"/>
    <s v="L. Okafor"/>
    <x v="2"/>
    <s v="NET-1282"/>
    <n v="1015.91"/>
    <x v="589"/>
    <x v="2"/>
    <n v="0.14599999999999999"/>
    <n v="26"/>
    <n v="51768.181920000003"/>
    <n v="26413.66"/>
    <n v="25354.521920000003"/>
    <n v="0.48977037592669626"/>
  </r>
  <r>
    <s v="ORD-2024-947056"/>
    <d v="2024-07-31T00:00:00"/>
    <s v="Jul-2024"/>
    <s v="Q3-2024"/>
    <d v="2024-08-15T00:00:00"/>
    <d v="2024-08-15T00:00:00"/>
    <n v="15"/>
    <s v="Asia"/>
    <s v="Japan"/>
    <s v="Tokyo"/>
    <s v="Corporate"/>
    <s v="Marketplace"/>
    <s v="F. Müller"/>
    <x v="5"/>
    <s v="MON-1564"/>
    <n v="1252.52"/>
    <x v="590"/>
    <x v="2"/>
    <n v="0.192"/>
    <n v="5"/>
    <n v="5725.6496000000006"/>
    <n v="6262.6"/>
    <n v="-536.95039999999972"/>
    <n v="-9.3779821943696953E-2"/>
  </r>
  <r>
    <s v="ORD-2025-856556"/>
    <d v="2025-06-15T00:00:00"/>
    <s v="Jun-2025"/>
    <s v="Q2-2025"/>
    <d v="2025-07-12T00:00:00"/>
    <d v="2025-07-12T00:00:00"/>
    <n v="27"/>
    <s v="Europe"/>
    <s v="France"/>
    <s v="Marseille"/>
    <s v="Consumer"/>
    <s v="Direct"/>
    <s v="C. Otieno"/>
    <x v="6"/>
    <s v="ACC-7906"/>
    <n v="318.83"/>
    <x v="591"/>
    <x v="0"/>
    <n v="0.08"/>
    <n v="13"/>
    <n v="8366.02"/>
    <n v="4144.79"/>
    <n v="4221.2300000000005"/>
    <n v="0.50456848059172699"/>
  </r>
  <r>
    <s v="ORD-2024-442776"/>
    <d v="2024-06-30T00:00:00"/>
    <s v="Jun-2024"/>
    <s v="Q2-2024"/>
    <d v="2024-07-21T00:00:00"/>
    <d v="2024-07-21T00:00:00"/>
    <n v="21"/>
    <s v="Africa"/>
    <s v="Kenya"/>
    <s v="Kisumu"/>
    <s v="Small Business"/>
    <s v="Retail"/>
    <s v="K. Singh"/>
    <x v="4"/>
    <s v="LAP-6577"/>
    <n v="753.43"/>
    <x v="592"/>
    <x v="2"/>
    <n v="7.2999999999999995E-2"/>
    <n v="9"/>
    <n v="14910.609600000002"/>
    <n v="6780.87"/>
    <n v="8129.7396000000017"/>
    <n v="0.54523187301476939"/>
  </r>
  <r>
    <s v="ORD-2025-705398"/>
    <d v="2025-02-17T00:00:00"/>
    <s v="Feb-2025"/>
    <s v="Q1-2025"/>
    <d v="2025-02-15T00:00:00"/>
    <d v="2025-02-17T00:00:00"/>
    <n v="0"/>
    <s v="Americas"/>
    <s v="Canada"/>
    <s v="Toronto"/>
    <s v="Small Business"/>
    <s v="Retail"/>
    <s v="D. Smith"/>
    <x v="0"/>
    <s v="CMP-5065"/>
    <n v="1133.47"/>
    <x v="593"/>
    <x v="2"/>
    <n v="4.2999999999999997E-2"/>
    <n v="5"/>
    <n v="8128.5187499999993"/>
    <n v="5667.35"/>
    <n v="2461.1687499999989"/>
    <n v="0.30278194904821976"/>
  </r>
  <r>
    <s v="ORD-2023-689428"/>
    <d v="2023-01-07T00:00:00"/>
    <s v="Jan-2023"/>
    <s v="Q1-2023"/>
    <d v="2023-01-30T00:00:00"/>
    <d v="2023-01-30T00:00:00"/>
    <n v="23"/>
    <s v="Africa"/>
    <s v="South Africa"/>
    <s v="Cape Town"/>
    <s v="Consumer"/>
    <s v="Online"/>
    <s v="A. Patel"/>
    <x v="1"/>
    <s v="PRN-4787"/>
    <n v="299.02"/>
    <x v="594"/>
    <x v="0"/>
    <n v="0.14000000000000001"/>
    <n v="5"/>
    <n v="3116.21"/>
    <n v="1495.1"/>
    <n v="1621.1100000000001"/>
    <n v="0.52021847051386139"/>
  </r>
  <r>
    <s v="ORD-2025-683247"/>
    <d v="2025-03-10T00:00:00"/>
    <s v="Mar-2025"/>
    <s v="Q1-2025"/>
    <d v="2025-04-04T00:00:00"/>
    <d v="2025-04-04T00:00:00"/>
    <n v="25"/>
    <s v="Asia"/>
    <s v="Japan"/>
    <s v="Osaka"/>
    <s v="Corporate"/>
    <s v="Direct"/>
    <s v="H. Kim"/>
    <x v="1"/>
    <s v="PRN-9867"/>
    <n v="783.72"/>
    <x v="595"/>
    <x v="2"/>
    <n v="0.187"/>
    <n v="4"/>
    <n v="4409.5168800000001"/>
    <n v="3134.88"/>
    <n v="1274.63688"/>
    <n v="0.28906497348525856"/>
  </r>
  <r>
    <s v="ORD-2024-585443"/>
    <d v="2024-08-17T00:00:00"/>
    <s v="Aug-2024"/>
    <s v="Q3-2024"/>
    <d v="2024-08-15T00:00:00"/>
    <d v="2024-08-17T00:00:00"/>
    <n v="0"/>
    <s v="Americas"/>
    <s v="Brazil"/>
    <s v="Rio de Janeiro"/>
    <s v="Consumer"/>
    <s v="Direct"/>
    <s v="M. Rossi"/>
    <x v="5"/>
    <s v="MON-2849"/>
    <n v="165.3"/>
    <x v="596"/>
    <x v="1"/>
    <n v="0.13300000000000001"/>
    <n v="25"/>
    <n v="5962.1422499999999"/>
    <n v="4132.5"/>
    <n v="1829.6422499999999"/>
    <n v="0.30687665159280625"/>
  </r>
  <r>
    <s v="ORD-2024-907733"/>
    <d v="2024-03-09T00:00:00"/>
    <s v="Mar-2024"/>
    <s v="Q1-2024"/>
    <d v="2024-03-22T00:00:00"/>
    <d v="2024-03-22T00:00:00"/>
    <n v="13"/>
    <s v="Europe"/>
    <s v="United Kingdom"/>
    <s v="Manchester"/>
    <s v="Consumer"/>
    <s v="Online"/>
    <s v="E. Garcia"/>
    <x v="4"/>
    <s v="LAP-8633"/>
    <n v="985.45"/>
    <x v="597"/>
    <x v="2"/>
    <n v="8.9999999999999993E-3"/>
    <n v="19"/>
    <n v="33938.142760000002"/>
    <n v="18723.55"/>
    <n v="15214.592760000003"/>
    <n v="0.44830363486867486"/>
  </r>
  <r>
    <s v="ORD-2024-550400"/>
    <d v="2024-08-19T00:00:00"/>
    <s v="Aug-2024"/>
    <s v="Q3-2024"/>
    <d v="2024-09-02T00:00:00"/>
    <d v="2024-09-02T00:00:00"/>
    <n v="14"/>
    <s v="Americas"/>
    <s v="Canada"/>
    <s v="Toronto"/>
    <s v="Consumer"/>
    <s v="Distributor"/>
    <s v="C. Otieno"/>
    <x v="1"/>
    <s v="PRN-9793"/>
    <n v="1337.01"/>
    <x v="598"/>
    <x v="2"/>
    <n v="0.16"/>
    <n v="7"/>
    <n v="7466.3063999999986"/>
    <n v="9359.07"/>
    <n v="-1892.7636000000011"/>
    <n v="-0.25350735672996244"/>
  </r>
  <r>
    <s v="ORD-2025-189846"/>
    <d v="2025-08-11T00:00:00"/>
    <s v="Aug-2025"/>
    <s v="Q3-2025"/>
    <d v="2025-08-28T00:00:00"/>
    <d v="2025-08-28T00:00:00"/>
    <n v="17"/>
    <s v="Europe"/>
    <s v="France"/>
    <s v="Paris"/>
    <s v="Education"/>
    <s v="Online"/>
    <s v="F. Müller"/>
    <x v="2"/>
    <s v="NET-6218"/>
    <n v="416.16"/>
    <x v="599"/>
    <x v="1"/>
    <n v="7.0999999999999994E-2"/>
    <n v="2"/>
    <n v="1062.5902000000001"/>
    <n v="832.32"/>
    <n v="230.27020000000005"/>
    <n v="0.21670649701079497"/>
  </r>
  <r>
    <s v="ORD-2025-752192"/>
    <d v="2025-05-16T00:00:00"/>
    <s v="May-2025"/>
    <s v="Q2-2025"/>
    <d v="2025-05-18T00:00:00"/>
    <d v="2025-05-18T00:00:00"/>
    <n v="2"/>
    <s v="Asia"/>
    <s v="Japan"/>
    <s v="Tokyo"/>
    <s v="Enterprise"/>
    <s v="Retail"/>
    <s v="J. Njeri"/>
    <x v="1"/>
    <s v="PRN-6131"/>
    <n v="1144.3800000000001"/>
    <x v="600"/>
    <x v="2"/>
    <n v="0.15"/>
    <n v="17"/>
    <n v="39810.328000000001"/>
    <n v="19454.460000000003"/>
    <n v="20355.867999999999"/>
    <n v="0.51132128326096682"/>
  </r>
  <r>
    <s v="ORD-2023-294716"/>
    <d v="2023-04-10T00:00:00"/>
    <s v="Apr-2023"/>
    <s v="Q2-2023"/>
    <d v="2023-04-25T00:00:00"/>
    <d v="2023-04-25T00:00:00"/>
    <n v="15"/>
    <s v="Europe"/>
    <s v="United Kingdom"/>
    <s v="London"/>
    <s v="Small Business"/>
    <s v="Retail"/>
    <s v="D. Smith"/>
    <x v="1"/>
    <s v="PRN-5067"/>
    <n v="405.66"/>
    <x v="601"/>
    <x v="0"/>
    <n v="0.19"/>
    <n v="7"/>
    <n v="5457.4317000000001"/>
    <n v="2839.6200000000003"/>
    <n v="2617.8116999999997"/>
    <n v="0.47967832561239376"/>
  </r>
  <r>
    <s v="ORD-2023-552115"/>
    <d v="2023-09-17T00:00:00"/>
    <s v="Sep-2023"/>
    <s v="Q3-2023"/>
    <d v="2023-10-02T00:00:00"/>
    <d v="2023-10-02T00:00:00"/>
    <n v="15"/>
    <s v="Americas"/>
    <s v="Brazil"/>
    <s v="Rio de Janeiro"/>
    <s v="Small Business"/>
    <s v="Retail"/>
    <s v="B. Chen"/>
    <x v="4"/>
    <s v="LAP-4932"/>
    <n v="689.33"/>
    <x v="602"/>
    <x v="0"/>
    <n v="0.186"/>
    <n v="13"/>
    <n v="7071.6331400000008"/>
    <n v="8961.2900000000009"/>
    <n v="-1889.6568600000001"/>
    <n v="-0.26721647214861033"/>
  </r>
  <r>
    <s v="ORD-2023-107265"/>
    <d v="2023-04-22T00:00:00"/>
    <s v="Apr-2023"/>
    <s v="Q2-2023"/>
    <d v="2023-05-14T00:00:00"/>
    <d v="2023-05-14T00:00:00"/>
    <n v="22"/>
    <s v="Asia"/>
    <s v="Japan"/>
    <s v="Nagoya"/>
    <s v="Enterprise"/>
    <s v="Retail"/>
    <s v="A. Patel"/>
    <x v="6"/>
    <s v="ACC-7713"/>
    <n v="1209.22"/>
    <x v="603"/>
    <x v="2"/>
    <n v="0.10299999999999999"/>
    <n v="11"/>
    <n v="13856.52411"/>
    <n v="13301.42"/>
    <n v="555.10411000000022"/>
    <n v="4.0060848275751328E-2"/>
  </r>
  <r>
    <s v="ORD-2025-262434"/>
    <d v="2025-06-19T00:00:00"/>
    <s v="Jun-2025"/>
    <s v="Q2-2025"/>
    <d v="2025-06-21T00:00:00"/>
    <d v="2025-06-21T00:00:00"/>
    <n v="2"/>
    <s v="Africa"/>
    <s v="South Africa"/>
    <s v="Johannesburg"/>
    <s v="Small Business"/>
    <s v="Unknown"/>
    <s v="H. Kim"/>
    <x v="3"/>
    <s v="PHN-7379"/>
    <n v="1466.27"/>
    <x v="604"/>
    <x v="2"/>
    <n v="9.7000000000000003E-2"/>
    <n v="9"/>
    <n v="29175.036029999999"/>
    <n v="13196.43"/>
    <n v="15978.606029999999"/>
    <n v="0.54768076425234147"/>
  </r>
  <r>
    <s v="ORD-2024-266562"/>
    <d v="2024-11-27T00:00:00"/>
    <s v="Nov-2024"/>
    <s v="Q4-2024"/>
    <d v="2024-12-24T00:00:00"/>
    <d v="2024-12-24T00:00:00"/>
    <n v="27"/>
    <s v="Africa"/>
    <s v="Kenya"/>
    <s v="Mombasa"/>
    <s v="Corporate"/>
    <s v="Distributor"/>
    <s v="B. Chen"/>
    <x v="1"/>
    <s v="PRN-5569"/>
    <n v="143.33000000000001"/>
    <x v="605"/>
    <x v="1"/>
    <n v="0.16300000000000001"/>
    <n v="14"/>
    <n v="2736.27018"/>
    <n v="2006.6200000000001"/>
    <n v="729.65017999999986"/>
    <n v="0.26665867476580835"/>
  </r>
  <r>
    <s v="ORD-2024-838925"/>
    <d v="2024-01-28T00:00:00"/>
    <s v="Jan-2024"/>
    <s v="Q1-2024"/>
    <d v="2024-01-27T00:00:00"/>
    <d v="2024-01-28T00:00:00"/>
    <n v="0"/>
    <s v="Africa"/>
    <s v="South Africa"/>
    <s v="Cape Town"/>
    <s v="Enterprise"/>
    <s v="Direct"/>
    <s v="O. Wang"/>
    <x v="0"/>
    <s v="CMP-1470"/>
    <n v="109.75"/>
    <x v="606"/>
    <x v="1"/>
    <n v="0.12"/>
    <n v="19"/>
    <n v="2077.46"/>
    <n v="2085.25"/>
    <n v="-7.7899999999999636"/>
    <n v="-3.7497713554051405E-3"/>
  </r>
  <r>
    <s v="ORD-2023-664790"/>
    <d v="2023-04-16T00:00:00"/>
    <s v="Apr-2023"/>
    <s v="Q2-2023"/>
    <d v="2023-04-23T00:00:00"/>
    <d v="2023-04-23T00:00:00"/>
    <n v="7"/>
    <s v="Americas"/>
    <s v="USA"/>
    <s v="Austin"/>
    <s v="Corporate"/>
    <s v="Distributor"/>
    <s v="O. Wang"/>
    <x v="1"/>
    <s v="PRN-9249"/>
    <n v="1099.1500000000001"/>
    <x v="607"/>
    <x v="2"/>
    <n v="0.104"/>
    <n v="8"/>
    <n v="10260.060159999999"/>
    <n v="8793.2000000000007"/>
    <n v="1466.8601599999984"/>
    <n v="0.14296798821109433"/>
  </r>
  <r>
    <s v="ORD-2024-331408"/>
    <d v="2024-02-01T00:00:00"/>
    <s v="Feb-2024"/>
    <s v="Q1-2024"/>
    <d v="2024-02-01T00:00:00"/>
    <d v="2024-02-01T00:00:00"/>
    <n v="0"/>
    <s v="Americas"/>
    <s v="USA"/>
    <s v="Austin"/>
    <s v="Consumer"/>
    <s v="Distributor"/>
    <s v="H. Kim"/>
    <x v="1"/>
    <s v="PRN-4906"/>
    <n v="714.43"/>
    <x v="608"/>
    <x v="2"/>
    <n v="0.19400000000000001"/>
    <n v="14"/>
    <n v="18003.847679999999"/>
    <n v="10002.019999999999"/>
    <n v="8001.8276800000003"/>
    <n v="0.44445097638151093"/>
  </r>
  <r>
    <s v="ORD-2024-741404"/>
    <d v="2024-10-19T00:00:00"/>
    <s v="Oct-2024"/>
    <s v="Q4-2024"/>
    <d v="2024-11-06T00:00:00"/>
    <d v="2024-11-06T00:00:00"/>
    <n v="18"/>
    <s v="Americas"/>
    <s v="USA"/>
    <s v="Chicago"/>
    <s v="Education"/>
    <s v="Unknown"/>
    <s v="C. Otieno"/>
    <x v="5"/>
    <s v="MON-8129"/>
    <n v="942.02"/>
    <x v="609"/>
    <x v="0"/>
    <n v="0"/>
    <n v="9"/>
    <n v="9256.14"/>
    <n v="8478.18"/>
    <n v="777.95999999999913"/>
    <n v="8.4047994088248354E-2"/>
  </r>
  <r>
    <s v="ORD-2024-341535"/>
    <d v="2024-06-25T00:00:00"/>
    <s v="Jun-2024"/>
    <s v="Q2-2024"/>
    <d v="2024-06-30T00:00:00"/>
    <d v="2024-06-30T00:00:00"/>
    <n v="5"/>
    <s v="Africa"/>
    <s v="Kenya"/>
    <s v="Kisumu"/>
    <s v="Education"/>
    <s v="Direct"/>
    <s v="M. Rossi"/>
    <x v="2"/>
    <s v="NET-5987"/>
    <n v="1323.55"/>
    <x v="610"/>
    <x v="2"/>
    <n v="2.1999999999999999E-2"/>
    <n v="26"/>
    <n v="82141.339799999987"/>
    <n v="34412.299999999996"/>
    <n v="47729.039799999991"/>
    <n v="0.58105991351263542"/>
  </r>
  <r>
    <s v="ORD-2023-451931"/>
    <d v="2023-07-30T00:00:00"/>
    <s v="Jul-2023"/>
    <s v="Q3-2023"/>
    <d v="2023-08-19T00:00:00"/>
    <d v="2023-08-19T00:00:00"/>
    <n v="20"/>
    <s v="Europe"/>
    <s v="France"/>
    <s v="Paris"/>
    <s v="Enterprise"/>
    <s v="Marketplace"/>
    <s v="G. Dubois"/>
    <x v="2"/>
    <s v="NET-5423"/>
    <n v="1418.51"/>
    <x v="611"/>
    <x v="2"/>
    <n v="0.17100000000000001"/>
    <n v="8"/>
    <n v="18500.693520000001"/>
    <n v="11348.08"/>
    <n v="7152.6135200000008"/>
    <n v="0.38661326464695689"/>
  </r>
  <r>
    <s v="ORD-2025-532859"/>
    <d v="2025-03-11T00:00:00"/>
    <s v="Mar-2025"/>
    <s v="Q1-2025"/>
    <d v="2025-03-27T00:00:00"/>
    <d v="2025-03-27T00:00:00"/>
    <n v="16"/>
    <s v="Asia"/>
    <s v="Japan"/>
    <s v="Tokyo"/>
    <s v="Enterprise"/>
    <s v="Distributor"/>
    <s v="B. Chen"/>
    <x v="1"/>
    <s v="PRN-5264"/>
    <n v="1317.58"/>
    <x v="612"/>
    <x v="2"/>
    <n v="8.1000000000000003E-2"/>
    <n v="6"/>
    <n v="10464.138360000001"/>
    <n v="7905.48"/>
    <n v="2558.6583600000013"/>
    <n v="0.24451687009230266"/>
  </r>
  <r>
    <s v="ORD-2023-502205"/>
    <d v="2023-10-09T00:00:00"/>
    <s v="Oct-2023"/>
    <s v="Q4-2023"/>
    <d v="2023-10-11T00:00:00"/>
    <d v="2023-10-11T00:00:00"/>
    <n v="2"/>
    <s v="Africa"/>
    <s v="Nigeria"/>
    <s v="Port Harcourt"/>
    <s v="Education"/>
    <s v="Marketplace"/>
    <s v="K. Singh"/>
    <x v="2"/>
    <s v="NET-8856"/>
    <n v="391.16"/>
    <x v="613"/>
    <x v="0"/>
    <n v="4.0000000000000001E-3"/>
    <n v="12"/>
    <n v="10786.32144"/>
    <n v="4693.92"/>
    <n v="6092.4014399999996"/>
    <n v="0.56482661618139207"/>
  </r>
  <r>
    <s v="ORD-2024-930679"/>
    <d v="2024-12-17T00:00:00"/>
    <s v="Dec-2024"/>
    <s v="Q4-2024"/>
    <d v="2025-01-16T00:00:00"/>
    <d v="2025-01-16T00:00:00"/>
    <n v="30"/>
    <s v="Europe"/>
    <s v="United Kingdom"/>
    <s v="Manchester"/>
    <s v="Corporate"/>
    <s v="Retail"/>
    <s v="D. Smith"/>
    <x v="5"/>
    <s v="MON-4215"/>
    <n v="722.87"/>
    <x v="614"/>
    <x v="1"/>
    <n v="0.10199999999999999"/>
    <n v="28"/>
    <n v="846.34703999999988"/>
    <n v="20240.36"/>
    <n v="-19394.01296"/>
    <n v="-22.914965189693348"/>
  </r>
  <r>
    <s v="ORD-2025-150713"/>
    <d v="2025-07-11T00:00:00"/>
    <s v="Jul-2025"/>
    <s v="Q3-2025"/>
    <d v="2025-07-16T00:00:00"/>
    <d v="2025-07-16T00:00:00"/>
    <n v="5"/>
    <s v="Europe"/>
    <s v="United Kingdom"/>
    <s v="London"/>
    <s v="Enterprise"/>
    <s v="Online"/>
    <s v="K. Singh"/>
    <x v="1"/>
    <s v="PRN-5753"/>
    <n v="930.03"/>
    <x v="615"/>
    <x v="2"/>
    <n v="0.109"/>
    <n v="26"/>
    <n v="25174.028880000002"/>
    <n v="24180.78"/>
    <n v="993.24888000000283"/>
    <n v="3.9455300728168656E-2"/>
  </r>
  <r>
    <s v="ORD-2024-756884"/>
    <d v="2024-10-13T00:00:00"/>
    <s v="Oct-2024"/>
    <s v="Q4-2024"/>
    <d v="2024-10-24T00:00:00"/>
    <d v="2024-10-24T00:00:00"/>
    <n v="11"/>
    <s v="Europe"/>
    <s v="France"/>
    <s v="Paris"/>
    <s v="Education"/>
    <s v="Distributor"/>
    <s v="F. Müller"/>
    <x v="0"/>
    <s v="CMP-5006"/>
    <n v="816.7"/>
    <x v="616"/>
    <x v="0"/>
    <n v="4.7E-2"/>
    <n v="43"/>
    <n v="41419.524249999995"/>
    <n v="35118.1"/>
    <n v="6301.4242499999964"/>
    <n v="0.15213656757537472"/>
  </r>
  <r>
    <s v="ORD-2023-755337"/>
    <d v="2023-09-08T00:00:00"/>
    <s v="Sep-2023"/>
    <s v="Q3-2023"/>
    <d v="2023-09-14T00:00:00"/>
    <d v="2023-09-14T00:00:00"/>
    <n v="6"/>
    <s v="Africa"/>
    <s v="Kenya"/>
    <s v="Nakuru"/>
    <s v="Education"/>
    <s v="Direct"/>
    <s v="I. Johnson"/>
    <x v="6"/>
    <s v="ACC-4766"/>
    <n v="251.03"/>
    <x v="617"/>
    <x v="1"/>
    <n v="0.16500000000000001"/>
    <n v="3"/>
    <n v="1030.7574"/>
    <n v="753.09"/>
    <n v="277.66739999999993"/>
    <n v="0.26938191275658069"/>
  </r>
  <r>
    <s v="ORD-2025-907040"/>
    <d v="2025-04-17T00:00:00"/>
    <s v="Apr-2025"/>
    <s v="Q2-2025"/>
    <d v="2025-05-03T00:00:00"/>
    <d v="2025-05-03T00:00:00"/>
    <n v="16"/>
    <s v="Americas"/>
    <s v="Brazil"/>
    <s v="Rio de Janeiro"/>
    <s v="Consumer"/>
    <s v="Marketplace"/>
    <s v="J. Njeri"/>
    <x v="2"/>
    <s v="NET-8610"/>
    <n v="168.68"/>
    <x v="618"/>
    <x v="1"/>
    <n v="0.186"/>
    <n v="7"/>
    <n v="2355.2113199999999"/>
    <n v="1180.76"/>
    <n v="1174.4513199999999"/>
    <n v="0.49866069767361682"/>
  </r>
  <r>
    <s v="ORD-2024-817997"/>
    <d v="2024-07-28T00:00:00"/>
    <s v="Jul-2024"/>
    <s v="Q3-2024"/>
    <d v="2024-08-23T00:00:00"/>
    <d v="2024-08-23T00:00:00"/>
    <n v="26"/>
    <s v="Asia"/>
    <s v="India"/>
    <s v="Hyderabad"/>
    <s v="Corporate"/>
    <s v="Retail"/>
    <s v="J. Njeri"/>
    <x v="2"/>
    <s v="NET-4675"/>
    <n v="1339.24"/>
    <x v="619"/>
    <x v="2"/>
    <n v="0.192"/>
    <n v="24"/>
    <n v="30229.994880000002"/>
    <n v="32141.760000000002"/>
    <n v="-1911.76512"/>
    <n v="-6.3240669659021781E-2"/>
  </r>
  <r>
    <s v="ORD-2025-649633"/>
    <d v="2025-07-19T00:00:00"/>
    <s v="Jul-2025"/>
    <s v="Q3-2025"/>
    <d v="2025-07-31T00:00:00"/>
    <d v="2025-07-31T00:00:00"/>
    <n v="12"/>
    <s v="Africa"/>
    <s v="Kenya"/>
    <s v="Nairobi"/>
    <s v="Small Business"/>
    <s v="Marketplace"/>
    <s v="O. Wang"/>
    <x v="6"/>
    <s v="ACC-1028"/>
    <n v="619.64"/>
    <x v="620"/>
    <x v="1"/>
    <n v="0.113"/>
    <n v="14"/>
    <n v="10693.88488"/>
    <n v="8674.9599999999991"/>
    <n v="2018.9248800000005"/>
    <n v="0.18879246435276761"/>
  </r>
  <r>
    <s v="ORD-2023-885216"/>
    <d v="2023-08-03T00:00:00"/>
    <s v="Aug-2023"/>
    <s v="Q3-2023"/>
    <d v="2023-08-02T00:00:00"/>
    <d v="2023-08-03T00:00:00"/>
    <n v="0"/>
    <s v="Asia"/>
    <s v="China"/>
    <s v="Shanghai"/>
    <s v="Non-Profit"/>
    <s v="Direct"/>
    <s v="J. Njeri"/>
    <x v="2"/>
    <s v="NET-4735"/>
    <n v="1021.97"/>
    <x v="621"/>
    <x v="2"/>
    <n v="0.161"/>
    <n v="26"/>
    <n v="50090.397499999999"/>
    <n v="26571.22"/>
    <n v="23519.177499999998"/>
    <n v="0.46953465482081669"/>
  </r>
  <r>
    <s v="ORD-2023-561823"/>
    <d v="2023-11-19T00:00:00"/>
    <s v="Nov-2023"/>
    <s v="Q4-2023"/>
    <d v="2023-12-12T00:00:00"/>
    <d v="2023-12-12T00:00:00"/>
    <n v="23"/>
    <s v="Asia"/>
    <s v="India"/>
    <s v="Delhi"/>
    <s v="Small Business"/>
    <s v="Direct"/>
    <s v="C. Otieno"/>
    <x v="2"/>
    <s v="NET-2460"/>
    <n v="1349.04"/>
    <x v="622"/>
    <x v="2"/>
    <n v="0.114"/>
    <n v="14"/>
    <n v="32704.386400000003"/>
    <n v="18886.559999999998"/>
    <n v="13817.826400000005"/>
    <n v="0.42250682312143928"/>
  </r>
  <r>
    <s v="ORD-2023-249805"/>
    <d v="2023-12-22T00:00:00"/>
    <s v="Dec-2023"/>
    <s v="Q4-2023"/>
    <d v="2024-01-16T00:00:00"/>
    <d v="2024-01-16T00:00:00"/>
    <n v="25"/>
    <s v="Asia"/>
    <s v="India"/>
    <s v="Hyderabad"/>
    <s v="Small Business"/>
    <s v="Retail"/>
    <s v="A. Patel"/>
    <x v="0"/>
    <s v="CMP-1555"/>
    <n v="1346.81"/>
    <x v="623"/>
    <x v="0"/>
    <n v="0.159"/>
    <n v="17"/>
    <n v="13983.752729999998"/>
    <n v="22895.77"/>
    <n v="-8912.0172700000021"/>
    <n v="-0.6373122753293996"/>
  </r>
  <r>
    <s v="ORD-2023-548934"/>
    <d v="2023-08-03T00:00:00"/>
    <s v="Aug-2023"/>
    <s v="Q3-2023"/>
    <d v="2023-08-30T00:00:00"/>
    <d v="2023-08-30T00:00:00"/>
    <n v="27"/>
    <s v="Asia"/>
    <s v="China"/>
    <s v="Shanghai"/>
    <s v="Consumer"/>
    <s v="Distributor"/>
    <s v="N. Brown"/>
    <x v="5"/>
    <s v="MON-3773"/>
    <n v="226.04"/>
    <x v="624"/>
    <x v="1"/>
    <n v="0.151"/>
    <n v="11"/>
    <n v="5096.4790800000001"/>
    <n v="2486.44"/>
    <n v="2610.03908"/>
    <n v="0.51212592831834014"/>
  </r>
  <r>
    <s v="ORD-2023-921939"/>
    <d v="2023-06-23T00:00:00"/>
    <s v="Jun-2023"/>
    <s v="Q2-2023"/>
    <d v="2023-07-18T00:00:00"/>
    <d v="2023-07-18T00:00:00"/>
    <n v="25"/>
    <s v="Americas"/>
    <s v="Canada"/>
    <s v="Vancouver"/>
    <s v="Enterprise"/>
    <s v="Online"/>
    <s v="N. Brown"/>
    <x v="3"/>
    <s v="PHN-4677"/>
    <n v="807.02"/>
    <x v="625"/>
    <x v="0"/>
    <n v="0"/>
    <n v="23"/>
    <n v="33017.42"/>
    <n v="18561.46"/>
    <n v="14455.96"/>
    <n v="0.43782827368098415"/>
  </r>
  <r>
    <s v="ORD-2023-961864"/>
    <d v="2023-12-07T00:00:00"/>
    <s v="Dec-2023"/>
    <s v="Q4-2023"/>
    <d v="2024-01-02T00:00:00"/>
    <d v="2024-01-02T00:00:00"/>
    <n v="26"/>
    <s v="Europe"/>
    <s v="Germany"/>
    <s v="Frankfurt"/>
    <s v="Enterprise"/>
    <s v="Distributor"/>
    <s v="E. Garcia"/>
    <x v="0"/>
    <s v="CMP-1940"/>
    <n v="1071.99"/>
    <x v="626"/>
    <x v="2"/>
    <n v="6.2E-2"/>
    <n v="18"/>
    <n v="40476.013200000001"/>
    <n v="19295.82"/>
    <n v="21180.193200000002"/>
    <n v="0.52327765324476183"/>
  </r>
  <r>
    <s v="ORD-2023-455933"/>
    <d v="2023-11-19T00:00:00"/>
    <s v="Nov-2023"/>
    <s v="Q4-2023"/>
    <d v="2023-12-19T00:00:00"/>
    <d v="2023-12-19T00:00:00"/>
    <n v="30"/>
    <s v="Asia"/>
    <s v="Japan"/>
    <s v="Nagoya"/>
    <s v="Consumer"/>
    <s v="Retail"/>
    <s v="Unassigned"/>
    <x v="3"/>
    <s v="PHN-9184"/>
    <n v="807.11"/>
    <x v="627"/>
    <x v="2"/>
    <n v="0.13900000000000001"/>
    <n v="8"/>
    <n v="12769.38768"/>
    <n v="6456.88"/>
    <n v="6312.5076799999997"/>
    <n v="0.49434693645388639"/>
  </r>
  <r>
    <s v="ORD-2025-728935"/>
    <d v="2025-02-28T00:00:00"/>
    <s v="Feb-2025"/>
    <s v="Q1-2025"/>
    <d v="2025-03-10T00:00:00"/>
    <d v="2025-03-10T00:00:00"/>
    <n v="10"/>
    <s v="Asia"/>
    <s v="Japan"/>
    <s v="Osaka"/>
    <s v="Education"/>
    <s v="Distributor"/>
    <s v="N. Brown"/>
    <x v="4"/>
    <s v="LAP-3017"/>
    <n v="51.86"/>
    <x v="628"/>
    <x v="1"/>
    <n v="0.17299999999999999"/>
    <n v="7"/>
    <n v="266.17821999999995"/>
    <n v="363.02"/>
    <n v="-96.841780000000028"/>
    <n v="-0.363823080641233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1">
  <r>
    <x v="0"/>
    <x v="0"/>
    <x v="0"/>
    <s v="Q1-2024"/>
    <d v="2024-04-06T00:00:00"/>
    <d v="2024-04-06T00:00:00"/>
    <n v="26"/>
    <x v="0"/>
    <x v="0"/>
    <s v="Kisumu"/>
    <s v="Africa→Kenya→Kisumu"/>
    <s v="Corporate"/>
    <x v="0"/>
    <x v="0"/>
    <x v="0"/>
    <x v="0"/>
    <n v="279.24"/>
    <n v="608.9"/>
    <s v="Medium"/>
    <n v="0.112"/>
    <n v="9"/>
    <n v="4866.3287999999993"/>
    <n v="2513.16"/>
    <x v="0"/>
    <n v="0.48356140670149533"/>
  </r>
  <r>
    <x v="1"/>
    <x v="1"/>
    <x v="1"/>
    <s v="Q4-2024"/>
    <d v="2024-10-22T00:00:00"/>
    <d v="2024-10-23T00:00:00"/>
    <n v="0"/>
    <x v="0"/>
    <x v="1"/>
    <s v="Port Harcourt"/>
    <s v="Africa→Nigeria→Port Harcourt"/>
    <s v="Education"/>
    <x v="1"/>
    <x v="1"/>
    <x v="1"/>
    <x v="1"/>
    <n v="1084.3900000000001"/>
    <n v="759.33"/>
    <s v="Medium"/>
    <n v="0.23699999999999999"/>
    <n v="31"/>
    <n v="17960.432489999999"/>
    <n v="33616.090000000004"/>
    <x v="1"/>
    <n v="-0.87167486187856302"/>
  </r>
  <r>
    <x v="2"/>
    <x v="2"/>
    <x v="2"/>
    <s v="Q1-2023"/>
    <d v="2023-03-25T00:00:00"/>
    <d v="2023-03-25T00:00:00"/>
    <n v="25"/>
    <x v="0"/>
    <x v="0"/>
    <s v="Nairobi"/>
    <s v="Africa→Kenya→Nairobi"/>
    <s v="Corporate"/>
    <x v="0"/>
    <x v="2"/>
    <x v="2"/>
    <x v="2"/>
    <n v="1460.76"/>
    <n v="30.66"/>
    <s v="Low"/>
    <n v="0.13100000000000001"/>
    <n v="12"/>
    <n v="319.72248000000002"/>
    <n v="17529.12"/>
    <x v="2"/>
    <n v="-53.826047890032626"/>
  </r>
  <r>
    <x v="3"/>
    <x v="3"/>
    <x v="3"/>
    <s v="Q1-2025"/>
    <d v="2025-04-02T00:00:00"/>
    <d v="2025-04-02T00:00:00"/>
    <n v="4"/>
    <x v="0"/>
    <x v="1"/>
    <s v="Lagos"/>
    <s v="Africa→Nigeria→Lagos"/>
    <s v="Non-Profit"/>
    <x v="2"/>
    <x v="3"/>
    <x v="3"/>
    <x v="3"/>
    <n v="259.93"/>
    <n v="255.94"/>
    <s v="Low"/>
    <n v="7.1999999999999995E-2"/>
    <n v="22"/>
    <n v="5225.2710400000005"/>
    <n v="5718.46"/>
    <x v="3"/>
    <n v="-9.4385335463861311E-2"/>
  </r>
  <r>
    <x v="4"/>
    <x v="4"/>
    <x v="4"/>
    <s v="Q4-2023"/>
    <d v="2023-12-31T00:00:00"/>
    <d v="2023-12-31T00:00:00"/>
    <n v="25"/>
    <x v="1"/>
    <x v="2"/>
    <s v="Osaka"/>
    <s v="Asia→Japan→Osaka"/>
    <s v="Consumer"/>
    <x v="0"/>
    <x v="4"/>
    <x v="1"/>
    <x v="4"/>
    <n v="663.03"/>
    <n v="813.51"/>
    <s v="Medium"/>
    <n v="0.10199999999999999"/>
    <n v="15"/>
    <n v="10957.9797"/>
    <n v="9945.4499999999989"/>
    <x v="4"/>
    <n v="9.2401129379715952E-2"/>
  </r>
  <r>
    <x v="5"/>
    <x v="5"/>
    <x v="5"/>
    <s v="Q1-2023"/>
    <d v="2023-01-05T00:00:00"/>
    <d v="2023-01-05T00:00:00"/>
    <n v="3"/>
    <x v="2"/>
    <x v="3"/>
    <s v="Toronto"/>
    <s v="Americas→Canada→Toronto"/>
    <s v="Corporate"/>
    <x v="3"/>
    <x v="5"/>
    <x v="4"/>
    <x v="5"/>
    <n v="315.87"/>
    <n v="591.67999999999995"/>
    <s v="Low"/>
    <n v="0"/>
    <n v="7"/>
    <n v="4141.7599999999993"/>
    <n v="2211.09"/>
    <x v="5"/>
    <n v="0.46614724175229844"/>
  </r>
  <r>
    <x v="6"/>
    <x v="6"/>
    <x v="6"/>
    <s v="Q4-2024"/>
    <d v="2025-01-14T00:00:00"/>
    <d v="2025-01-14T00:00:00"/>
    <n v="18"/>
    <x v="1"/>
    <x v="4"/>
    <s v="Bengaluru"/>
    <s v="Asia→India→Bengaluru"/>
    <s v="Small Business"/>
    <x v="2"/>
    <x v="6"/>
    <x v="5"/>
    <x v="6"/>
    <n v="586.07000000000005"/>
    <n v="845.97"/>
    <s v="Medium"/>
    <n v="0.14699999999999999"/>
    <n v="4"/>
    <n v="2886.4496399999998"/>
    <n v="2344.2800000000002"/>
    <x v="6"/>
    <n v="0.18783270370862928"/>
  </r>
  <r>
    <x v="7"/>
    <x v="7"/>
    <x v="5"/>
    <s v="Q1-2023"/>
    <d v="2023-01-13T00:00:00"/>
    <d v="2023-01-15T00:00:00"/>
    <n v="0"/>
    <x v="0"/>
    <x v="1"/>
    <s v="Abuja"/>
    <s v="Africa→Nigeria→Abuja"/>
    <s v="Education"/>
    <x v="1"/>
    <x v="7"/>
    <x v="1"/>
    <x v="7"/>
    <n v="28.38"/>
    <n v="47.22"/>
    <s v="Low"/>
    <n v="0.19400000000000001"/>
    <n v="18"/>
    <n v="685.06776000000002"/>
    <n v="510.84"/>
    <x v="7"/>
    <n v="0.25432193743871417"/>
  </r>
  <r>
    <x v="8"/>
    <x v="8"/>
    <x v="7"/>
    <s v="Q2-2024"/>
    <d v="2024-05-29T00:00:00"/>
    <d v="2024-05-29T00:00:00"/>
    <n v="25"/>
    <x v="0"/>
    <x v="1"/>
    <s v="Abuja"/>
    <s v="Africa→Nigeria→Abuja"/>
    <s v="Non-Profit"/>
    <x v="2"/>
    <x v="7"/>
    <x v="5"/>
    <x v="8"/>
    <n v="1295.3399999999999"/>
    <n v="2530.81"/>
    <s v="High"/>
    <n v="3.1E-2"/>
    <n v="6"/>
    <n v="14714.12934"/>
    <n v="7772.0399999999991"/>
    <x v="8"/>
    <n v="0.4717974933880798"/>
  </r>
  <r>
    <x v="9"/>
    <x v="9"/>
    <x v="8"/>
    <s v="Q2-2025"/>
    <d v="2025-06-09T00:00:00"/>
    <d v="2025-06-09T00:00:00"/>
    <n v="19"/>
    <x v="2"/>
    <x v="5"/>
    <s v="São Paulo"/>
    <s v="Americas→Brazil→São Paulo"/>
    <s v="Non-Profit"/>
    <x v="1"/>
    <x v="8"/>
    <x v="0"/>
    <x v="9"/>
    <n v="1331.38"/>
    <n v="2309.56"/>
    <s v="High"/>
    <n v="0.14899999999999999"/>
    <n v="31"/>
    <n v="60928.502359999999"/>
    <n v="41272.780000000006"/>
    <x v="9"/>
    <n v="0.32260307735553528"/>
  </r>
  <r>
    <x v="10"/>
    <x v="10"/>
    <x v="9"/>
    <s v="Q1-2024"/>
    <d v="2024-02-09T00:00:00"/>
    <d v="2024-02-09T00:00:00"/>
    <n v="12"/>
    <x v="3"/>
    <x v="6"/>
    <s v="Berlin"/>
    <s v="Europe→Germany→Berlin"/>
    <s v="Corporate"/>
    <x v="1"/>
    <x v="3"/>
    <x v="6"/>
    <x v="10"/>
    <n v="644.16999999999996"/>
    <n v="700.12"/>
    <s v="Medium"/>
    <n v="6.0000000000000001E-3"/>
    <n v="23"/>
    <n v="16006.14344"/>
    <n v="14815.91"/>
    <x v="10"/>
    <n v="7.436103796405813E-2"/>
  </r>
  <r>
    <x v="11"/>
    <x v="11"/>
    <x v="10"/>
    <s v="Q1-2025"/>
    <d v="2025-01-23T00:00:00"/>
    <d v="2025-01-23T00:00:00"/>
    <n v="20"/>
    <x v="1"/>
    <x v="2"/>
    <s v="Osaka"/>
    <s v="Asia→Japan→Osaka"/>
    <s v="Corporate"/>
    <x v="3"/>
    <x v="9"/>
    <x v="3"/>
    <x v="11"/>
    <n v="908.6"/>
    <n v="691.37"/>
    <s v="Medium"/>
    <n v="0.25"/>
    <n v="20"/>
    <n v="10370.549999999999"/>
    <n v="18172"/>
    <x v="11"/>
    <n v="-0.75226964818645115"/>
  </r>
  <r>
    <x v="12"/>
    <x v="12"/>
    <x v="3"/>
    <s v="Q1-2025"/>
    <d v="2025-03-31T00:00:00"/>
    <d v="2025-03-31T00:00:00"/>
    <n v="25"/>
    <x v="2"/>
    <x v="5"/>
    <s v="Brasília"/>
    <s v="Americas→Brazil→Brasília"/>
    <s v="Non-Profit"/>
    <x v="1"/>
    <x v="1"/>
    <x v="0"/>
    <x v="12"/>
    <n v="331.57"/>
    <n v="548.4"/>
    <s v="Medium"/>
    <n v="9.4E-2"/>
    <n v="10"/>
    <n v="4968.5039999999999"/>
    <n v="3315.7"/>
    <x v="12"/>
    <n v="0.33265626836568918"/>
  </r>
  <r>
    <x v="13"/>
    <x v="13"/>
    <x v="9"/>
    <s v="Q1-2024"/>
    <d v="2024-02-13T00:00:00"/>
    <d v="2024-02-13T00:00:00"/>
    <n v="24"/>
    <x v="3"/>
    <x v="7"/>
    <s v="Marseille"/>
    <s v="Europe→France→Marseille"/>
    <s v="Corporate"/>
    <x v="0"/>
    <x v="10"/>
    <x v="1"/>
    <x v="13"/>
    <n v="643.53"/>
    <n v="1439.01"/>
    <s v="High"/>
    <n v="0"/>
    <n v="15"/>
    <n v="21585.15"/>
    <n v="9652.9499999999989"/>
    <x v="13"/>
    <n v="0.55279671440782208"/>
  </r>
  <r>
    <x v="14"/>
    <x v="14"/>
    <x v="11"/>
    <s v="Q3-2025"/>
    <d v="2025-09-30T00:00:00"/>
    <d v="2025-09-30T00:00:00"/>
    <n v="29"/>
    <x v="2"/>
    <x v="5"/>
    <s v="Brasília"/>
    <s v="Americas→Brazil→Brasília"/>
    <s v="Education"/>
    <x v="0"/>
    <x v="11"/>
    <x v="6"/>
    <x v="14"/>
    <n v="780.59"/>
    <n v="631.57000000000005"/>
    <s v="Medium"/>
    <n v="0"/>
    <n v="12"/>
    <n v="7578.84"/>
    <n v="9367.08"/>
    <x v="14"/>
    <n v="-0.23595167598207639"/>
  </r>
  <r>
    <x v="15"/>
    <x v="15"/>
    <x v="12"/>
    <s v="Q2-2023"/>
    <d v="2023-04-22T00:00:00"/>
    <d v="2023-04-23T00:00:00"/>
    <n v="0"/>
    <x v="0"/>
    <x v="0"/>
    <s v="Nairobi"/>
    <s v="Africa→Kenya→Nairobi"/>
    <s v="Small Business"/>
    <x v="4"/>
    <x v="6"/>
    <x v="4"/>
    <x v="15"/>
    <n v="756.51"/>
    <n v="850.8"/>
    <s v="High"/>
    <n v="7.3999999999999996E-2"/>
    <n v="9"/>
    <n v="7090.5672000000004"/>
    <n v="6808.59"/>
    <x v="15"/>
    <n v="3.9767932810791252E-2"/>
  </r>
  <r>
    <x v="16"/>
    <x v="16"/>
    <x v="6"/>
    <s v="Q4-2024"/>
    <d v="2025-01-08T00:00:00"/>
    <d v="2025-01-08T00:00:00"/>
    <n v="29"/>
    <x v="3"/>
    <x v="7"/>
    <s v="Marseille"/>
    <s v="Europe→France→Marseille"/>
    <s v="Small Business"/>
    <x v="0"/>
    <x v="11"/>
    <x v="1"/>
    <x v="16"/>
    <n v="891.08"/>
    <n v="1040.0999999999999"/>
    <s v="High"/>
    <n v="0.109"/>
    <n v="28"/>
    <n v="25948.414799999995"/>
    <n v="24950.240000000002"/>
    <x v="16"/>
    <n v="3.8467660074556598E-2"/>
  </r>
  <r>
    <x v="17"/>
    <x v="17"/>
    <x v="11"/>
    <s v="Q3-2025"/>
    <d v="2025-09-16T00:00:00"/>
    <d v="2025-09-16T00:00:00"/>
    <n v="8"/>
    <x v="1"/>
    <x v="2"/>
    <s v="Osaka"/>
    <s v="Asia→Japan→Osaka"/>
    <s v="Corporate"/>
    <x v="3"/>
    <x v="0"/>
    <x v="3"/>
    <x v="17"/>
    <n v="1225.57"/>
    <n v="2705.57"/>
    <s v="High"/>
    <n v="0.183"/>
    <n v="16"/>
    <n v="35367.211040000002"/>
    <n v="19609.12"/>
    <x v="17"/>
    <n v="0.44555650775453404"/>
  </r>
  <r>
    <x v="18"/>
    <x v="18"/>
    <x v="13"/>
    <s v="Q3-2025"/>
    <d v="2025-08-05T00:00:00"/>
    <d v="2025-08-05T00:00:00"/>
    <n v="16"/>
    <x v="2"/>
    <x v="5"/>
    <s v="Brasília"/>
    <s v="Americas→Brazil→Brasília"/>
    <s v="Enterprise"/>
    <x v="2"/>
    <x v="3"/>
    <x v="6"/>
    <x v="18"/>
    <n v="1068.17"/>
    <n v="2375.37"/>
    <s v="High"/>
    <n v="0.109"/>
    <n v="18"/>
    <n v="38096.18406"/>
    <n v="19227.060000000001"/>
    <x v="18"/>
    <n v="0.49530220744108822"/>
  </r>
  <r>
    <x v="19"/>
    <x v="9"/>
    <x v="8"/>
    <s v="Q2-2025"/>
    <d v="2025-05-19T00:00:00"/>
    <d v="2025-05-21T00:00:00"/>
    <n v="0"/>
    <x v="3"/>
    <x v="8"/>
    <s v="Birmingham"/>
    <s v="Europe→United Kingdom→Birmingham"/>
    <s v="Enterprise"/>
    <x v="1"/>
    <x v="12"/>
    <x v="4"/>
    <x v="19"/>
    <n v="1015.16"/>
    <n v="2148.14"/>
    <s v="High"/>
    <n v="3.7999999999999999E-2"/>
    <n v="19"/>
    <n v="39263.702919999996"/>
    <n v="19288.04"/>
    <x v="19"/>
    <n v="0.50875647059322227"/>
  </r>
  <r>
    <x v="20"/>
    <x v="19"/>
    <x v="14"/>
    <s v="Q3-2024"/>
    <d v="2024-07-24T00:00:00"/>
    <d v="2024-07-25T00:00:00"/>
    <n v="0"/>
    <x v="0"/>
    <x v="0"/>
    <s v="Mombasa"/>
    <s v="Africa→Kenya→Mombasa"/>
    <s v="Non-Profit"/>
    <x v="4"/>
    <x v="1"/>
    <x v="4"/>
    <x v="20"/>
    <n v="1494.4"/>
    <n v="3661.07"/>
    <s v="High"/>
    <n v="7.1999999999999995E-2"/>
    <n v="7"/>
    <n v="23782.310720000001"/>
    <n v="10460.800000000001"/>
    <x v="20"/>
    <n v="0.56014366630897339"/>
  </r>
  <r>
    <x v="21"/>
    <x v="20"/>
    <x v="15"/>
    <s v="Q2-2023"/>
    <d v="2023-05-28T00:00:00"/>
    <d v="2023-05-28T00:00:00"/>
    <n v="17"/>
    <x v="1"/>
    <x v="9"/>
    <s v="Shenzhen"/>
    <s v="Asia→China→Shenzhen"/>
    <s v="Enterprise"/>
    <x v="2"/>
    <x v="6"/>
    <x v="2"/>
    <x v="21"/>
    <n v="1331.19"/>
    <n v="2903.09"/>
    <s v="High"/>
    <n v="0.14299999999999999"/>
    <n v="8"/>
    <n v="19903.585040000002"/>
    <n v="10649.52"/>
    <x v="21"/>
    <n v="0.46494463290920784"/>
  </r>
  <r>
    <x v="22"/>
    <x v="21"/>
    <x v="16"/>
    <s v="Q2-2025"/>
    <d v="2025-06-29T00:00:00"/>
    <d v="2025-06-29T00:00:00"/>
    <n v="15"/>
    <x v="0"/>
    <x v="1"/>
    <s v="Port Harcourt"/>
    <s v="Africa→Nigeria→Port Harcourt"/>
    <s v="Consumer"/>
    <x v="2"/>
    <x v="12"/>
    <x v="6"/>
    <x v="22"/>
    <n v="730.99"/>
    <n v="1242.8399999999999"/>
    <s v="High"/>
    <n v="0.12"/>
    <n v="10"/>
    <n v="10936.992"/>
    <n v="7309.9"/>
    <x v="22"/>
    <n v="0.33163524303574515"/>
  </r>
  <r>
    <x v="23"/>
    <x v="22"/>
    <x v="7"/>
    <s v="Q2-2024"/>
    <d v="2024-05-23T00:00:00"/>
    <d v="2024-05-23T00:00:00"/>
    <n v="5"/>
    <x v="2"/>
    <x v="10"/>
    <s v="Chicago"/>
    <s v="Americas→USA→Chicago"/>
    <s v="Enterprise"/>
    <x v="0"/>
    <x v="10"/>
    <x v="4"/>
    <x v="23"/>
    <n v="1274.5899999999999"/>
    <n v="2553.69"/>
    <s v="High"/>
    <n v="0.01"/>
    <n v="8"/>
    <n v="20225.2248"/>
    <n v="10196.719999999999"/>
    <x v="23"/>
    <n v="0.49584145042481803"/>
  </r>
  <r>
    <x v="24"/>
    <x v="23"/>
    <x v="2"/>
    <s v="Q1-2023"/>
    <d v="2023-02-12T00:00:00"/>
    <d v="2023-02-12T00:00:00"/>
    <n v="5"/>
    <x v="2"/>
    <x v="5"/>
    <s v="São Paulo"/>
    <s v="Americas→Brazil→São Paulo"/>
    <s v="Education"/>
    <x v="1"/>
    <x v="13"/>
    <x v="0"/>
    <x v="24"/>
    <n v="948.55"/>
    <n v="2089.16"/>
    <s v="High"/>
    <n v="7.0000000000000001E-3"/>
    <n v="12"/>
    <n v="24894.430559999997"/>
    <n v="11382.599999999999"/>
    <x v="24"/>
    <n v="0.54276519912492427"/>
  </r>
  <r>
    <x v="25"/>
    <x v="24"/>
    <x v="17"/>
    <s v="Q2-2024"/>
    <d v="2024-07-14T00:00:00"/>
    <d v="2024-07-14T00:00:00"/>
    <n v="14"/>
    <x v="2"/>
    <x v="5"/>
    <s v="Brasília"/>
    <s v="Americas→Brazil→Brasília"/>
    <s v="Education"/>
    <x v="0"/>
    <x v="0"/>
    <x v="6"/>
    <x v="25"/>
    <n v="1491.85"/>
    <n v="2583.02"/>
    <s v="High"/>
    <n v="0.16800000000000001"/>
    <n v="4"/>
    <n v="8596.2905599999995"/>
    <n v="5967.4"/>
    <x v="25"/>
    <n v="0.30581685689321325"/>
  </r>
  <r>
    <x v="26"/>
    <x v="25"/>
    <x v="18"/>
    <s v="Q4-2024"/>
    <d v="2024-12-30T00:00:00"/>
    <d v="2024-12-30T00:00:00"/>
    <n v="30"/>
    <x v="3"/>
    <x v="7"/>
    <s v="Marseille"/>
    <s v="Europe→France→Marseille"/>
    <s v="Consumer"/>
    <x v="2"/>
    <x v="9"/>
    <x v="1"/>
    <x v="26"/>
    <n v="117.64"/>
    <n v="175.67"/>
    <s v="Low"/>
    <n v="0"/>
    <n v="10"/>
    <n v="1756.6999999999998"/>
    <n v="1176.4000000000001"/>
    <x v="26"/>
    <n v="0.33033528775545046"/>
  </r>
  <r>
    <x v="27"/>
    <x v="26"/>
    <x v="14"/>
    <s v="Q3-2024"/>
    <d v="2024-07-19T00:00:00"/>
    <d v="2024-07-19T00:00:00"/>
    <n v="0"/>
    <x v="0"/>
    <x v="0"/>
    <s v="Kisumu"/>
    <s v="Africa→Kenya→Kisumu"/>
    <s v="Small Business"/>
    <x v="0"/>
    <x v="8"/>
    <x v="3"/>
    <x v="27"/>
    <n v="857.24"/>
    <n v="758.23"/>
    <s v="Medium"/>
    <n v="0.125"/>
    <n v="6"/>
    <n v="3980.7075"/>
    <n v="5143.4400000000005"/>
    <x v="27"/>
    <n v="-0.29209192084572921"/>
  </r>
  <r>
    <x v="28"/>
    <x v="27"/>
    <x v="12"/>
    <s v="Q2-2023"/>
    <d v="2023-05-14T00:00:00"/>
    <d v="2023-05-14T00:00:00"/>
    <n v="30"/>
    <x v="0"/>
    <x v="0"/>
    <s v="Nakuru"/>
    <s v="Africa→Kenya→Nakuru"/>
    <s v="Consumer"/>
    <x v="2"/>
    <x v="12"/>
    <x v="3"/>
    <x v="28"/>
    <n v="209.25"/>
    <n v="434.8"/>
    <s v="Medium"/>
    <n v="0"/>
    <n v="9"/>
    <n v="3913.2000000000003"/>
    <n v="1883.25"/>
    <x v="28"/>
    <n v="0.51874425022999082"/>
  </r>
  <r>
    <x v="29"/>
    <x v="28"/>
    <x v="19"/>
    <s v="Q2-2025"/>
    <d v="2025-04-11T00:00:00"/>
    <d v="2025-04-11T00:00:00"/>
    <n v="4"/>
    <x v="3"/>
    <x v="7"/>
    <s v="Lyon"/>
    <s v="Europe→France→Lyon"/>
    <s v="Education"/>
    <x v="0"/>
    <x v="6"/>
    <x v="2"/>
    <x v="29"/>
    <n v="754.77"/>
    <n v="1666.18"/>
    <s v="High"/>
    <n v="0.13900000000000001"/>
    <n v="14"/>
    <n v="20084.133720000002"/>
    <n v="10566.779999999999"/>
    <x v="29"/>
    <n v="0.47387424584424653"/>
  </r>
  <r>
    <x v="30"/>
    <x v="6"/>
    <x v="6"/>
    <s v="Q4-2024"/>
    <d v="2025-01-15T00:00:00"/>
    <d v="2025-01-15T00:00:00"/>
    <n v="19"/>
    <x v="1"/>
    <x v="4"/>
    <s v="Delhi"/>
    <s v="Asia→India→Delhi"/>
    <s v="Non-Profit"/>
    <x v="3"/>
    <x v="3"/>
    <x v="0"/>
    <x v="30"/>
    <n v="495.59"/>
    <n v="631.78"/>
    <s v="Medium"/>
    <n v="8.6999999999999994E-2"/>
    <n v="17"/>
    <n v="9805.8573800000013"/>
    <n v="8425.0299999999988"/>
    <x v="30"/>
    <n v="0.14081658813601899"/>
  </r>
  <r>
    <x v="31"/>
    <x v="29"/>
    <x v="2"/>
    <s v="Q1-2023"/>
    <d v="2023-03-25T00:00:00"/>
    <d v="2023-03-25T00:00:00"/>
    <n v="30"/>
    <x v="2"/>
    <x v="3"/>
    <s v="Montreal"/>
    <s v="Americas→Canada→Montreal"/>
    <s v="Enterprise"/>
    <x v="1"/>
    <x v="14"/>
    <x v="3"/>
    <x v="31"/>
    <n v="1242.6600000000001"/>
    <n v="1794.07"/>
    <s v="High"/>
    <n v="8.8999999999999996E-2"/>
    <n v="16"/>
    <n v="26150.364320000001"/>
    <n v="19882.560000000001"/>
    <x v="31"/>
    <n v="0.23968325042440553"/>
  </r>
  <r>
    <x v="32"/>
    <x v="30"/>
    <x v="13"/>
    <s v="Q3-2025"/>
    <d v="2025-08-06T00:00:00"/>
    <d v="2025-08-06T00:00:00"/>
    <n v="13"/>
    <x v="0"/>
    <x v="11"/>
    <s v="Johannesburg"/>
    <s v="Africa→South Africa→Johannesburg"/>
    <s v="Education"/>
    <x v="2"/>
    <x v="14"/>
    <x v="2"/>
    <x v="32"/>
    <n v="1463.9"/>
    <n v="2633.02"/>
    <s v="High"/>
    <n v="8.4000000000000005E-2"/>
    <n v="4"/>
    <n v="9647.3852800000004"/>
    <n v="5855.6"/>
    <x v="32"/>
    <n v="0.39303761277791527"/>
  </r>
  <r>
    <x v="33"/>
    <x v="31"/>
    <x v="20"/>
    <s v="Q2-2024"/>
    <d v="2024-05-08T00:00:00"/>
    <d v="2024-05-08T00:00:00"/>
    <n v="20"/>
    <x v="3"/>
    <x v="8"/>
    <s v="London"/>
    <s v="Europe→United Kingdom→London"/>
    <s v="Non-Profit"/>
    <x v="5"/>
    <x v="14"/>
    <x v="4"/>
    <x v="33"/>
    <n v="645.33000000000004"/>
    <n v="1321.85"/>
    <s v="High"/>
    <n v="0"/>
    <n v="10"/>
    <n v="13218.5"/>
    <n v="6453.3"/>
    <x v="33"/>
    <n v="0.51179785906116426"/>
  </r>
  <r>
    <x v="34"/>
    <x v="32"/>
    <x v="21"/>
    <s v="Q3-2024"/>
    <d v="2024-08-21T00:00:00"/>
    <d v="2024-08-23T00:00:00"/>
    <n v="0"/>
    <x v="0"/>
    <x v="11"/>
    <s v="Johannesburg"/>
    <s v="Africa→South Africa→Johannesburg"/>
    <s v="Education"/>
    <x v="0"/>
    <x v="6"/>
    <x v="0"/>
    <x v="34"/>
    <n v="1432.52"/>
    <n v="3036.87"/>
    <s v="High"/>
    <n v="0"/>
    <n v="9"/>
    <n v="27331.829999999998"/>
    <n v="12892.68"/>
    <x v="34"/>
    <n v="0.52829064135112791"/>
  </r>
  <r>
    <x v="35"/>
    <x v="33"/>
    <x v="22"/>
    <s v="Q1-2023"/>
    <d v="2023-04-22T00:00:00"/>
    <d v="2023-04-22T00:00:00"/>
    <n v="26"/>
    <x v="1"/>
    <x v="4"/>
    <s v="Delhi"/>
    <s v="Asia→India→Delhi"/>
    <s v="Non-Profit"/>
    <x v="2"/>
    <x v="1"/>
    <x v="1"/>
    <x v="35"/>
    <n v="178.53"/>
    <n v="199.37"/>
    <s v="Low"/>
    <n v="0.10100000000000001"/>
    <n v="37"/>
    <n v="6631.6443100000006"/>
    <n v="6605.61"/>
    <x v="35"/>
    <n v="3.9257699573457538E-3"/>
  </r>
  <r>
    <x v="36"/>
    <x v="34"/>
    <x v="0"/>
    <s v="Q1-2024"/>
    <d v="2024-03-25T00:00:00"/>
    <d v="2024-03-25T00:00:00"/>
    <n v="18"/>
    <x v="3"/>
    <x v="6"/>
    <s v="Munich"/>
    <s v="Europe→Germany→Munich"/>
    <s v="Corporate"/>
    <x v="1"/>
    <x v="5"/>
    <x v="0"/>
    <x v="36"/>
    <n v="712.84"/>
    <n v="927.51"/>
    <s v="High"/>
    <n v="0.24299999999999999"/>
    <n v="27"/>
    <n v="18957.37689"/>
    <n v="19246.68"/>
    <x v="36"/>
    <n v="-1.5260714163076427E-2"/>
  </r>
  <r>
    <x v="37"/>
    <x v="35"/>
    <x v="16"/>
    <s v="Q2-2025"/>
    <d v="2025-07-10T00:00:00"/>
    <d v="2025-07-10T00:00:00"/>
    <n v="16"/>
    <x v="1"/>
    <x v="9"/>
    <s v="Shanghai"/>
    <s v="Asia→China→Shanghai"/>
    <s v="Enterprise"/>
    <x v="4"/>
    <x v="13"/>
    <x v="0"/>
    <x v="37"/>
    <n v="757.19"/>
    <n v="1735.41"/>
    <s v="High"/>
    <n v="0.13600000000000001"/>
    <n v="8"/>
    <n v="11995.153920000001"/>
    <n v="6057.52"/>
    <x v="37"/>
    <n v="0.4950027285685718"/>
  </r>
  <r>
    <x v="38"/>
    <x v="36"/>
    <x v="20"/>
    <s v="Q2-2024"/>
    <d v="2024-05-06T00:00:00"/>
    <d v="2024-05-06T00:00:00"/>
    <n v="17"/>
    <x v="0"/>
    <x v="1"/>
    <s v="Port Harcourt"/>
    <s v="Africa→Nigeria→Port Harcourt"/>
    <s v="Non-Profit"/>
    <x v="1"/>
    <x v="8"/>
    <x v="1"/>
    <x v="38"/>
    <n v="865.33"/>
    <n v="1395.64"/>
    <s v="High"/>
    <n v="0.17499999999999999"/>
    <n v="13"/>
    <n v="14968.239"/>
    <n v="11249.29"/>
    <x v="38"/>
    <n v="0.24845601409758347"/>
  </r>
  <r>
    <x v="39"/>
    <x v="37"/>
    <x v="23"/>
    <s v="Q2-2023"/>
    <d v="2023-06-24T00:00:00"/>
    <d v="2023-06-24T00:00:00"/>
    <n v="7"/>
    <x v="2"/>
    <x v="10"/>
    <s v="San Francisco"/>
    <s v="Americas→USA→San Francisco"/>
    <s v="Corporate"/>
    <x v="0"/>
    <x v="2"/>
    <x v="1"/>
    <x v="39"/>
    <n v="313.99"/>
    <n v="454.42"/>
    <s v="Medium"/>
    <n v="0.129"/>
    <n v="9"/>
    <n v="3562.1983800000003"/>
    <n v="2825.91"/>
    <x v="39"/>
    <n v="0.20669493988147858"/>
  </r>
  <r>
    <x v="40"/>
    <x v="38"/>
    <x v="21"/>
    <s v="Q3-2024"/>
    <d v="2024-09-19T00:00:00"/>
    <d v="2024-09-19T00:00:00"/>
    <n v="23"/>
    <x v="3"/>
    <x v="6"/>
    <s v="Berlin"/>
    <s v="Europe→Germany→Berlin"/>
    <s v="Small Business"/>
    <x v="4"/>
    <x v="14"/>
    <x v="5"/>
    <x v="40"/>
    <n v="1024.01"/>
    <n v="1580.97"/>
    <s v="High"/>
    <n v="3.6999999999999998E-2"/>
    <n v="27"/>
    <n v="41106.800970000004"/>
    <n v="27648.27"/>
    <x v="40"/>
    <n v="0.3274039976942531"/>
  </r>
  <r>
    <x v="41"/>
    <x v="39"/>
    <x v="9"/>
    <s v="Q1-2024"/>
    <d v="2024-02-02T00:00:00"/>
    <d v="2024-02-02T00:00:00"/>
    <n v="22"/>
    <x v="0"/>
    <x v="11"/>
    <s v="Durban"/>
    <s v="Africa→South Africa→Durban"/>
    <s v="Consumer"/>
    <x v="1"/>
    <x v="11"/>
    <x v="2"/>
    <x v="41"/>
    <n v="1206.2"/>
    <n v="1759.79"/>
    <s v="High"/>
    <n v="0"/>
    <n v="6"/>
    <n v="10558.74"/>
    <n v="7237.2000000000007"/>
    <x v="41"/>
    <n v="0.31457730751964713"/>
  </r>
  <r>
    <x v="42"/>
    <x v="40"/>
    <x v="1"/>
    <s v="Q4-2024"/>
    <d v="2024-11-14T00:00:00"/>
    <d v="2024-11-14T00:00:00"/>
    <n v="20"/>
    <x v="0"/>
    <x v="0"/>
    <s v="Mombasa"/>
    <s v="Africa→Kenya→Mombasa"/>
    <s v="Corporate"/>
    <x v="4"/>
    <x v="10"/>
    <x v="1"/>
    <x v="42"/>
    <n v="1396.48"/>
    <n v="3204.5"/>
    <s v="High"/>
    <n v="0.318"/>
    <n v="14"/>
    <n v="30596.565999999999"/>
    <n v="19550.72"/>
    <x v="42"/>
    <n v="0.36101587348070363"/>
  </r>
  <r>
    <x v="43"/>
    <x v="41"/>
    <x v="8"/>
    <s v="Q2-2025"/>
    <d v="2025-06-20T00:00:00"/>
    <d v="2025-06-20T00:00:00"/>
    <n v="22"/>
    <x v="3"/>
    <x v="6"/>
    <s v="Berlin"/>
    <s v="Europe→Germany→Berlin"/>
    <s v="Corporate"/>
    <x v="4"/>
    <x v="8"/>
    <x v="1"/>
    <x v="43"/>
    <n v="483.47"/>
    <n v="1135.43"/>
    <s v="High"/>
    <n v="0.14599999999999999"/>
    <n v="11"/>
    <n v="10666.229420000001"/>
    <n v="5318.17"/>
    <x v="43"/>
    <n v="0.50140112399719983"/>
  </r>
  <r>
    <x v="44"/>
    <x v="42"/>
    <x v="7"/>
    <s v="Q2-2024"/>
    <d v="2024-06-02T00:00:00"/>
    <d v="2024-06-02T00:00:00"/>
    <n v="13"/>
    <x v="2"/>
    <x v="3"/>
    <s v="Vancouver"/>
    <s v="Americas→Canada→Vancouver"/>
    <s v="Enterprise"/>
    <x v="2"/>
    <x v="11"/>
    <x v="0"/>
    <x v="44"/>
    <n v="675.43"/>
    <n v="996.36"/>
    <s v="High"/>
    <n v="0.182"/>
    <n v="22"/>
    <n v="17930.494560000003"/>
    <n v="14859.46"/>
    <x v="44"/>
    <n v="0.17127439233332575"/>
  </r>
  <r>
    <x v="45"/>
    <x v="43"/>
    <x v="12"/>
    <s v="Q2-2023"/>
    <d v="2023-04-30T00:00:00"/>
    <d v="2023-04-30T00:00:00"/>
    <n v="11"/>
    <x v="1"/>
    <x v="4"/>
    <s v="Delhi"/>
    <s v="Asia→India→Delhi"/>
    <s v="Small Business"/>
    <x v="0"/>
    <x v="8"/>
    <x v="2"/>
    <x v="45"/>
    <n v="826.55"/>
    <n v="1397.05"/>
    <s v="High"/>
    <n v="0.16900000000000001"/>
    <n v="28"/>
    <n v="32506.559399999998"/>
    <n v="23143.399999999998"/>
    <x v="45"/>
    <n v="0.28803907804527601"/>
  </r>
  <r>
    <x v="46"/>
    <x v="44"/>
    <x v="23"/>
    <s v="Q2-2023"/>
    <d v="2023-07-03T00:00:00"/>
    <d v="2023-07-03T00:00:00"/>
    <n v="10"/>
    <x v="0"/>
    <x v="1"/>
    <s v="Abuja"/>
    <s v="Africa→Nigeria→Abuja"/>
    <s v="Consumer"/>
    <x v="1"/>
    <x v="1"/>
    <x v="1"/>
    <x v="46"/>
    <n v="337.75"/>
    <n v="548.89"/>
    <s v="Medium"/>
    <n v="0"/>
    <n v="13"/>
    <n v="7135.57"/>
    <n v="4390.75"/>
    <x v="46"/>
    <n v="0.38466723751571352"/>
  </r>
  <r>
    <x v="47"/>
    <x v="45"/>
    <x v="7"/>
    <s v="Q2-2024"/>
    <d v="2024-05-28T00:00:00"/>
    <d v="2024-05-28T00:00:00"/>
    <n v="14"/>
    <x v="3"/>
    <x v="8"/>
    <s v="Birmingham"/>
    <s v="Europe→United Kingdom→Birmingham"/>
    <s v="Consumer"/>
    <x v="0"/>
    <x v="5"/>
    <x v="2"/>
    <x v="47"/>
    <n v="1421.14"/>
    <n v="3524"/>
    <s v="High"/>
    <n v="0"/>
    <n v="31"/>
    <n v="109244"/>
    <n v="44055.340000000004"/>
    <x v="47"/>
    <n v="0.59672531214528945"/>
  </r>
  <r>
    <x v="48"/>
    <x v="46"/>
    <x v="1"/>
    <s v="Q4-2024"/>
    <d v="2024-11-08T00:00:00"/>
    <d v="2024-11-08T00:00:00"/>
    <n v="25"/>
    <x v="0"/>
    <x v="1"/>
    <s v="Lagos"/>
    <s v="Africa→Nigeria→Lagos"/>
    <s v="Enterprise"/>
    <x v="1"/>
    <x v="7"/>
    <x v="2"/>
    <x v="48"/>
    <n v="859.35"/>
    <n v="1825.61"/>
    <s v="High"/>
    <n v="0.187"/>
    <n v="24"/>
    <n v="35621.302319999995"/>
    <n v="20624.400000000001"/>
    <x v="48"/>
    <n v="0.42100937762681989"/>
  </r>
  <r>
    <x v="49"/>
    <x v="47"/>
    <x v="24"/>
    <s v="Q3-2023"/>
    <d v="2023-08-01T00:00:00"/>
    <d v="2023-08-01T00:00:00"/>
    <n v="22"/>
    <x v="3"/>
    <x v="7"/>
    <s v="Marseille"/>
    <s v="Europe→France→Marseille"/>
    <s v="Consumer"/>
    <x v="2"/>
    <x v="5"/>
    <x v="1"/>
    <x v="49"/>
    <n v="1303.56"/>
    <n v="1791.37"/>
    <s v="High"/>
    <n v="0.126"/>
    <n v="22"/>
    <n v="34444.462359999998"/>
    <n v="28678.32"/>
    <x v="49"/>
    <n v="0.16740404596055358"/>
  </r>
  <r>
    <x v="50"/>
    <x v="48"/>
    <x v="18"/>
    <s v="Q4-2024"/>
    <d v="2024-11-22T00:00:00"/>
    <d v="2024-11-22T00:00:00"/>
    <n v="16"/>
    <x v="2"/>
    <x v="3"/>
    <s v="Toronto"/>
    <s v="Americas→Canada→Toronto"/>
    <s v="Non-Profit"/>
    <x v="3"/>
    <x v="14"/>
    <x v="6"/>
    <x v="50"/>
    <n v="1454.11"/>
    <n v="2629.75"/>
    <s v="High"/>
    <n v="0.29199999999999998"/>
    <n v="8"/>
    <n v="14894.903999999999"/>
    <n v="11632.88"/>
    <x v="50"/>
    <n v="0.21900268709351867"/>
  </r>
  <r>
    <x v="51"/>
    <x v="49"/>
    <x v="1"/>
    <s v="Q4-2024"/>
    <d v="2024-11-06T00:00:00"/>
    <d v="2024-11-06T00:00:00"/>
    <n v="20"/>
    <x v="1"/>
    <x v="4"/>
    <s v="Bengaluru"/>
    <s v="Asia→India→Bengaluru"/>
    <s v="Enterprise"/>
    <x v="3"/>
    <x v="7"/>
    <x v="5"/>
    <x v="51"/>
    <n v="72.94"/>
    <n v="106.3"/>
    <s v="Low"/>
    <n v="0.29499999999999998"/>
    <n v="8"/>
    <n v="599.53200000000004"/>
    <n v="583.52"/>
    <x v="51"/>
    <n v="2.6707498515508857E-2"/>
  </r>
  <r>
    <x v="52"/>
    <x v="50"/>
    <x v="22"/>
    <s v="Q1-2023"/>
    <d v="2023-04-05T00:00:00"/>
    <d v="2023-04-05T00:00:00"/>
    <n v="5"/>
    <x v="0"/>
    <x v="0"/>
    <s v="Nakuru"/>
    <s v="Africa→Kenya→Nakuru"/>
    <s v="Education"/>
    <x v="2"/>
    <x v="5"/>
    <x v="4"/>
    <x v="52"/>
    <n v="533.26"/>
    <n v="385.72"/>
    <s v="Low"/>
    <n v="0"/>
    <n v="15"/>
    <n v="5785.8"/>
    <n v="7998.9"/>
    <x v="52"/>
    <n v="-0.38250544436378708"/>
  </r>
  <r>
    <x v="53"/>
    <x v="51"/>
    <x v="10"/>
    <s v="Q1-2025"/>
    <d v="2025-02-16T00:00:00"/>
    <d v="2025-02-16T00:00:00"/>
    <n v="26"/>
    <x v="3"/>
    <x v="7"/>
    <s v="Lyon"/>
    <s v="Europe→France→Lyon"/>
    <s v="Corporate"/>
    <x v="3"/>
    <x v="7"/>
    <x v="4"/>
    <x v="53"/>
    <n v="204.11"/>
    <n v="236.87"/>
    <s v="Low"/>
    <n v="0.182"/>
    <n v="13"/>
    <n v="2518.8755800000004"/>
    <n v="2653.4300000000003"/>
    <x v="53"/>
    <n v="-5.3418446337075494E-2"/>
  </r>
  <r>
    <x v="54"/>
    <x v="52"/>
    <x v="25"/>
    <s v="Q3-2023"/>
    <d v="2023-09-01T00:00:00"/>
    <d v="2023-09-01T00:00:00"/>
    <n v="2"/>
    <x v="3"/>
    <x v="6"/>
    <s v="Munich"/>
    <s v="Europe→Germany→Munich"/>
    <s v="Corporate"/>
    <x v="4"/>
    <x v="13"/>
    <x v="2"/>
    <x v="54"/>
    <n v="44.42"/>
    <n v="41.9"/>
    <s v="Low"/>
    <n v="0.14399999999999999"/>
    <n v="6"/>
    <n v="215.19839999999996"/>
    <n v="266.52"/>
    <x v="54"/>
    <n v="-0.23848504449847224"/>
  </r>
  <r>
    <x v="55"/>
    <x v="53"/>
    <x v="19"/>
    <s v="Q2-2025"/>
    <d v="2025-04-30T00:00:00"/>
    <d v="2025-04-30T00:00:00"/>
    <n v="24"/>
    <x v="2"/>
    <x v="5"/>
    <s v="Brasília"/>
    <s v="Americas→Brazil→Brasília"/>
    <s v="Education"/>
    <x v="1"/>
    <x v="11"/>
    <x v="5"/>
    <x v="55"/>
    <n v="855.78"/>
    <n v="977.38"/>
    <s v="High"/>
    <n v="0.14699999999999999"/>
    <n v="38"/>
    <n v="31680.795320000001"/>
    <n v="32519.64"/>
    <x v="55"/>
    <n v="-2.6478018355506307E-2"/>
  </r>
  <r>
    <x v="56"/>
    <x v="54"/>
    <x v="26"/>
    <s v="Q1-2025"/>
    <d v="2025-03-01T00:00:00"/>
    <d v="2025-03-01T00:00:00"/>
    <n v="20"/>
    <x v="2"/>
    <x v="5"/>
    <s v="São Paulo"/>
    <s v="Americas→Brazil→São Paulo"/>
    <s v="Corporate"/>
    <x v="3"/>
    <x v="5"/>
    <x v="4"/>
    <x v="56"/>
    <n v="1154.6400000000001"/>
    <n v="2794.13"/>
    <s v="High"/>
    <n v="3.5000000000000003E-2"/>
    <n v="11"/>
    <n v="29659.68995"/>
    <n v="12701.04"/>
    <x v="56"/>
    <n v="0.57177435025749479"/>
  </r>
  <r>
    <x v="57"/>
    <x v="55"/>
    <x v="6"/>
    <s v="Q4-2024"/>
    <d v="2024-12-18T00:00:00"/>
    <d v="2024-12-18T00:00:00"/>
    <n v="1"/>
    <x v="3"/>
    <x v="6"/>
    <s v="Munich"/>
    <s v="Europe→Germany→Munich"/>
    <s v="Education"/>
    <x v="0"/>
    <x v="4"/>
    <x v="6"/>
    <x v="57"/>
    <n v="346.82"/>
    <n v="701.95"/>
    <s v="Medium"/>
    <n v="0.14699999999999999"/>
    <n v="8"/>
    <n v="4790.1068000000005"/>
    <n v="2774.56"/>
    <x v="57"/>
    <n v="0.42077283120284509"/>
  </r>
  <r>
    <x v="58"/>
    <x v="56"/>
    <x v="16"/>
    <s v="Q2-2025"/>
    <d v="2025-06-18T00:00:00"/>
    <d v="2025-06-18T00:00:00"/>
    <n v="9"/>
    <x v="3"/>
    <x v="7"/>
    <s v="Marseille"/>
    <s v="Europe→France→Marseille"/>
    <s v="Small Business"/>
    <x v="2"/>
    <x v="10"/>
    <x v="6"/>
    <x v="58"/>
    <n v="1225.5"/>
    <n v="5.27"/>
    <s v="Low"/>
    <n v="7.4999999999999997E-2"/>
    <n v="56"/>
    <n v="272.98599999999999"/>
    <n v="68628"/>
    <x v="58"/>
    <n v="-250.39750756449047"/>
  </r>
  <r>
    <x v="59"/>
    <x v="57"/>
    <x v="8"/>
    <s v="Q2-2025"/>
    <d v="2025-05-13T00:00:00"/>
    <d v="2025-05-13T00:00:00"/>
    <n v="11"/>
    <x v="0"/>
    <x v="0"/>
    <s v="Nakuru"/>
    <s v="Africa→Kenya→Nakuru"/>
    <s v="Small Business"/>
    <x v="1"/>
    <x v="8"/>
    <x v="6"/>
    <x v="59"/>
    <n v="1057.5999999999999"/>
    <n v="1437.06"/>
    <s v="High"/>
    <n v="0.20499999999999999"/>
    <n v="4"/>
    <n v="4569.8508000000002"/>
    <n v="4230.3999999999996"/>
    <x v="59"/>
    <n v="7.4280499485891424E-2"/>
  </r>
  <r>
    <x v="60"/>
    <x v="58"/>
    <x v="0"/>
    <s v="Q1-2024"/>
    <d v="2024-04-09T00:00:00"/>
    <d v="2024-04-09T00:00:00"/>
    <n v="30"/>
    <x v="3"/>
    <x v="7"/>
    <s v="Lyon"/>
    <s v="Europe→France→Lyon"/>
    <s v="Corporate"/>
    <x v="4"/>
    <x v="2"/>
    <x v="0"/>
    <x v="60"/>
    <n v="1176.56"/>
    <n v="1911.89"/>
    <s v="High"/>
    <n v="0.11899999999999999"/>
    <n v="20"/>
    <n v="33687.501800000005"/>
    <n v="23531.199999999997"/>
    <x v="60"/>
    <n v="0.30148575160892477"/>
  </r>
  <r>
    <x v="61"/>
    <x v="59"/>
    <x v="11"/>
    <s v="Q3-2025"/>
    <d v="2025-09-12T00:00:00"/>
    <d v="2025-09-12T00:00:00"/>
    <n v="2"/>
    <x v="1"/>
    <x v="2"/>
    <s v="Tokyo"/>
    <s v="Asia→Japan→Tokyo"/>
    <s v="Consumer"/>
    <x v="1"/>
    <x v="7"/>
    <x v="0"/>
    <x v="61"/>
    <n v="1470.15"/>
    <n v="2593.7800000000002"/>
    <s v="High"/>
    <n v="0.11"/>
    <n v="12"/>
    <n v="27701.570400000001"/>
    <n v="17641.800000000003"/>
    <x v="61"/>
    <n v="0.36314801849645306"/>
  </r>
  <r>
    <x v="62"/>
    <x v="60"/>
    <x v="19"/>
    <s v="Q2-2025"/>
    <d v="2025-05-25T00:00:00"/>
    <d v="2025-05-25T00:00:00"/>
    <n v="28"/>
    <x v="3"/>
    <x v="7"/>
    <s v="Paris"/>
    <s v="Europe→France→Paris"/>
    <s v="Small Business"/>
    <x v="2"/>
    <x v="2"/>
    <x v="3"/>
    <x v="62"/>
    <n v="603.45000000000005"/>
    <n v="1244.08"/>
    <s v="High"/>
    <n v="0.2"/>
    <n v="11"/>
    <n v="10947.904"/>
    <n v="6637.9500000000007"/>
    <x v="62"/>
    <n v="0.39367846119220623"/>
  </r>
  <r>
    <x v="63"/>
    <x v="61"/>
    <x v="18"/>
    <s v="Q4-2024"/>
    <d v="2024-11-18T00:00:00"/>
    <d v="2024-11-18T00:00:00"/>
    <n v="16"/>
    <x v="1"/>
    <x v="4"/>
    <s v="Mumbai"/>
    <s v="Asia→India→Mumbai"/>
    <s v="Small Business"/>
    <x v="3"/>
    <x v="7"/>
    <x v="5"/>
    <x v="63"/>
    <n v="1233.58"/>
    <n v="1912.51"/>
    <s v="High"/>
    <n v="0.255"/>
    <n v="51"/>
    <n v="72665.817450000002"/>
    <n v="62912.579999999994"/>
    <x v="63"/>
    <n v="0.134220432553601"/>
  </r>
  <r>
    <x v="64"/>
    <x v="62"/>
    <x v="2"/>
    <s v="Q1-2023"/>
    <d v="2023-02-26T00:00:00"/>
    <d v="2023-02-26T00:00:00"/>
    <n v="11"/>
    <x v="0"/>
    <x v="11"/>
    <s v="Johannesburg"/>
    <s v="Africa→South Africa→Johannesburg"/>
    <s v="Non-Profit"/>
    <x v="0"/>
    <x v="11"/>
    <x v="4"/>
    <x v="64"/>
    <n v="498.5"/>
    <n v="755.87"/>
    <s v="Medium"/>
    <n v="0.13"/>
    <n v="40"/>
    <n v="26304.275999999998"/>
    <n v="19940"/>
    <x v="64"/>
    <n v="0.24194834330357537"/>
  </r>
  <r>
    <x v="65"/>
    <x v="63"/>
    <x v="4"/>
    <s v="Q4-2023"/>
    <d v="2023-12-26T00:00:00"/>
    <d v="2023-12-26T00:00:00"/>
    <n v="23"/>
    <x v="2"/>
    <x v="5"/>
    <s v="Rio de Janeiro"/>
    <s v="Americas→Brazil→Rio de Janeiro"/>
    <s v="Education"/>
    <x v="0"/>
    <x v="7"/>
    <x v="3"/>
    <x v="65"/>
    <n v="1303.1099999999999"/>
    <n v="1145.67"/>
    <s v="High"/>
    <n v="0.184"/>
    <n v="13"/>
    <n v="12153.267360000002"/>
    <n v="16940.43"/>
    <x v="65"/>
    <n v="-0.39389922875851208"/>
  </r>
  <r>
    <x v="66"/>
    <x v="64"/>
    <x v="22"/>
    <s v="Q1-2023"/>
    <d v="2023-04-09T00:00:00"/>
    <d v="2023-04-09T00:00:00"/>
    <n v="21"/>
    <x v="3"/>
    <x v="8"/>
    <s v="Manchester"/>
    <s v="Europe→United Kingdom→Manchester"/>
    <s v="Consumer"/>
    <x v="0"/>
    <x v="4"/>
    <x v="6"/>
    <x v="66"/>
    <n v="1082.17"/>
    <n v="1234.0999999999999"/>
    <s v="High"/>
    <n v="0.189"/>
    <n v="16"/>
    <n v="16013.681599999998"/>
    <n v="17314.72"/>
    <x v="66"/>
    <n v="-8.124542703534228E-2"/>
  </r>
  <r>
    <x v="67"/>
    <x v="65"/>
    <x v="7"/>
    <s v="Q2-2024"/>
    <d v="2024-06-06T00:00:00"/>
    <d v="2024-06-06T00:00:00"/>
    <n v="15"/>
    <x v="1"/>
    <x v="2"/>
    <s v="Nagoya"/>
    <s v="Asia→Japan→Nagoya"/>
    <s v="Corporate"/>
    <x v="3"/>
    <x v="0"/>
    <x v="5"/>
    <x v="67"/>
    <n v="673.88"/>
    <n v="1228.01"/>
    <s v="High"/>
    <n v="0.105"/>
    <n v="13"/>
    <n v="14287.896349999999"/>
    <n v="8760.44"/>
    <x v="67"/>
    <n v="0.38686285332689996"/>
  </r>
  <r>
    <x v="68"/>
    <x v="66"/>
    <x v="25"/>
    <s v="Q3-2023"/>
    <d v="2023-09-07T00:00:00"/>
    <d v="2023-09-07T00:00:00"/>
    <n v="19"/>
    <x v="0"/>
    <x v="11"/>
    <s v="Johannesburg"/>
    <s v="Africa→South Africa→Johannesburg"/>
    <s v="Enterprise"/>
    <x v="0"/>
    <x v="14"/>
    <x v="5"/>
    <x v="68"/>
    <n v="494.61"/>
    <n v="605.23"/>
    <s v="Medium"/>
    <n v="0.20399999999999999"/>
    <n v="18"/>
    <n v="8671.7354400000004"/>
    <n v="8902.98"/>
    <x v="68"/>
    <n v="-2.6666468505639647E-2"/>
  </r>
  <r>
    <x v="69"/>
    <x v="67"/>
    <x v="12"/>
    <s v="Q2-2023"/>
    <d v="2023-05-10T00:00:00"/>
    <d v="2023-05-10T00:00:00"/>
    <n v="19"/>
    <x v="1"/>
    <x v="9"/>
    <s v="Shanghai"/>
    <s v="Asia→China→Shanghai"/>
    <s v="Corporate"/>
    <x v="0"/>
    <x v="8"/>
    <x v="0"/>
    <x v="69"/>
    <n v="882.33"/>
    <n v="1880.15"/>
    <s v="High"/>
    <n v="0.05"/>
    <n v="5"/>
    <n v="8930.7124999999996"/>
    <n v="4411.6500000000005"/>
    <x v="69"/>
    <n v="0.50601365792482955"/>
  </r>
  <r>
    <x v="70"/>
    <x v="68"/>
    <x v="0"/>
    <s v="Q1-2024"/>
    <d v="2024-03-21T00:00:00"/>
    <d v="2024-03-21T00:00:00"/>
    <n v="3"/>
    <x v="3"/>
    <x v="6"/>
    <s v="Munich"/>
    <s v="Europe→Germany→Munich"/>
    <s v="Small Business"/>
    <x v="1"/>
    <x v="12"/>
    <x v="6"/>
    <x v="70"/>
    <n v="910.63"/>
    <n v="1269.4000000000001"/>
    <s v="High"/>
    <n v="6.8000000000000005E-2"/>
    <n v="9"/>
    <n v="10647.727199999999"/>
    <n v="8195.67"/>
    <x v="70"/>
    <n v="0.23028925834989455"/>
  </r>
  <r>
    <x v="71"/>
    <x v="69"/>
    <x v="19"/>
    <s v="Q2-2025"/>
    <d v="2025-05-06T00:00:00"/>
    <d v="2025-05-06T00:00:00"/>
    <n v="27"/>
    <x v="2"/>
    <x v="5"/>
    <s v="Brasília"/>
    <s v="Americas→Brazil→Brasília"/>
    <s v="Enterprise"/>
    <x v="2"/>
    <x v="9"/>
    <x v="4"/>
    <x v="71"/>
    <n v="264.19"/>
    <n v="620.92999999999995"/>
    <s v="Medium"/>
    <n v="0.14199999999999999"/>
    <n v="12"/>
    <n v="6393.0952799999995"/>
    <n v="3170.2799999999997"/>
    <x v="71"/>
    <n v="0.50410875152794532"/>
  </r>
  <r>
    <x v="72"/>
    <x v="70"/>
    <x v="20"/>
    <s v="Q2-2024"/>
    <d v="2024-05-07T00:00:00"/>
    <d v="2024-05-07T00:00:00"/>
    <n v="25"/>
    <x v="0"/>
    <x v="11"/>
    <s v="Johannesburg"/>
    <s v="Africa→South Africa→Johannesburg"/>
    <s v="Education"/>
    <x v="3"/>
    <x v="8"/>
    <x v="4"/>
    <x v="72"/>
    <n v="1376.51"/>
    <n v="1455.91"/>
    <s v="High"/>
    <n v="0.185"/>
    <n v="17"/>
    <n v="20171.63305"/>
    <n v="23400.67"/>
    <x v="72"/>
    <n v="-0.1600781127634085"/>
  </r>
  <r>
    <x v="73"/>
    <x v="71"/>
    <x v="6"/>
    <s v="Q4-2024"/>
    <d v="2024-12-20T00:00:00"/>
    <d v="2024-12-20T00:00:00"/>
    <n v="5"/>
    <x v="1"/>
    <x v="9"/>
    <s v="Shenzhen"/>
    <s v="Asia→China→Shenzhen"/>
    <s v="Small Business"/>
    <x v="4"/>
    <x v="1"/>
    <x v="2"/>
    <x v="73"/>
    <n v="717.55"/>
    <n v="546.42999999999995"/>
    <s v="Medium"/>
    <n v="4.7E-2"/>
    <n v="18"/>
    <n v="9373.460219999999"/>
    <n v="12915.9"/>
    <x v="73"/>
    <n v="-0.37792231437026369"/>
  </r>
  <r>
    <x v="74"/>
    <x v="72"/>
    <x v="15"/>
    <s v="Q2-2023"/>
    <d v="2023-05-18T00:00:00"/>
    <d v="2023-05-20T00:00:00"/>
    <n v="0"/>
    <x v="0"/>
    <x v="11"/>
    <s v="Durban"/>
    <s v="Africa→South Africa→Durban"/>
    <s v="Corporate"/>
    <x v="3"/>
    <x v="8"/>
    <x v="0"/>
    <x v="74"/>
    <n v="917.88"/>
    <n v="1347.92"/>
    <s v="High"/>
    <n v="0.34300000000000003"/>
    <n v="5"/>
    <n v="4427.9172000000008"/>
    <n v="4589.3999999999996"/>
    <x v="74"/>
    <n v="-3.6469245630880096E-2"/>
  </r>
  <r>
    <x v="75"/>
    <x v="73"/>
    <x v="27"/>
    <s v="Q3-2023"/>
    <d v="2023-10-08T00:00:00"/>
    <d v="2023-10-08T00:00:00"/>
    <n v="20"/>
    <x v="1"/>
    <x v="4"/>
    <s v="Delhi"/>
    <s v="Asia→India→Delhi"/>
    <s v="Small Business"/>
    <x v="4"/>
    <x v="5"/>
    <x v="0"/>
    <x v="75"/>
    <n v="825.64"/>
    <n v="1108.43"/>
    <s v="High"/>
    <n v="0.114"/>
    <n v="7"/>
    <n v="6874.4828600000001"/>
    <n v="5779.48"/>
    <x v="75"/>
    <n v="0.15928512475773349"/>
  </r>
  <r>
    <x v="76"/>
    <x v="74"/>
    <x v="21"/>
    <s v="Q3-2024"/>
    <d v="2024-09-25T00:00:00"/>
    <d v="2024-09-25T00:00:00"/>
    <n v="28"/>
    <x v="2"/>
    <x v="5"/>
    <s v="Rio de Janeiro"/>
    <s v="Americas→Brazil→Rio de Janeiro"/>
    <s v="Non-Profit"/>
    <x v="1"/>
    <x v="15"/>
    <x v="6"/>
    <x v="76"/>
    <n v="1394.65"/>
    <n v="3144.1"/>
    <s v="High"/>
    <n v="0.13400000000000001"/>
    <n v="13"/>
    <n v="35396.277799999996"/>
    <n v="18130.45"/>
    <x v="76"/>
    <n v="0.4877865378263021"/>
  </r>
  <r>
    <x v="77"/>
    <x v="24"/>
    <x v="17"/>
    <s v="Q2-2024"/>
    <d v="2024-06-28T00:00:00"/>
    <d v="2024-06-30T00:00:00"/>
    <n v="0"/>
    <x v="2"/>
    <x v="5"/>
    <s v="Rio de Janeiro"/>
    <s v="Americas→Brazil→Rio de Janeiro"/>
    <s v="Small Business"/>
    <x v="4"/>
    <x v="4"/>
    <x v="6"/>
    <x v="77"/>
    <n v="1112.98"/>
    <n v="2095.73"/>
    <s v="High"/>
    <n v="7.1999999999999995E-2"/>
    <n v="17"/>
    <n v="33062.236480000007"/>
    <n v="18920.66"/>
    <x v="77"/>
    <n v="0.42772594916724777"/>
  </r>
  <r>
    <x v="78"/>
    <x v="75"/>
    <x v="23"/>
    <s v="Q2-2023"/>
    <d v="2023-06-16T00:00:00"/>
    <d v="2023-06-16T00:00:00"/>
    <n v="2"/>
    <x v="3"/>
    <x v="8"/>
    <s v="Manchester"/>
    <s v="Europe→United Kingdom→Manchester"/>
    <s v="Non-Profit"/>
    <x v="4"/>
    <x v="11"/>
    <x v="0"/>
    <x v="78"/>
    <n v="357.36"/>
    <n v="703.62"/>
    <s v="Medium"/>
    <n v="0.25700000000000001"/>
    <n v="20"/>
    <n v="10455.7932"/>
    <n v="7147.2000000000007"/>
    <x v="78"/>
    <n v="0.31643636563125593"/>
  </r>
  <r>
    <x v="79"/>
    <x v="76"/>
    <x v="18"/>
    <s v="Q4-2024"/>
    <d v="2024-12-21T00:00:00"/>
    <d v="2024-12-21T00:00:00"/>
    <n v="30"/>
    <x v="3"/>
    <x v="7"/>
    <s v="Marseille"/>
    <s v="Europe→France→Marseille"/>
    <s v="Small Business"/>
    <x v="4"/>
    <x v="2"/>
    <x v="5"/>
    <x v="79"/>
    <n v="1122.68"/>
    <n v="1997.19"/>
    <s v="High"/>
    <n v="0.186"/>
    <n v="3"/>
    <n v="4877.1379800000004"/>
    <n v="3368.04"/>
    <x v="79"/>
    <n v="0.30942285951073306"/>
  </r>
  <r>
    <x v="80"/>
    <x v="77"/>
    <x v="2"/>
    <s v="Q1-2023"/>
    <d v="2023-02-11T00:00:00"/>
    <d v="2023-02-11T00:00:00"/>
    <n v="3"/>
    <x v="0"/>
    <x v="11"/>
    <s v="Cape Town"/>
    <s v="Africa→South Africa→Cape Town"/>
    <s v="Corporate"/>
    <x v="4"/>
    <x v="12"/>
    <x v="2"/>
    <x v="80"/>
    <n v="1410.05"/>
    <n v="2763.95"/>
    <s v="High"/>
    <n v="0.161"/>
    <n v="26"/>
    <n v="60292.805299999993"/>
    <n v="36661.299999999996"/>
    <x v="80"/>
    <n v="0.39194569206750779"/>
  </r>
  <r>
    <x v="81"/>
    <x v="66"/>
    <x v="25"/>
    <s v="Q3-2023"/>
    <d v="2023-09-12T00:00:00"/>
    <d v="2023-09-12T00:00:00"/>
    <n v="24"/>
    <x v="2"/>
    <x v="3"/>
    <s v="Vancouver"/>
    <s v="Americas→Canada→Vancouver"/>
    <s v="Enterprise"/>
    <x v="0"/>
    <x v="2"/>
    <x v="1"/>
    <x v="81"/>
    <n v="1183.95"/>
    <n v="1503.53"/>
    <s v="High"/>
    <n v="0.24099999999999999"/>
    <n v="16"/>
    <n v="18258.868320000001"/>
    <n v="18943.2"/>
    <x v="81"/>
    <n v="-3.7479413729623705E-2"/>
  </r>
  <r>
    <x v="82"/>
    <x v="78"/>
    <x v="8"/>
    <s v="Q2-2025"/>
    <d v="2025-05-24T00:00:00"/>
    <d v="2025-05-24T00:00:00"/>
    <n v="10"/>
    <x v="3"/>
    <x v="7"/>
    <s v="Paris"/>
    <s v="Europe→France→Paris"/>
    <s v="Small Business"/>
    <x v="2"/>
    <x v="11"/>
    <x v="0"/>
    <x v="82"/>
    <n v="170.39"/>
    <n v="388.04"/>
    <s v="Low"/>
    <n v="8.4000000000000005E-2"/>
    <n v="15"/>
    <n v="5331.6696000000002"/>
    <n v="2555.85"/>
    <x v="82"/>
    <n v="0.52062858508711796"/>
  </r>
  <r>
    <x v="83"/>
    <x v="79"/>
    <x v="19"/>
    <s v="Q2-2025"/>
    <d v="2025-04-22T00:00:00"/>
    <d v="2025-04-23T00:00:00"/>
    <n v="0"/>
    <x v="2"/>
    <x v="10"/>
    <s v="San Francisco"/>
    <s v="Americas→USA→San Francisco"/>
    <s v="Non-Profit"/>
    <x v="3"/>
    <x v="14"/>
    <x v="5"/>
    <x v="83"/>
    <n v="23.24"/>
    <n v="44.57"/>
    <s v="Low"/>
    <n v="0.215"/>
    <n v="15"/>
    <n v="524.81174999999996"/>
    <n v="348.59999999999997"/>
    <x v="83"/>
    <n v="0.33576182316802167"/>
  </r>
  <r>
    <x v="84"/>
    <x v="80"/>
    <x v="3"/>
    <s v="Q1-2025"/>
    <d v="2025-04-17T00:00:00"/>
    <d v="2025-04-17T00:00:00"/>
    <n v="23"/>
    <x v="3"/>
    <x v="8"/>
    <s v="London"/>
    <s v="Europe→United Kingdom→London"/>
    <s v="Consumer"/>
    <x v="0"/>
    <x v="10"/>
    <x v="2"/>
    <x v="84"/>
    <n v="1421.19"/>
    <n v="1808.26"/>
    <s v="High"/>
    <n v="0.104"/>
    <n v="13"/>
    <n v="21062.61248"/>
    <n v="18475.47"/>
    <x v="84"/>
    <n v="0.12283103449093123"/>
  </r>
  <r>
    <x v="85"/>
    <x v="81"/>
    <x v="4"/>
    <s v="Q4-2023"/>
    <d v="2023-12-23T00:00:00"/>
    <d v="2023-12-23T00:00:00"/>
    <n v="1"/>
    <x v="0"/>
    <x v="11"/>
    <s v="Cape Town"/>
    <s v="Africa→South Africa→Cape Town"/>
    <s v="Non-Profit"/>
    <x v="2"/>
    <x v="14"/>
    <x v="0"/>
    <x v="85"/>
    <n v="1186.18"/>
    <n v="1285.0899999999999"/>
    <s v="High"/>
    <n v="7.0000000000000007E-2"/>
    <n v="11"/>
    <n v="13146.470699999998"/>
    <n v="13047.980000000001"/>
    <x v="85"/>
    <n v="7.4917977796121861E-3"/>
  </r>
  <r>
    <x v="86"/>
    <x v="82"/>
    <x v="20"/>
    <s v="Q2-2024"/>
    <d v="2024-04-25T00:00:00"/>
    <d v="2024-04-25T00:00:00"/>
    <n v="19"/>
    <x v="1"/>
    <x v="9"/>
    <s v="Shanghai"/>
    <s v="Asia→China→Shanghai"/>
    <s v="Corporate"/>
    <x v="0"/>
    <x v="11"/>
    <x v="0"/>
    <x v="86"/>
    <n v="1366.48"/>
    <n v="1678.14"/>
    <s v="High"/>
    <n v="0.154"/>
    <n v="10"/>
    <n v="14197.064400000001"/>
    <n v="13664.8"/>
    <x v="86"/>
    <n v="3.7491159087790132E-2"/>
  </r>
  <r>
    <x v="87"/>
    <x v="83"/>
    <x v="28"/>
    <s v="Q3-2025"/>
    <d v="2025-08-19T00:00:00"/>
    <d v="2025-08-19T00:00:00"/>
    <n v="12"/>
    <x v="0"/>
    <x v="0"/>
    <s v="Nakuru"/>
    <s v="Africa→Kenya→Nakuru"/>
    <s v="Corporate"/>
    <x v="5"/>
    <x v="12"/>
    <x v="0"/>
    <x v="87"/>
    <n v="601.51"/>
    <n v="679.35"/>
    <s v="Medium"/>
    <n v="0.188"/>
    <n v="3"/>
    <n v="1654.8966000000003"/>
    <n v="1804.53"/>
    <x v="87"/>
    <n v="-9.0418579626062243E-2"/>
  </r>
  <r>
    <x v="88"/>
    <x v="84"/>
    <x v="9"/>
    <s v="Q1-2024"/>
    <d v="2024-01-25T00:00:00"/>
    <d v="2024-01-25T00:00:00"/>
    <n v="4"/>
    <x v="1"/>
    <x v="4"/>
    <s v="Delhi"/>
    <s v="Asia→India→Delhi"/>
    <s v="Consumer"/>
    <x v="4"/>
    <x v="0"/>
    <x v="5"/>
    <x v="88"/>
    <n v="523.70000000000005"/>
    <n v="1109.92"/>
    <s v="High"/>
    <n v="0.03"/>
    <n v="11"/>
    <n v="11842.8464"/>
    <n v="5760.7000000000007"/>
    <x v="88"/>
    <n v="0.51357133197302973"/>
  </r>
  <r>
    <x v="89"/>
    <x v="85"/>
    <x v="23"/>
    <s v="Q2-2023"/>
    <d v="2023-07-02T00:00:00"/>
    <d v="2023-07-02T00:00:00"/>
    <n v="3"/>
    <x v="1"/>
    <x v="2"/>
    <s v="Nagoya"/>
    <s v="Asia→Japan→Nagoya"/>
    <s v="Education"/>
    <x v="2"/>
    <x v="9"/>
    <x v="5"/>
    <x v="89"/>
    <n v="55.65"/>
    <n v="83.57"/>
    <s v="Low"/>
    <n v="6.6000000000000003E-2"/>
    <n v="8"/>
    <n v="624.43503999999996"/>
    <n v="445.2"/>
    <x v="89"/>
    <n v="0.2870355257449998"/>
  </r>
  <r>
    <x v="90"/>
    <x v="86"/>
    <x v="19"/>
    <s v="Q2-2025"/>
    <d v="2025-05-15T00:00:00"/>
    <d v="2025-05-15T00:00:00"/>
    <n v="17"/>
    <x v="1"/>
    <x v="2"/>
    <s v="Nagoya"/>
    <s v="Asia→Japan→Nagoya"/>
    <s v="Education"/>
    <x v="4"/>
    <x v="13"/>
    <x v="2"/>
    <x v="90"/>
    <n v="691.19"/>
    <n v="1284.3"/>
    <s v="High"/>
    <n v="7.3999999999999996E-2"/>
    <n v="7"/>
    <n v="8324.8326000000015"/>
    <n v="4838.33"/>
    <x v="90"/>
    <n v="0.41880753253825198"/>
  </r>
  <r>
    <x v="91"/>
    <x v="56"/>
    <x v="16"/>
    <s v="Q2-2025"/>
    <d v="2025-06-25T00:00:00"/>
    <d v="2025-06-25T00:00:00"/>
    <n v="16"/>
    <x v="1"/>
    <x v="4"/>
    <s v="Hyderabad"/>
    <s v="Asia→India→Hyderabad"/>
    <s v="Enterprise"/>
    <x v="3"/>
    <x v="12"/>
    <x v="3"/>
    <x v="91"/>
    <n v="527.33000000000004"/>
    <n v="911.72"/>
    <s v="High"/>
    <n v="0.14399999999999999"/>
    <n v="25"/>
    <n v="19510.808000000001"/>
    <n v="13183.250000000002"/>
    <x v="91"/>
    <n v="0.32431040272652978"/>
  </r>
  <r>
    <x v="92"/>
    <x v="87"/>
    <x v="23"/>
    <s v="Q2-2023"/>
    <d v="2023-06-23T00:00:00"/>
    <d v="2023-06-24T00:00:00"/>
    <n v="0"/>
    <x v="2"/>
    <x v="5"/>
    <s v="Rio de Janeiro"/>
    <s v="Americas→Brazil→Rio de Janeiro"/>
    <s v="Non-Profit"/>
    <x v="0"/>
    <x v="6"/>
    <x v="1"/>
    <x v="92"/>
    <n v="804.01"/>
    <n v="1405.07"/>
    <s v="High"/>
    <n v="9.6000000000000002E-2"/>
    <n v="8"/>
    <n v="10161.46624"/>
    <n v="6432.08"/>
    <x v="92"/>
    <n v="0.36701260939287439"/>
  </r>
  <r>
    <x v="93"/>
    <x v="88"/>
    <x v="1"/>
    <s v="Q4-2024"/>
    <d v="2024-11-02T00:00:00"/>
    <d v="2024-11-02T00:00:00"/>
    <n v="29"/>
    <x v="0"/>
    <x v="1"/>
    <s v="Abuja"/>
    <s v="Africa→Nigeria→Abuja"/>
    <s v="Corporate"/>
    <x v="3"/>
    <x v="9"/>
    <x v="6"/>
    <x v="93"/>
    <n v="412.09"/>
    <n v="968.94"/>
    <s v="High"/>
    <n v="9.9000000000000005E-2"/>
    <n v="23"/>
    <n v="20079.343620000003"/>
    <n v="9478.07"/>
    <x v="93"/>
    <n v="0.52796913189137418"/>
  </r>
  <r>
    <x v="94"/>
    <x v="59"/>
    <x v="11"/>
    <s v="Q3-2025"/>
    <d v="2025-09-30T00:00:00"/>
    <d v="2025-09-30T00:00:00"/>
    <n v="20"/>
    <x v="0"/>
    <x v="0"/>
    <s v="Mombasa"/>
    <s v="Africa→Kenya→Mombasa"/>
    <s v="Corporate"/>
    <x v="4"/>
    <x v="4"/>
    <x v="3"/>
    <x v="94"/>
    <n v="1009.48"/>
    <n v="1088.81"/>
    <s v="High"/>
    <n v="0.16"/>
    <n v="6"/>
    <n v="5487.6023999999998"/>
    <n v="6056.88"/>
    <x v="94"/>
    <n v="-0.10373885688219693"/>
  </r>
  <r>
    <x v="95"/>
    <x v="89"/>
    <x v="12"/>
    <s v="Q2-2023"/>
    <d v="2023-04-27T00:00:00"/>
    <d v="2023-04-27T00:00:00"/>
    <n v="21"/>
    <x v="3"/>
    <x v="8"/>
    <s v="Manchester"/>
    <s v="Europe→United Kingdom→Manchester"/>
    <s v="Enterprise"/>
    <x v="3"/>
    <x v="2"/>
    <x v="1"/>
    <x v="95"/>
    <n v="1084.79"/>
    <n v="2484.9899999999998"/>
    <s v="High"/>
    <n v="3.4000000000000002E-2"/>
    <n v="18"/>
    <n v="43209.006119999991"/>
    <n v="19526.22"/>
    <x v="95"/>
    <n v="0.54809837685755114"/>
  </r>
  <r>
    <x v="96"/>
    <x v="90"/>
    <x v="28"/>
    <s v="Q3-2025"/>
    <d v="2025-08-16T00:00:00"/>
    <d v="2025-08-16T00:00:00"/>
    <n v="15"/>
    <x v="1"/>
    <x v="4"/>
    <s v="Unknown"/>
    <s v="Asia→India→Unknown"/>
    <s v="Enterprise"/>
    <x v="4"/>
    <x v="7"/>
    <x v="5"/>
    <x v="96"/>
    <n v="24.44"/>
    <n v="28.69"/>
    <s v="Low"/>
    <n v="0.14599999999999999"/>
    <n v="6"/>
    <n v="147.00756000000001"/>
    <n v="146.64000000000001"/>
    <x v="96"/>
    <n v="2.5002795774584476E-3"/>
  </r>
  <r>
    <x v="97"/>
    <x v="91"/>
    <x v="7"/>
    <s v="Q2-2024"/>
    <d v="2024-05-26T00:00:00"/>
    <d v="2024-05-28T00:00:00"/>
    <n v="0"/>
    <x v="0"/>
    <x v="1"/>
    <s v="Abuja"/>
    <s v="Africa→Nigeria→Abuja"/>
    <s v="Enterprise"/>
    <x v="1"/>
    <x v="9"/>
    <x v="6"/>
    <x v="97"/>
    <n v="1227.08"/>
    <n v="1896.62"/>
    <s v="High"/>
    <n v="0"/>
    <n v="18"/>
    <n v="34139.159999999996"/>
    <n v="22087.439999999999"/>
    <x v="97"/>
    <n v="0.353017473189147"/>
  </r>
  <r>
    <x v="98"/>
    <x v="92"/>
    <x v="13"/>
    <s v="Q3-2025"/>
    <d v="2025-08-18T00:00:00"/>
    <d v="2025-08-18T00:00:00"/>
    <n v="27"/>
    <x v="1"/>
    <x v="9"/>
    <s v="Shenzhen"/>
    <s v="Asia→China→Shenzhen"/>
    <s v="Non-Profit"/>
    <x v="2"/>
    <x v="12"/>
    <x v="2"/>
    <x v="98"/>
    <n v="547.32000000000005"/>
    <n v="419.17"/>
    <s v="Medium"/>
    <n v="9.1999999999999998E-2"/>
    <n v="14"/>
    <n v="5328.4890400000004"/>
    <n v="7662.4800000000005"/>
    <x v="98"/>
    <n v="-0.43802116181137907"/>
  </r>
  <r>
    <x v="99"/>
    <x v="2"/>
    <x v="2"/>
    <s v="Q1-2023"/>
    <d v="2023-03-20T00:00:00"/>
    <d v="2023-03-20T00:00:00"/>
    <n v="20"/>
    <x v="3"/>
    <x v="6"/>
    <s v="Berlin"/>
    <s v="Europe→Germany→Berlin"/>
    <s v="Small Business"/>
    <x v="4"/>
    <x v="10"/>
    <x v="4"/>
    <x v="99"/>
    <n v="1200.78"/>
    <n v="2001.17"/>
    <s v="High"/>
    <n v="0.29199999999999998"/>
    <n v="18"/>
    <n v="25502.910479999999"/>
    <n v="21614.04"/>
    <x v="99"/>
    <n v="0.15248732034132906"/>
  </r>
  <r>
    <x v="100"/>
    <x v="93"/>
    <x v="10"/>
    <s v="Q1-2025"/>
    <d v="2025-02-15T00:00:00"/>
    <d v="2025-02-15T00:00:00"/>
    <n v="19"/>
    <x v="1"/>
    <x v="9"/>
    <s v="Shenzhen"/>
    <s v="Asia→China→Shenzhen"/>
    <s v="Non-Profit"/>
    <x v="4"/>
    <x v="4"/>
    <x v="3"/>
    <x v="100"/>
    <n v="1253.22"/>
    <n v="3104.71"/>
    <s v="High"/>
    <n v="0"/>
    <n v="17"/>
    <n v="52780.07"/>
    <n v="21304.74"/>
    <x v="100"/>
    <n v="0.59634877331538205"/>
  </r>
  <r>
    <x v="101"/>
    <x v="94"/>
    <x v="9"/>
    <s v="Q1-2024"/>
    <d v="2024-01-22T00:00:00"/>
    <d v="2024-01-22T00:00:00"/>
    <n v="9"/>
    <x v="1"/>
    <x v="4"/>
    <s v="Mumbai"/>
    <s v="Asia→India→Mumbai"/>
    <s v="Enterprise"/>
    <x v="2"/>
    <x v="1"/>
    <x v="0"/>
    <x v="101"/>
    <n v="313.60000000000002"/>
    <n v="334.28"/>
    <s v="Low"/>
    <n v="0.14000000000000001"/>
    <n v="22"/>
    <n v="6324.5775999999996"/>
    <n v="6899.2000000000007"/>
    <x v="101"/>
    <n v="-9.0855458868905517E-2"/>
  </r>
  <r>
    <x v="102"/>
    <x v="95"/>
    <x v="3"/>
    <s v="Q1-2025"/>
    <d v="2025-04-04T00:00:00"/>
    <d v="2025-04-04T00:00:00"/>
    <n v="4"/>
    <x v="0"/>
    <x v="0"/>
    <s v="Nakuru"/>
    <s v="Africa→Kenya→Nakuru"/>
    <s v="Corporate"/>
    <x v="4"/>
    <x v="0"/>
    <x v="4"/>
    <x v="102"/>
    <n v="862.08"/>
    <n v="1952.83"/>
    <s v="High"/>
    <n v="0"/>
    <n v="7"/>
    <n v="13669.81"/>
    <n v="6034.56"/>
    <x v="102"/>
    <n v="0.5585483631447693"/>
  </r>
  <r>
    <x v="103"/>
    <x v="96"/>
    <x v="6"/>
    <s v="Q4-2024"/>
    <d v="2024-12-28T00:00:00"/>
    <d v="2024-12-28T00:00:00"/>
    <n v="23"/>
    <x v="2"/>
    <x v="3"/>
    <s v="Vancouver"/>
    <s v="Americas→Canada→Vancouver"/>
    <s v="Corporate"/>
    <x v="4"/>
    <x v="9"/>
    <x v="6"/>
    <x v="103"/>
    <n v="107.03"/>
    <n v="242.29"/>
    <s v="Low"/>
    <n v="0.18"/>
    <n v="30"/>
    <n v="5960.3340000000007"/>
    <n v="3210.9"/>
    <x v="103"/>
    <n v="0.46128857879440988"/>
  </r>
  <r>
    <x v="104"/>
    <x v="97"/>
    <x v="29"/>
    <s v="Q3-2024"/>
    <d v="2024-10-05T00:00:00"/>
    <d v="2024-10-05T00:00:00"/>
    <n v="21"/>
    <x v="1"/>
    <x v="9"/>
    <s v="Shanghai"/>
    <s v="Asia→China→Shanghai"/>
    <s v="Small Business"/>
    <x v="1"/>
    <x v="10"/>
    <x v="4"/>
    <x v="104"/>
    <n v="1405.56"/>
    <n v="2968.87"/>
    <s v="High"/>
    <n v="0.16900000000000001"/>
    <n v="5"/>
    <n v="12335.654849999999"/>
    <n v="7027.7999999999993"/>
    <x v="104"/>
    <n v="0.4302856163327235"/>
  </r>
  <r>
    <x v="105"/>
    <x v="98"/>
    <x v="7"/>
    <s v="Q2-2024"/>
    <d v="2024-05-27T00:00:00"/>
    <d v="2024-05-27T00:00:00"/>
    <n v="6"/>
    <x v="0"/>
    <x v="11"/>
    <s v="Johannesburg"/>
    <s v="Africa→South Africa→Johannesburg"/>
    <s v="Non-Profit"/>
    <x v="1"/>
    <x v="12"/>
    <x v="0"/>
    <x v="105"/>
    <n v="1157.51"/>
    <n v="1394.3"/>
    <s v="High"/>
    <n v="0.27800000000000002"/>
    <n v="12"/>
    <n v="12080.215199999999"/>
    <n v="13890.119999999999"/>
    <x v="105"/>
    <n v="-0.14982388724333326"/>
  </r>
  <r>
    <x v="106"/>
    <x v="20"/>
    <x v="15"/>
    <s v="Q2-2023"/>
    <d v="2023-06-07T00:00:00"/>
    <d v="2023-06-07T00:00:00"/>
    <n v="27"/>
    <x v="0"/>
    <x v="0"/>
    <s v="Mombasa"/>
    <s v="Africa→Kenya→Mombasa"/>
    <s v="Corporate"/>
    <x v="1"/>
    <x v="1"/>
    <x v="3"/>
    <x v="106"/>
    <n v="12.85"/>
    <n v="15.41"/>
    <s v="Low"/>
    <n v="0.13700000000000001"/>
    <n v="39"/>
    <n v="518.65436999999997"/>
    <n v="501.15"/>
    <x v="106"/>
    <n v="3.3749585489851353E-2"/>
  </r>
  <r>
    <x v="107"/>
    <x v="99"/>
    <x v="21"/>
    <s v="Q3-2024"/>
    <d v="2024-09-04T00:00:00"/>
    <d v="2024-09-04T00:00:00"/>
    <n v="21"/>
    <x v="3"/>
    <x v="8"/>
    <s v="Manchester"/>
    <s v="Europe→United Kingdom→Manchester"/>
    <s v="Non-Profit"/>
    <x v="1"/>
    <x v="1"/>
    <x v="3"/>
    <x v="107"/>
    <n v="1138.8"/>
    <n v="2250.81"/>
    <s v="High"/>
    <n v="0.123"/>
    <n v="12"/>
    <n v="23687.524440000001"/>
    <n v="13665.599999999999"/>
    <x v="107"/>
    <n v="0.42308872188756258"/>
  </r>
  <r>
    <x v="108"/>
    <x v="100"/>
    <x v="1"/>
    <s v="Q4-2024"/>
    <d v="2024-11-08T00:00:00"/>
    <d v="2024-11-08T00:00:00"/>
    <n v="23"/>
    <x v="1"/>
    <x v="2"/>
    <s v="Osaka"/>
    <s v="Asia→Japan→Osaka"/>
    <s v="Small Business"/>
    <x v="0"/>
    <x v="1"/>
    <x v="2"/>
    <x v="108"/>
    <n v="82.14"/>
    <n v="166.04"/>
    <s v="Low"/>
    <n v="0"/>
    <n v="10"/>
    <n v="1660.3999999999999"/>
    <n v="821.4"/>
    <x v="108"/>
    <n v="0.50529992772825827"/>
  </r>
  <r>
    <x v="109"/>
    <x v="101"/>
    <x v="17"/>
    <s v="Q2-2024"/>
    <d v="2024-06-08T00:00:00"/>
    <d v="2024-06-08T00:00:00"/>
    <n v="6"/>
    <x v="0"/>
    <x v="0"/>
    <s v="Kisumu"/>
    <s v="Africa→Kenya→Kisumu"/>
    <s v="Consumer"/>
    <x v="2"/>
    <x v="8"/>
    <x v="6"/>
    <x v="109"/>
    <n v="292.94"/>
    <n v="356.55"/>
    <s v="Low"/>
    <n v="0.22900000000000001"/>
    <n v="2"/>
    <n v="549.80010000000004"/>
    <n v="585.88"/>
    <x v="109"/>
    <n v="-6.5623669402751925E-2"/>
  </r>
  <r>
    <x v="110"/>
    <x v="102"/>
    <x v="17"/>
    <s v="Q2-2024"/>
    <d v="2024-07-07T00:00:00"/>
    <d v="2024-07-07T00:00:00"/>
    <n v="28"/>
    <x v="1"/>
    <x v="9"/>
    <s v="Shenzhen"/>
    <s v="Asia→China→Shenzhen"/>
    <s v="Corporate"/>
    <x v="1"/>
    <x v="1"/>
    <x v="0"/>
    <x v="110"/>
    <n v="550.22"/>
    <n v="1025.05"/>
    <s v="High"/>
    <n v="0"/>
    <n v="27"/>
    <n v="27676.35"/>
    <n v="14855.94"/>
    <x v="110"/>
    <n v="0.46322618408858102"/>
  </r>
  <r>
    <x v="111"/>
    <x v="103"/>
    <x v="17"/>
    <s v="Q2-2024"/>
    <d v="2024-06-11T00:00:00"/>
    <d v="2024-06-11T00:00:00"/>
    <n v="1"/>
    <x v="3"/>
    <x v="8"/>
    <s v="Birmingham"/>
    <s v="Europe→United Kingdom→Birmingham"/>
    <s v="Small Business"/>
    <x v="2"/>
    <x v="12"/>
    <x v="4"/>
    <x v="111"/>
    <n v="1187.1300000000001"/>
    <n v="1795.17"/>
    <s v="High"/>
    <n v="1.2E-2"/>
    <n v="17"/>
    <n v="30151.675319999998"/>
    <n v="20181.210000000003"/>
    <x v="111"/>
    <n v="0.33067699271046663"/>
  </r>
  <r>
    <x v="112"/>
    <x v="104"/>
    <x v="17"/>
    <s v="Q2-2024"/>
    <d v="2024-07-26T00:00:00"/>
    <d v="2024-07-26T00:00:00"/>
    <n v="27"/>
    <x v="0"/>
    <x v="11"/>
    <s v="Durban"/>
    <s v="Africa→South Africa→Durban"/>
    <s v="Enterprise"/>
    <x v="3"/>
    <x v="5"/>
    <x v="2"/>
    <x v="112"/>
    <n v="5.36"/>
    <n v="4.37"/>
    <s v="Low"/>
    <n v="0.11799999999999999"/>
    <n v="9"/>
    <n v="34.689059999999998"/>
    <n v="48.24"/>
    <x v="112"/>
    <n v="-0.39064016148030545"/>
  </r>
  <r>
    <x v="113"/>
    <x v="105"/>
    <x v="10"/>
    <s v="Q1-2025"/>
    <d v="2025-01-24T00:00:00"/>
    <d v="2025-01-24T00:00:00"/>
    <n v="7"/>
    <x v="2"/>
    <x v="10"/>
    <s v="Austin"/>
    <s v="Americas→USA→Austin"/>
    <s v="Enterprise"/>
    <x v="1"/>
    <x v="3"/>
    <x v="6"/>
    <x v="113"/>
    <n v="142.09"/>
    <n v="218.5"/>
    <s v="Low"/>
    <n v="0.11899999999999999"/>
    <n v="11"/>
    <n v="2117.4834999999998"/>
    <n v="1562.99"/>
    <x v="113"/>
    <n v="0.26186437816398561"/>
  </r>
  <r>
    <x v="114"/>
    <x v="106"/>
    <x v="30"/>
    <s v="Q4-2023"/>
    <d v="2023-12-05T00:00:00"/>
    <d v="2023-12-05T00:00:00"/>
    <n v="15"/>
    <x v="1"/>
    <x v="2"/>
    <s v="Tokyo"/>
    <s v="Asia→Japan→Tokyo"/>
    <s v="Enterprise"/>
    <x v="0"/>
    <x v="4"/>
    <x v="2"/>
    <x v="114"/>
    <n v="354.24"/>
    <n v="249.87"/>
    <s v="Low"/>
    <n v="0"/>
    <n v="6"/>
    <n v="1499.22"/>
    <n v="2125.44"/>
    <x v="114"/>
    <n v="-0.41769720254532355"/>
  </r>
  <r>
    <x v="115"/>
    <x v="107"/>
    <x v="22"/>
    <s v="Q1-2023"/>
    <d v="2023-03-05T00:00:00"/>
    <d v="2023-03-05T00:00:00"/>
    <n v="3"/>
    <x v="2"/>
    <x v="5"/>
    <s v="Brasília"/>
    <s v="Americas→Brazil→Brasília"/>
    <s v="Enterprise"/>
    <x v="4"/>
    <x v="3"/>
    <x v="5"/>
    <x v="115"/>
    <n v="1473.58"/>
    <n v="3436.52"/>
    <s v="High"/>
    <n v="0.108"/>
    <n v="8"/>
    <n v="24523.006720000001"/>
    <n v="11788.64"/>
    <x v="115"/>
    <n v="0.51928243813652564"/>
  </r>
  <r>
    <x v="116"/>
    <x v="108"/>
    <x v="16"/>
    <s v="Q2-2025"/>
    <d v="2025-06-10T00:00:00"/>
    <d v="2025-06-10T00:00:00"/>
    <n v="7"/>
    <x v="2"/>
    <x v="3"/>
    <s v="Toronto"/>
    <s v="Americas→Canada→Toronto"/>
    <s v="Consumer"/>
    <x v="3"/>
    <x v="7"/>
    <x v="1"/>
    <x v="116"/>
    <n v="75.180000000000007"/>
    <n v="53.45"/>
    <s v="Low"/>
    <n v="0.157"/>
    <n v="17"/>
    <n v="765.99195000000009"/>
    <n v="1278.0600000000002"/>
    <x v="116"/>
    <n v="-0.66850317421743144"/>
  </r>
  <r>
    <x v="117"/>
    <x v="6"/>
    <x v="6"/>
    <s v="Q4-2024"/>
    <d v="2025-01-02T00:00:00"/>
    <d v="2025-01-02T00:00:00"/>
    <n v="6"/>
    <x v="3"/>
    <x v="6"/>
    <s v="Frankfurt"/>
    <s v="Europe→Germany→Frankfurt"/>
    <s v="Education"/>
    <x v="4"/>
    <x v="9"/>
    <x v="4"/>
    <x v="117"/>
    <n v="1391.99"/>
    <n v="3469.7"/>
    <s v="High"/>
    <n v="0.184"/>
    <n v="23"/>
    <n v="65119.329599999997"/>
    <n v="32015.77"/>
    <x v="117"/>
    <n v="0.50835227886006973"/>
  </r>
  <r>
    <x v="118"/>
    <x v="109"/>
    <x v="23"/>
    <s v="Q2-2023"/>
    <d v="2023-06-19T00:00:00"/>
    <d v="2023-06-19T00:00:00"/>
    <n v="10"/>
    <x v="1"/>
    <x v="9"/>
    <s v="Beijing"/>
    <s v="Asia→China→Beijing"/>
    <s v="Enterprise"/>
    <x v="0"/>
    <x v="9"/>
    <x v="5"/>
    <x v="118"/>
    <n v="339.61"/>
    <n v="621.02"/>
    <s v="Medium"/>
    <n v="7.0999999999999994E-2"/>
    <n v="10"/>
    <n v="5769.2758000000003"/>
    <n v="3396.1000000000004"/>
    <x v="118"/>
    <n v="0.41134726129750981"/>
  </r>
  <r>
    <x v="119"/>
    <x v="110"/>
    <x v="13"/>
    <s v="Q3-2025"/>
    <d v="2025-07-18T00:00:00"/>
    <d v="2025-07-18T00:00:00"/>
    <n v="9"/>
    <x v="2"/>
    <x v="3"/>
    <s v="Vancouver"/>
    <s v="Americas→Canada→Vancouver"/>
    <s v="Education"/>
    <x v="3"/>
    <x v="2"/>
    <x v="4"/>
    <x v="119"/>
    <n v="57.96"/>
    <n v="88.51"/>
    <s v="Low"/>
    <n v="4.2999999999999997E-2"/>
    <n v="7"/>
    <n v="592.92849000000001"/>
    <n v="405.72"/>
    <x v="119"/>
    <n v="0.3157353595877978"/>
  </r>
  <r>
    <x v="120"/>
    <x v="111"/>
    <x v="16"/>
    <s v="Q2-2025"/>
    <d v="2025-07-12T00:00:00"/>
    <d v="2025-07-12T00:00:00"/>
    <n v="23"/>
    <x v="3"/>
    <x v="8"/>
    <s v="Unknown"/>
    <s v="Europe→United Kingdom→Unknown"/>
    <s v="Non-Profit"/>
    <x v="4"/>
    <x v="15"/>
    <x v="2"/>
    <x v="120"/>
    <n v="801.24"/>
    <n v="1959.09"/>
    <s v="High"/>
    <n v="0.123"/>
    <n v="23"/>
    <n v="39516.804389999998"/>
    <n v="18428.52"/>
    <x v="120"/>
    <n v="0.53365358650651762"/>
  </r>
  <r>
    <x v="121"/>
    <x v="112"/>
    <x v="30"/>
    <s v="Q4-2023"/>
    <d v="2023-12-13T00:00:00"/>
    <d v="2023-12-13T00:00:00"/>
    <n v="24"/>
    <x v="3"/>
    <x v="7"/>
    <s v="Lyon"/>
    <s v="Europe→France→Lyon"/>
    <s v="Non-Profit"/>
    <x v="4"/>
    <x v="10"/>
    <x v="5"/>
    <x v="121"/>
    <n v="1297.42"/>
    <n v="2742.97"/>
    <s v="High"/>
    <n v="6.9000000000000006E-2"/>
    <n v="9"/>
    <n v="22983.34563"/>
    <n v="11676.78"/>
    <x v="121"/>
    <n v="0.49194602961727291"/>
  </r>
  <r>
    <x v="122"/>
    <x v="113"/>
    <x v="4"/>
    <s v="Q4-2023"/>
    <d v="2024-01-20T00:00:00"/>
    <d v="2024-01-20T00:00:00"/>
    <n v="22"/>
    <x v="0"/>
    <x v="0"/>
    <s v="Kisumu"/>
    <s v="Africa→Kenya→Kisumu"/>
    <s v="Corporate"/>
    <x v="4"/>
    <x v="4"/>
    <x v="3"/>
    <x v="122"/>
    <n v="1395.49"/>
    <n v="1679.42"/>
    <s v="High"/>
    <n v="0.20300000000000001"/>
    <n v="12"/>
    <n v="16061.972879999999"/>
    <n v="16745.88"/>
    <x v="122"/>
    <n v="-4.2579272490964493E-2"/>
  </r>
  <r>
    <x v="123"/>
    <x v="61"/>
    <x v="18"/>
    <s v="Q4-2024"/>
    <d v="2024-11-29T00:00:00"/>
    <d v="2024-11-29T00:00:00"/>
    <n v="27"/>
    <x v="2"/>
    <x v="5"/>
    <s v="Brasília"/>
    <s v="Americas→Brazil→Brasília"/>
    <s v="Small Business"/>
    <x v="4"/>
    <x v="2"/>
    <x v="2"/>
    <x v="123"/>
    <n v="1363.51"/>
    <n v="1433.9"/>
    <s v="High"/>
    <n v="5.7000000000000002E-2"/>
    <n v="8"/>
    <n v="10817.3416"/>
    <n v="10908.08"/>
    <x v="123"/>
    <n v="-8.3882346842037592E-3"/>
  </r>
  <r>
    <x v="124"/>
    <x v="114"/>
    <x v="25"/>
    <s v="Q3-2023"/>
    <d v="2023-09-04T00:00:00"/>
    <d v="2023-09-04T00:00:00"/>
    <n v="14"/>
    <x v="2"/>
    <x v="3"/>
    <s v="Montreal"/>
    <s v="Americas→Canada→Montreal"/>
    <s v="Education"/>
    <x v="3"/>
    <x v="9"/>
    <x v="0"/>
    <x v="124"/>
    <n v="178.19"/>
    <n v="284.43"/>
    <s v="Low"/>
    <n v="8.8999999999999996E-2"/>
    <n v="8"/>
    <n v="2072.9258400000003"/>
    <n v="1425.52"/>
    <x v="124"/>
    <n v="0.31231500302972742"/>
  </r>
  <r>
    <x v="125"/>
    <x v="115"/>
    <x v="25"/>
    <s v="Q3-2023"/>
    <d v="2023-09-06T00:00:00"/>
    <d v="2023-09-06T00:00:00"/>
    <n v="25"/>
    <x v="1"/>
    <x v="9"/>
    <s v="Shanghai"/>
    <s v="Asia→China→Shanghai"/>
    <s v="Small Business"/>
    <x v="0"/>
    <x v="5"/>
    <x v="0"/>
    <x v="125"/>
    <n v="950.77"/>
    <n v="694.78"/>
    <s v="Medium"/>
    <n v="8.4000000000000005E-2"/>
    <n v="14"/>
    <n v="8909.8587200000002"/>
    <n v="13310.779999999999"/>
    <x v="125"/>
    <n v="-0.49393839097821279"/>
  </r>
  <r>
    <x v="126"/>
    <x v="116"/>
    <x v="17"/>
    <s v="Q2-2024"/>
    <d v="2024-06-26T00:00:00"/>
    <d v="2024-06-26T00:00:00"/>
    <n v="19"/>
    <x v="3"/>
    <x v="6"/>
    <s v="Berlin"/>
    <s v="Europe→Germany→Berlin"/>
    <s v="Non-Profit"/>
    <x v="2"/>
    <x v="12"/>
    <x v="0"/>
    <x v="126"/>
    <n v="1064.32"/>
    <n v="1848.39"/>
    <s v="High"/>
    <n v="7.2999999999999995E-2"/>
    <n v="38"/>
    <n v="65111.38614000001"/>
    <n v="40444.159999999996"/>
    <x v="126"/>
    <n v="0.3788465827921631"/>
  </r>
  <r>
    <x v="127"/>
    <x v="117"/>
    <x v="28"/>
    <s v="Q3-2025"/>
    <d v="2025-08-14T00:00:00"/>
    <d v="2025-08-14T00:00:00"/>
    <n v="9"/>
    <x v="3"/>
    <x v="8"/>
    <s v="London"/>
    <s v="Europe→United Kingdom→London"/>
    <s v="Non-Profit"/>
    <x v="4"/>
    <x v="6"/>
    <x v="0"/>
    <x v="127"/>
    <n v="41.76"/>
    <n v="45.19"/>
    <s v="Low"/>
    <n v="0.17899999999999999"/>
    <n v="23"/>
    <n v="853.32276999999988"/>
    <n v="960.4799999999999"/>
    <x v="127"/>
    <n v="-0.12557643340514638"/>
  </r>
  <r>
    <x v="128"/>
    <x v="118"/>
    <x v="7"/>
    <s v="Q2-2024"/>
    <d v="2024-06-13T00:00:00"/>
    <d v="2024-06-13T00:00:00"/>
    <n v="14"/>
    <x v="2"/>
    <x v="10"/>
    <s v="San Francisco"/>
    <s v="Americas→USA→San Francisco"/>
    <s v="Small Business"/>
    <x v="0"/>
    <x v="9"/>
    <x v="3"/>
    <x v="128"/>
    <n v="157.78"/>
    <n v="361.1"/>
    <s v="Low"/>
    <n v="0.187"/>
    <n v="9"/>
    <n v="2642.1686999999997"/>
    <n v="1420.02"/>
    <x v="128"/>
    <n v="0.46255513510549112"/>
  </r>
  <r>
    <x v="129"/>
    <x v="119"/>
    <x v="5"/>
    <s v="Q1-2023"/>
    <d v="2023-01-30T00:00:00"/>
    <d v="2023-01-30T00:00:00"/>
    <n v="8"/>
    <x v="2"/>
    <x v="10"/>
    <s v="San Francisco"/>
    <s v="Americas→USA→San Francisco"/>
    <s v="Small Business"/>
    <x v="1"/>
    <x v="8"/>
    <x v="2"/>
    <x v="129"/>
    <n v="413.52"/>
    <n v="1004.34"/>
    <s v="High"/>
    <n v="0.111"/>
    <n v="18"/>
    <n v="16071.44868"/>
    <n v="7443.36"/>
    <x v="129"/>
    <n v="0.53685817948304593"/>
  </r>
  <r>
    <x v="130"/>
    <x v="120"/>
    <x v="26"/>
    <s v="Q1-2025"/>
    <d v="2025-02-28T00:00:00"/>
    <d v="2025-02-28T00:00:00"/>
    <n v="16"/>
    <x v="2"/>
    <x v="5"/>
    <s v="São Paulo"/>
    <s v="Americas→Brazil→São Paulo"/>
    <s v="Non-Profit"/>
    <x v="4"/>
    <x v="5"/>
    <x v="5"/>
    <x v="130"/>
    <n v="414.95"/>
    <n v="1027.73"/>
    <s v="High"/>
    <n v="6.3E-2"/>
    <n v="8"/>
    <n v="7703.8640800000003"/>
    <n v="3319.6"/>
    <x v="130"/>
    <n v="0.56909935513815568"/>
  </r>
  <r>
    <x v="131"/>
    <x v="121"/>
    <x v="3"/>
    <s v="Q1-2025"/>
    <d v="2025-03-24T00:00:00"/>
    <d v="2025-03-24T00:00:00"/>
    <n v="21"/>
    <x v="0"/>
    <x v="1"/>
    <s v="Abuja"/>
    <s v="Africa→Nigeria→Abuja"/>
    <s v="Enterprise"/>
    <x v="4"/>
    <x v="10"/>
    <x v="6"/>
    <x v="131"/>
    <n v="555.95000000000005"/>
    <n v="468.09"/>
    <s v="Medium"/>
    <n v="0.14199999999999999"/>
    <n v="11"/>
    <n v="4417.8334199999999"/>
    <n v="6115.4500000000007"/>
    <x v="131"/>
    <n v="-0.38426450674095375"/>
  </r>
  <r>
    <x v="132"/>
    <x v="122"/>
    <x v="5"/>
    <s v="Q1-2023"/>
    <d v="2023-01-31T00:00:00"/>
    <d v="2023-01-31T00:00:00"/>
    <n v="4"/>
    <x v="3"/>
    <x v="8"/>
    <s v="Manchester"/>
    <s v="Europe→United Kingdom→Manchester"/>
    <s v="Enterprise"/>
    <x v="1"/>
    <x v="13"/>
    <x v="4"/>
    <x v="132"/>
    <n v="941.2"/>
    <n v="668.02"/>
    <s v="Medium"/>
    <n v="0.22"/>
    <n v="16"/>
    <n v="8336.8896000000004"/>
    <n v="15059.2"/>
    <x v="132"/>
    <n v="-0.80633314371825193"/>
  </r>
  <r>
    <x v="133"/>
    <x v="123"/>
    <x v="10"/>
    <s v="Q1-2025"/>
    <d v="2025-01-15T00:00:00"/>
    <d v="2025-01-15T00:00:00"/>
    <n v="6"/>
    <x v="1"/>
    <x v="9"/>
    <s v="Beijing"/>
    <s v="Asia→China→Beijing"/>
    <s v="Education"/>
    <x v="1"/>
    <x v="0"/>
    <x v="3"/>
    <x v="133"/>
    <n v="304.77999999999997"/>
    <n v="537.27"/>
    <s v="Medium"/>
    <n v="0.187"/>
    <n v="8"/>
    <n v="3494.4040799999998"/>
    <n v="2438.2399999999998"/>
    <x v="133"/>
    <n v="0.3022444044307549"/>
  </r>
  <r>
    <x v="134"/>
    <x v="124"/>
    <x v="6"/>
    <s v="Q4-2024"/>
    <d v="2024-12-26T00:00:00"/>
    <d v="2024-12-26T00:00:00"/>
    <n v="5"/>
    <x v="2"/>
    <x v="10"/>
    <s v="San Francisco"/>
    <s v="Americas→USA→San Francisco"/>
    <s v="Consumer"/>
    <x v="2"/>
    <x v="12"/>
    <x v="1"/>
    <x v="134"/>
    <n v="699.57"/>
    <n v="572.71"/>
    <s v="Medium"/>
    <n v="0.192"/>
    <n v="26"/>
    <n v="12031.491680000001"/>
    <n v="18188.82"/>
    <x v="134"/>
    <n v="-0.51176765805651114"/>
  </r>
  <r>
    <x v="135"/>
    <x v="125"/>
    <x v="12"/>
    <s v="Q2-2023"/>
    <d v="2023-04-17T00:00:00"/>
    <d v="2023-04-17T00:00:00"/>
    <n v="5"/>
    <x v="3"/>
    <x v="7"/>
    <s v="Lyon"/>
    <s v="Europe→France→Lyon"/>
    <s v="Enterprise"/>
    <x v="4"/>
    <x v="6"/>
    <x v="5"/>
    <x v="135"/>
    <n v="1087.81"/>
    <n v="2323.87"/>
    <s v="High"/>
    <n v="9.4E-2"/>
    <n v="13"/>
    <n v="27370.540859999997"/>
    <n v="14141.529999999999"/>
    <x v="135"/>
    <n v="0.48333026839572651"/>
  </r>
  <r>
    <x v="136"/>
    <x v="126"/>
    <x v="6"/>
    <s v="Q4-2024"/>
    <d v="2025-01-12T00:00:00"/>
    <d v="2025-01-12T00:00:00"/>
    <n v="29"/>
    <x v="1"/>
    <x v="9"/>
    <s v="Shenzhen"/>
    <s v="Asia→China→Shenzhen"/>
    <s v="Education"/>
    <x v="1"/>
    <x v="1"/>
    <x v="0"/>
    <x v="136"/>
    <n v="1412.15"/>
    <n v="1631.04"/>
    <s v="High"/>
    <n v="8.9999999999999993E-3"/>
    <n v="6"/>
    <n v="9698.1638399999993"/>
    <n v="8472.9000000000015"/>
    <x v="136"/>
    <n v="0.12633977526203535"/>
  </r>
  <r>
    <x v="137"/>
    <x v="50"/>
    <x v="22"/>
    <s v="Q1-2023"/>
    <d v="2023-04-12T00:00:00"/>
    <d v="2023-04-12T00:00:00"/>
    <n v="12"/>
    <x v="0"/>
    <x v="0"/>
    <s v="Mombasa"/>
    <s v="Africa→Kenya→Mombasa"/>
    <s v="Small Business"/>
    <x v="1"/>
    <x v="0"/>
    <x v="3"/>
    <x v="137"/>
    <n v="304.22000000000003"/>
    <n v="393.31"/>
    <s v="Low"/>
    <n v="0.26500000000000001"/>
    <n v="15"/>
    <n v="4336.2427499999994"/>
    <n v="4563.3"/>
    <x v="137"/>
    <n v="-5.2362670424759034E-2"/>
  </r>
  <r>
    <x v="138"/>
    <x v="127"/>
    <x v="18"/>
    <s v="Q4-2024"/>
    <d v="2024-12-15T00:00:00"/>
    <d v="2024-12-15T00:00:00"/>
    <n v="25"/>
    <x v="3"/>
    <x v="7"/>
    <s v="Paris"/>
    <s v="Europe→France→Paris"/>
    <s v="Corporate"/>
    <x v="1"/>
    <x v="3"/>
    <x v="1"/>
    <x v="138"/>
    <n v="1203.58"/>
    <n v="1856.16"/>
    <s v="High"/>
    <n v="0.129"/>
    <n v="22"/>
    <n v="35567.737920000007"/>
    <n v="26478.76"/>
    <x v="138"/>
    <n v="0.25553994860295032"/>
  </r>
  <r>
    <x v="139"/>
    <x v="128"/>
    <x v="31"/>
    <s v="Q1-2024"/>
    <d v="2024-02-14T00:00:00"/>
    <d v="2024-02-14T00:00:00"/>
    <n v="0"/>
    <x v="1"/>
    <x v="9"/>
    <s v="Beijing"/>
    <s v="Asia→China→Beijing"/>
    <s v="Corporate"/>
    <x v="3"/>
    <x v="4"/>
    <x v="6"/>
    <x v="139"/>
    <n v="65.930000000000007"/>
    <n v="84.9"/>
    <s v="Low"/>
    <n v="0.25900000000000001"/>
    <n v="23"/>
    <n v="1446.9507000000001"/>
    <n v="1516.39"/>
    <x v="139"/>
    <n v="-4.7990093926489688E-2"/>
  </r>
  <r>
    <x v="140"/>
    <x v="129"/>
    <x v="15"/>
    <s v="Q2-2023"/>
    <d v="2023-05-18T00:00:00"/>
    <d v="2023-05-18T00:00:00"/>
    <n v="16"/>
    <x v="1"/>
    <x v="4"/>
    <s v="Delhi"/>
    <s v="Asia→India→Delhi"/>
    <s v="Small Business"/>
    <x v="2"/>
    <x v="11"/>
    <x v="5"/>
    <x v="140"/>
    <n v="1463.92"/>
    <n v="2252.2399999999998"/>
    <s v="High"/>
    <n v="0.11799999999999999"/>
    <n v="44"/>
    <n v="87404.929919999995"/>
    <n v="64412.480000000003"/>
    <x v="140"/>
    <n v="0.26305667130040061"/>
  </r>
  <r>
    <x v="141"/>
    <x v="130"/>
    <x v="6"/>
    <s v="Q4-2024"/>
    <d v="2025-01-11T00:00:00"/>
    <d v="2025-01-11T00:00:00"/>
    <n v="19"/>
    <x v="3"/>
    <x v="6"/>
    <s v="Berlin"/>
    <s v="Europe→Germany→Berlin"/>
    <s v="Education"/>
    <x v="0"/>
    <x v="11"/>
    <x v="3"/>
    <x v="141"/>
    <n v="501.81"/>
    <n v="921.62"/>
    <s v="High"/>
    <n v="0.01"/>
    <n v="9"/>
    <n v="8211.6342000000004"/>
    <n v="4516.29"/>
    <x v="141"/>
    <n v="0.45001325071202031"/>
  </r>
  <r>
    <x v="142"/>
    <x v="131"/>
    <x v="24"/>
    <s v="Q3-2023"/>
    <d v="2023-08-25T00:00:00"/>
    <d v="2023-08-25T00:00:00"/>
    <n v="30"/>
    <x v="2"/>
    <x v="10"/>
    <s v="New York"/>
    <s v="Americas→USA→New York"/>
    <s v="Consumer"/>
    <x v="0"/>
    <x v="12"/>
    <x v="6"/>
    <x v="142"/>
    <n v="1261.48"/>
    <n v="1643.18"/>
    <s v="High"/>
    <n v="0.151"/>
    <n v="23"/>
    <n v="32086.37586"/>
    <n v="29014.04"/>
    <x v="142"/>
    <n v="9.5752037357079045E-2"/>
  </r>
  <r>
    <x v="143"/>
    <x v="132"/>
    <x v="17"/>
    <s v="Q2-2024"/>
    <d v="2024-07-06T00:00:00"/>
    <d v="2024-07-06T00:00:00"/>
    <n v="21"/>
    <x v="2"/>
    <x v="3"/>
    <s v="Toronto"/>
    <s v="Americas→Canada→Toronto"/>
    <s v="Enterprise"/>
    <x v="3"/>
    <x v="4"/>
    <x v="1"/>
    <x v="143"/>
    <n v="817.23"/>
    <n v="1467.17"/>
    <s v="High"/>
    <n v="0.245"/>
    <n v="9"/>
    <n v="9969.4201499999999"/>
    <n v="7355.07"/>
    <x v="143"/>
    <n v="0.26223693160328893"/>
  </r>
  <r>
    <x v="144"/>
    <x v="133"/>
    <x v="24"/>
    <s v="Q3-2023"/>
    <d v="2023-07-14T00:00:00"/>
    <d v="2023-07-14T00:00:00"/>
    <n v="9"/>
    <x v="2"/>
    <x v="5"/>
    <s v="Brasília"/>
    <s v="Americas→Brazil→Brasília"/>
    <s v="Enterprise"/>
    <x v="4"/>
    <x v="5"/>
    <x v="2"/>
    <x v="144"/>
    <n v="578.85"/>
    <n v="998.76"/>
    <s v="High"/>
    <n v="8.2000000000000003E-2"/>
    <n v="28"/>
    <n v="25672.127039999999"/>
    <n v="16207.800000000001"/>
    <x v="144"/>
    <n v="0.36866158480960831"/>
  </r>
  <r>
    <x v="145"/>
    <x v="134"/>
    <x v="30"/>
    <s v="Q4-2023"/>
    <d v="2023-11-29T00:00:00"/>
    <d v="2023-11-30T00:00:00"/>
    <n v="0"/>
    <x v="0"/>
    <x v="11"/>
    <s v="Durban"/>
    <s v="Africa→South Africa→Durban"/>
    <s v="Small Business"/>
    <x v="2"/>
    <x v="6"/>
    <x v="4"/>
    <x v="145"/>
    <n v="275.56"/>
    <n v="630.72"/>
    <s v="Medium"/>
    <n v="0.107"/>
    <n v="23"/>
    <n v="12954.358080000002"/>
    <n v="6337.88"/>
    <x v="145"/>
    <n v="0.5107530638831933"/>
  </r>
  <r>
    <x v="146"/>
    <x v="135"/>
    <x v="11"/>
    <s v="Q3-2025"/>
    <d v="2025-09-28T00:00:00"/>
    <d v="2025-09-28T00:00:00"/>
    <n v="17"/>
    <x v="0"/>
    <x v="0"/>
    <s v="Nairobi"/>
    <s v="Africa→Kenya→Nairobi"/>
    <s v="Non-Profit"/>
    <x v="3"/>
    <x v="1"/>
    <x v="4"/>
    <x v="146"/>
    <n v="891.46"/>
    <n v="728.61"/>
    <s v="Medium"/>
    <n v="0.185"/>
    <n v="6"/>
    <n v="3562.9028999999996"/>
    <n v="5348.76"/>
    <x v="146"/>
    <n v="-0.50123653383874167"/>
  </r>
  <r>
    <x v="147"/>
    <x v="136"/>
    <x v="20"/>
    <s v="Q2-2024"/>
    <d v="2024-04-24T00:00:00"/>
    <d v="2024-04-24T00:00:00"/>
    <n v="20"/>
    <x v="3"/>
    <x v="6"/>
    <s v="Frankfurt"/>
    <s v="Europe→Germany→Frankfurt"/>
    <s v="Non-Profit"/>
    <x v="4"/>
    <x v="7"/>
    <x v="6"/>
    <x v="147"/>
    <n v="683.42"/>
    <n v="951.51"/>
    <s v="High"/>
    <n v="0"/>
    <n v="14"/>
    <n v="13321.14"/>
    <n v="9567.8799999999992"/>
    <x v="147"/>
    <n v="0.28175216235247136"/>
  </r>
  <r>
    <x v="148"/>
    <x v="137"/>
    <x v="27"/>
    <s v="Q3-2023"/>
    <d v="2023-09-16T00:00:00"/>
    <d v="2023-09-16T00:00:00"/>
    <n v="2"/>
    <x v="3"/>
    <x v="7"/>
    <s v="Lyon"/>
    <s v="Europe→France→Lyon"/>
    <s v="Non-Profit"/>
    <x v="4"/>
    <x v="5"/>
    <x v="1"/>
    <x v="148"/>
    <n v="376.83"/>
    <n v="732.88"/>
    <s v="Medium"/>
    <n v="0.188"/>
    <n v="25"/>
    <n v="14877.464000000002"/>
    <n v="9420.75"/>
    <x v="148"/>
    <n v="0.36677716040852132"/>
  </r>
  <r>
    <x v="149"/>
    <x v="138"/>
    <x v="29"/>
    <s v="Q3-2024"/>
    <d v="2024-10-18T00:00:00"/>
    <d v="2024-10-18T00:00:00"/>
    <n v="25"/>
    <x v="2"/>
    <x v="3"/>
    <s v="Vancouver"/>
    <s v="Americas→Canada→Vancouver"/>
    <s v="Small Business"/>
    <x v="1"/>
    <x v="13"/>
    <x v="3"/>
    <x v="149"/>
    <n v="1297"/>
    <n v="2411.52"/>
    <s v="High"/>
    <n v="2.1000000000000001E-2"/>
    <n v="18"/>
    <n v="42495.805439999996"/>
    <n v="23346"/>
    <x v="149"/>
    <n v="0.45062813239385913"/>
  </r>
  <r>
    <x v="150"/>
    <x v="139"/>
    <x v="19"/>
    <s v="Q2-2025"/>
    <d v="2025-05-16T00:00:00"/>
    <d v="2025-05-16T00:00:00"/>
    <n v="30"/>
    <x v="2"/>
    <x v="3"/>
    <s v="Montreal"/>
    <s v="Americas→Canada→Montreal"/>
    <s v="Enterprise"/>
    <x v="3"/>
    <x v="11"/>
    <x v="1"/>
    <x v="150"/>
    <n v="763.32"/>
    <n v="568.29"/>
    <s v="Medium"/>
    <n v="0.13100000000000001"/>
    <n v="16"/>
    <n v="7901.5041599999995"/>
    <n v="12213.12"/>
    <x v="150"/>
    <n v="-0.54567026134426555"/>
  </r>
  <r>
    <x v="151"/>
    <x v="140"/>
    <x v="24"/>
    <s v="Q3-2023"/>
    <d v="2023-07-23T00:00:00"/>
    <d v="2023-07-23T00:00:00"/>
    <n v="20"/>
    <x v="0"/>
    <x v="11"/>
    <s v="Johannesburg"/>
    <s v="Africa→South Africa→Johannesburg"/>
    <s v="Small Business"/>
    <x v="3"/>
    <x v="9"/>
    <x v="4"/>
    <x v="151"/>
    <n v="1001.96"/>
    <n v="1254.95"/>
    <s v="High"/>
    <n v="4.4999999999999998E-2"/>
    <n v="18"/>
    <n v="21572.590500000002"/>
    <n v="18035.28"/>
    <x v="151"/>
    <n v="0.16397244920585699"/>
  </r>
  <r>
    <x v="152"/>
    <x v="141"/>
    <x v="4"/>
    <s v="Q4-2023"/>
    <d v="2023-12-05T00:00:00"/>
    <d v="2023-12-07T00:00:00"/>
    <n v="0"/>
    <x v="1"/>
    <x v="2"/>
    <s v="Tokyo"/>
    <s v="Asia→Japan→Tokyo"/>
    <s v="Non-Profit"/>
    <x v="2"/>
    <x v="10"/>
    <x v="1"/>
    <x v="152"/>
    <n v="1097.5899999999999"/>
    <n v="845.55"/>
    <s v="High"/>
    <n v="0.184"/>
    <n v="6"/>
    <n v="4139.8127999999997"/>
    <n v="6585.5399999999991"/>
    <x v="152"/>
    <n v="-0.59078207594314402"/>
  </r>
  <r>
    <x v="153"/>
    <x v="142"/>
    <x v="31"/>
    <s v="Q1-2024"/>
    <d v="2024-03-04T00:00:00"/>
    <d v="2024-03-04T00:00:00"/>
    <n v="15"/>
    <x v="0"/>
    <x v="0"/>
    <s v="Kisumu"/>
    <s v="Africa→Kenya→Kisumu"/>
    <s v="Education"/>
    <x v="4"/>
    <x v="11"/>
    <x v="1"/>
    <x v="153"/>
    <n v="928.68"/>
    <n v="2145.17"/>
    <s v="High"/>
    <n v="0.13600000000000001"/>
    <n v="16"/>
    <n v="29654.83008"/>
    <n v="14858.88"/>
    <x v="153"/>
    <n v="0.49893896003062177"/>
  </r>
  <r>
    <x v="154"/>
    <x v="143"/>
    <x v="32"/>
    <s v="Q4-2023"/>
    <d v="2023-11-02T00:00:00"/>
    <d v="2023-11-02T00:00:00"/>
    <n v="2"/>
    <x v="0"/>
    <x v="0"/>
    <s v="Kisumu"/>
    <s v="Africa→Kenya→Kisumu"/>
    <s v="Education"/>
    <x v="0"/>
    <x v="7"/>
    <x v="6"/>
    <x v="154"/>
    <n v="867.89"/>
    <n v="1349.94"/>
    <s v="High"/>
    <n v="0.184"/>
    <n v="10"/>
    <n v="11015.510400000003"/>
    <n v="8678.9"/>
    <x v="154"/>
    <n v="0.21212003031652557"/>
  </r>
  <r>
    <x v="155"/>
    <x v="144"/>
    <x v="21"/>
    <s v="Q3-2024"/>
    <d v="2024-08-17T00:00:00"/>
    <d v="2024-08-17T00:00:00"/>
    <n v="10"/>
    <x v="1"/>
    <x v="2"/>
    <s v="Osaka"/>
    <s v="Asia→Japan→Osaka"/>
    <s v="Consumer"/>
    <x v="1"/>
    <x v="11"/>
    <x v="2"/>
    <x v="155"/>
    <n v="436.58"/>
    <n v="527.48"/>
    <s v="Medium"/>
    <n v="0.111"/>
    <n v="19"/>
    <n v="8909.6646800000017"/>
    <n v="8295.02"/>
    <x v="155"/>
    <n v="6.8986286473802644E-2"/>
  </r>
  <r>
    <x v="156"/>
    <x v="145"/>
    <x v="31"/>
    <s v="Q1-2024"/>
    <d v="2024-02-21T00:00:00"/>
    <d v="2024-02-21T00:00:00"/>
    <n v="20"/>
    <x v="3"/>
    <x v="7"/>
    <s v="Paris"/>
    <s v="Europe→France→Paris"/>
    <s v="Small Business"/>
    <x v="2"/>
    <x v="8"/>
    <x v="2"/>
    <x v="156"/>
    <n v="656.2"/>
    <n v="1467.17"/>
    <s v="High"/>
    <n v="1.7999999999999999E-2"/>
    <n v="5"/>
    <n v="7203.8047000000006"/>
    <n v="3281"/>
    <x v="156"/>
    <n v="0.54454623124360946"/>
  </r>
  <r>
    <x v="157"/>
    <x v="38"/>
    <x v="21"/>
    <s v="Q3-2024"/>
    <d v="2024-09-18T00:00:00"/>
    <d v="2024-09-18T00:00:00"/>
    <n v="22"/>
    <x v="1"/>
    <x v="4"/>
    <s v="Delhi"/>
    <s v="Asia→India→Delhi"/>
    <s v="Consumer"/>
    <x v="4"/>
    <x v="5"/>
    <x v="0"/>
    <x v="157"/>
    <n v="896.75"/>
    <n v="1651.14"/>
    <s v="High"/>
    <n v="2.5000000000000001E-2"/>
    <n v="15"/>
    <n v="24147.922500000001"/>
    <n v="13451.25"/>
    <x v="157"/>
    <n v="0.44296450346815552"/>
  </r>
  <r>
    <x v="158"/>
    <x v="146"/>
    <x v="26"/>
    <s v="Q1-2025"/>
    <d v="2025-02-15T00:00:00"/>
    <d v="2025-02-15T00:00:00"/>
    <n v="0"/>
    <x v="3"/>
    <x v="6"/>
    <s v="Frankfurt"/>
    <s v="Europe→Germany→Frankfurt"/>
    <s v="Small Business"/>
    <x v="2"/>
    <x v="4"/>
    <x v="6"/>
    <x v="158"/>
    <n v="815.83"/>
    <n v="1982.18"/>
    <s v="High"/>
    <n v="0.127"/>
    <n v="6"/>
    <n v="10382.65884"/>
    <n v="4894.9800000000005"/>
    <x v="158"/>
    <n v="0.52854272923408507"/>
  </r>
  <r>
    <x v="159"/>
    <x v="90"/>
    <x v="28"/>
    <s v="Q3-2025"/>
    <d v="2025-08-21T00:00:00"/>
    <d v="2025-08-21T00:00:00"/>
    <n v="20"/>
    <x v="1"/>
    <x v="9"/>
    <s v="Shanghai"/>
    <s v="Asia→China→Shanghai"/>
    <s v="Corporate"/>
    <x v="4"/>
    <x v="2"/>
    <x v="3"/>
    <x v="159"/>
    <n v="1220.4100000000001"/>
    <n v="2552.2199999999998"/>
    <s v="High"/>
    <n v="0.18099999999999999"/>
    <n v="14"/>
    <n v="29263.754519999995"/>
    <n v="17085.740000000002"/>
    <x v="159"/>
    <n v="0.41614668793360271"/>
  </r>
  <r>
    <x v="160"/>
    <x v="147"/>
    <x v="2"/>
    <s v="Q1-2023"/>
    <d v="2023-03-04T00:00:00"/>
    <d v="2023-03-04T00:00:00"/>
    <n v="12"/>
    <x v="1"/>
    <x v="4"/>
    <s v="Delhi"/>
    <s v="Asia→India→Delhi"/>
    <s v="Consumer"/>
    <x v="3"/>
    <x v="12"/>
    <x v="5"/>
    <x v="160"/>
    <n v="299.75"/>
    <n v="523.01"/>
    <s v="Medium"/>
    <n v="0.157"/>
    <n v="50"/>
    <n v="22044.871499999997"/>
    <n v="14987.5"/>
    <x v="160"/>
    <n v="0.32013665854210122"/>
  </r>
  <r>
    <x v="161"/>
    <x v="148"/>
    <x v="1"/>
    <s v="Q4-2024"/>
    <d v="2024-11-24T00:00:00"/>
    <d v="2024-11-24T00:00:00"/>
    <n v="25"/>
    <x v="1"/>
    <x v="9"/>
    <s v="Shenzhen"/>
    <s v="Asia→China→Shenzhen"/>
    <s v="Small Business"/>
    <x v="1"/>
    <x v="6"/>
    <x v="0"/>
    <x v="161"/>
    <n v="811.05"/>
    <n v="1217.71"/>
    <s v="High"/>
    <n v="7.1999999999999995E-2"/>
    <n v="5"/>
    <n v="5650.1744000000008"/>
    <n v="4055.25"/>
    <x v="161"/>
    <n v="0.28227879125288602"/>
  </r>
  <r>
    <x v="162"/>
    <x v="149"/>
    <x v="20"/>
    <s v="Q2-2024"/>
    <d v="2024-04-07T00:00:00"/>
    <d v="2024-04-07T00:00:00"/>
    <n v="4"/>
    <x v="2"/>
    <x v="5"/>
    <s v="Brasília"/>
    <s v="Americas→Brazil→Brasília"/>
    <s v="Non-Profit"/>
    <x v="4"/>
    <x v="13"/>
    <x v="3"/>
    <x v="162"/>
    <n v="1023.27"/>
    <n v="1343.64"/>
    <s v="High"/>
    <n v="0.13300000000000001"/>
    <n v="7"/>
    <n v="8154.5511600000009"/>
    <n v="7162.8899999999994"/>
    <x v="162"/>
    <n v="0.12160830688810116"/>
  </r>
  <r>
    <x v="163"/>
    <x v="150"/>
    <x v="22"/>
    <s v="Q1-2023"/>
    <d v="2023-03-26T00:00:00"/>
    <d v="2023-03-26T00:00:00"/>
    <n v="1"/>
    <x v="1"/>
    <x v="2"/>
    <s v="Osaka"/>
    <s v="Asia→Japan→Osaka"/>
    <s v="Small Business"/>
    <x v="3"/>
    <x v="2"/>
    <x v="5"/>
    <x v="163"/>
    <n v="135.12"/>
    <n v="301.7"/>
    <s v="Low"/>
    <n v="0.14000000000000001"/>
    <n v="47"/>
    <n v="12194.714"/>
    <n v="6350.64"/>
    <x v="163"/>
    <n v="0.47923009920527859"/>
  </r>
  <r>
    <x v="164"/>
    <x v="151"/>
    <x v="17"/>
    <s v="Q2-2024"/>
    <d v="2024-06-16T00:00:00"/>
    <d v="2024-06-16T00:00:00"/>
    <n v="12"/>
    <x v="1"/>
    <x v="9"/>
    <s v="Shanghai"/>
    <s v="Asia→China→Shanghai"/>
    <s v="Corporate"/>
    <x v="0"/>
    <x v="1"/>
    <x v="1"/>
    <x v="164"/>
    <n v="918.42"/>
    <n v="1511.71"/>
    <s v="High"/>
    <n v="0.02"/>
    <n v="8"/>
    <n v="11851.806399999999"/>
    <n v="7347.36"/>
    <x v="164"/>
    <n v="0.38006412254590999"/>
  </r>
  <r>
    <x v="165"/>
    <x v="152"/>
    <x v="2"/>
    <s v="Q1-2023"/>
    <d v="2023-03-12T00:00:00"/>
    <d v="2023-03-12T00:00:00"/>
    <n v="21"/>
    <x v="3"/>
    <x v="6"/>
    <s v="Berlin"/>
    <s v="Europe→Germany→Berlin"/>
    <s v="Small Business"/>
    <x v="4"/>
    <x v="4"/>
    <x v="5"/>
    <x v="165"/>
    <n v="1234.81"/>
    <n v="2055.2399999999998"/>
    <s v="High"/>
    <n v="5.2999999999999999E-2"/>
    <n v="44"/>
    <n v="85637.740319999997"/>
    <n v="54331.64"/>
    <x v="165"/>
    <n v="0.36556429680441616"/>
  </r>
  <r>
    <x v="166"/>
    <x v="153"/>
    <x v="12"/>
    <s v="Q2-2023"/>
    <d v="2023-05-18T00:00:00"/>
    <d v="2023-05-18T00:00:00"/>
    <n v="30"/>
    <x v="1"/>
    <x v="9"/>
    <s v="Shenzhen"/>
    <s v="Asia→China→Shenzhen"/>
    <s v="Non-Profit"/>
    <x v="0"/>
    <x v="10"/>
    <x v="4"/>
    <x v="166"/>
    <n v="329.03"/>
    <n v="391.15"/>
    <s v="Low"/>
    <n v="0.19700000000000001"/>
    <n v="46"/>
    <n v="14448.298699999998"/>
    <n v="15135.38"/>
    <x v="166"/>
    <n v="-4.7554477815440081E-2"/>
  </r>
  <r>
    <x v="167"/>
    <x v="154"/>
    <x v="7"/>
    <s v="Q2-2024"/>
    <d v="2024-06-14T00:00:00"/>
    <d v="2024-06-14T00:00:00"/>
    <n v="22"/>
    <x v="3"/>
    <x v="7"/>
    <s v="Marseille"/>
    <s v="Europe→France→Marseille"/>
    <s v="Small Business"/>
    <x v="1"/>
    <x v="13"/>
    <x v="5"/>
    <x v="167"/>
    <n v="1481.74"/>
    <n v="1848.97"/>
    <s v="High"/>
    <n v="0.254"/>
    <n v="9"/>
    <n v="12413.98458"/>
    <n v="13335.66"/>
    <x v="167"/>
    <n v="-7.4244930309072407E-2"/>
  </r>
  <r>
    <x v="168"/>
    <x v="155"/>
    <x v="32"/>
    <s v="Q4-2023"/>
    <d v="2023-10-23T00:00:00"/>
    <d v="2023-10-23T00:00:00"/>
    <n v="16"/>
    <x v="1"/>
    <x v="4"/>
    <s v="Hyderabad"/>
    <s v="Asia→India→Hyderabad"/>
    <s v="Consumer"/>
    <x v="0"/>
    <x v="3"/>
    <x v="5"/>
    <x v="168"/>
    <n v="906.81"/>
    <n v="1395.56"/>
    <s v="High"/>
    <n v="0.185"/>
    <n v="6"/>
    <n v="6824.2884000000004"/>
    <n v="5440.86"/>
    <x v="168"/>
    <n v="0.20272126834498974"/>
  </r>
  <r>
    <x v="169"/>
    <x v="156"/>
    <x v="1"/>
    <s v="Q4-2024"/>
    <d v="2024-11-08T00:00:00"/>
    <d v="2024-11-08T00:00:00"/>
    <n v="30"/>
    <x v="3"/>
    <x v="8"/>
    <s v="Manchester"/>
    <s v="Europe→United Kingdom→Manchester"/>
    <s v="Small Business"/>
    <x v="3"/>
    <x v="1"/>
    <x v="0"/>
    <x v="169"/>
    <n v="343.85"/>
    <n v="538.04"/>
    <s v="Medium"/>
    <n v="0.13900000000000001"/>
    <n v="5"/>
    <n v="2316.2621999999997"/>
    <n v="1719.25"/>
    <x v="169"/>
    <n v="0.25774810813732563"/>
  </r>
  <r>
    <x v="170"/>
    <x v="157"/>
    <x v="14"/>
    <s v="Q3-2024"/>
    <d v="2024-07-15T00:00:00"/>
    <d v="2024-07-15T00:00:00"/>
    <n v="0"/>
    <x v="1"/>
    <x v="2"/>
    <s v="Tokyo"/>
    <s v="Asia→Japan→Tokyo"/>
    <s v="Small Business"/>
    <x v="2"/>
    <x v="3"/>
    <x v="6"/>
    <x v="170"/>
    <n v="801.77"/>
    <n v="1218.92"/>
    <s v="High"/>
    <n v="0.254"/>
    <n v="16"/>
    <n v="14549.029120000001"/>
    <n v="12828.32"/>
    <x v="170"/>
    <n v="0.11826968698788344"/>
  </r>
  <r>
    <x v="171"/>
    <x v="158"/>
    <x v="27"/>
    <s v="Q3-2023"/>
    <d v="2023-10-10T00:00:00"/>
    <d v="2023-10-10T00:00:00"/>
    <n v="19"/>
    <x v="1"/>
    <x v="2"/>
    <s v="Tokyo"/>
    <s v="Asia→Japan→Tokyo"/>
    <s v="Education"/>
    <x v="1"/>
    <x v="14"/>
    <x v="0"/>
    <x v="171"/>
    <n v="845.63"/>
    <n v="2062.12"/>
    <s v="High"/>
    <n v="0.13400000000000001"/>
    <n v="5"/>
    <n v="8928.9795999999988"/>
    <n v="4228.1499999999996"/>
    <x v="171"/>
    <n v="0.52646884757133949"/>
  </r>
  <r>
    <x v="172"/>
    <x v="159"/>
    <x v="2"/>
    <s v="Q1-2023"/>
    <d v="2023-03-09T00:00:00"/>
    <d v="2023-03-09T00:00:00"/>
    <n v="13"/>
    <x v="2"/>
    <x v="10"/>
    <s v="New York"/>
    <s v="Americas→USA→New York"/>
    <s v="Enterprise"/>
    <x v="1"/>
    <x v="12"/>
    <x v="0"/>
    <x v="172"/>
    <n v="6.85"/>
    <n v="10.18"/>
    <s v="Low"/>
    <n v="4.7E-2"/>
    <n v="10"/>
    <n v="97.0154"/>
    <n v="68.5"/>
    <x v="172"/>
    <n v="0.2939265312517394"/>
  </r>
  <r>
    <x v="173"/>
    <x v="9"/>
    <x v="8"/>
    <s v="Q2-2025"/>
    <d v="2025-05-19T00:00:00"/>
    <d v="2025-05-21T00:00:00"/>
    <n v="0"/>
    <x v="0"/>
    <x v="11"/>
    <s v="Johannesburg"/>
    <s v="Africa→South Africa→Johannesburg"/>
    <s v="Non-Profit"/>
    <x v="3"/>
    <x v="7"/>
    <x v="4"/>
    <x v="173"/>
    <n v="1263.8399999999999"/>
    <n v="2281.7199999999998"/>
    <s v="High"/>
    <n v="7.8E-2"/>
    <n v="15"/>
    <n v="31556.187599999997"/>
    <n v="18957.599999999999"/>
    <x v="173"/>
    <n v="0.39924301882398494"/>
  </r>
  <r>
    <x v="174"/>
    <x v="154"/>
    <x v="7"/>
    <s v="Q2-2024"/>
    <d v="2024-06-03T00:00:00"/>
    <d v="2024-06-03T00:00:00"/>
    <n v="11"/>
    <x v="0"/>
    <x v="11"/>
    <s v="Johannesburg"/>
    <s v="Africa→South Africa→Johannesburg"/>
    <s v="Small Business"/>
    <x v="3"/>
    <x v="9"/>
    <x v="1"/>
    <x v="174"/>
    <n v="180.89"/>
    <n v="249.57"/>
    <s v="Low"/>
    <n v="2.1999999999999999E-2"/>
    <n v="8"/>
    <n v="1952.6356799999999"/>
    <n v="1447.12"/>
    <x v="174"/>
    <n v="0.25888888806948362"/>
  </r>
  <r>
    <x v="175"/>
    <x v="160"/>
    <x v="19"/>
    <s v="Q2-2025"/>
    <d v="2025-05-04T00:00:00"/>
    <d v="2025-05-04T00:00:00"/>
    <n v="20"/>
    <x v="3"/>
    <x v="8"/>
    <s v="Birmingham"/>
    <s v="Europe→United Kingdom→Birmingham"/>
    <s v="Enterprise"/>
    <x v="2"/>
    <x v="11"/>
    <x v="5"/>
    <x v="175"/>
    <n v="1413.87"/>
    <n v="3275"/>
    <s v="High"/>
    <n v="0.255"/>
    <n v="38"/>
    <n v="92715.25"/>
    <n v="53727.06"/>
    <x v="175"/>
    <n v="0.42051539525590453"/>
  </r>
  <r>
    <x v="176"/>
    <x v="161"/>
    <x v="25"/>
    <s v="Q3-2023"/>
    <d v="2023-09-11T00:00:00"/>
    <d v="2023-09-11T00:00:00"/>
    <n v="15"/>
    <x v="3"/>
    <x v="8"/>
    <s v="London"/>
    <s v="Europe→United Kingdom→London"/>
    <s v="Consumer"/>
    <x v="2"/>
    <x v="13"/>
    <x v="1"/>
    <x v="176"/>
    <n v="943.79"/>
    <n v="1913.76"/>
    <s v="High"/>
    <n v="9.0999999999999998E-2"/>
    <n v="9"/>
    <n v="15656.47056"/>
    <n v="8494.11"/>
    <x v="176"/>
    <n v="0.45746967891338081"/>
  </r>
  <r>
    <x v="177"/>
    <x v="162"/>
    <x v="31"/>
    <s v="Q1-2024"/>
    <d v="2024-02-21T00:00:00"/>
    <d v="2024-02-21T00:00:00"/>
    <n v="18"/>
    <x v="3"/>
    <x v="6"/>
    <s v="Frankfurt"/>
    <s v="Europe→Germany→Frankfurt"/>
    <s v="Corporate"/>
    <x v="0"/>
    <x v="10"/>
    <x v="0"/>
    <x v="177"/>
    <n v="39.229999999999997"/>
    <n v="30.09"/>
    <s v="Low"/>
    <n v="0.17699999999999999"/>
    <n v="13"/>
    <n v="321.93290999999999"/>
    <n v="509.98999999999995"/>
    <x v="177"/>
    <n v="-0.58414993981199359"/>
  </r>
  <r>
    <x v="178"/>
    <x v="163"/>
    <x v="12"/>
    <s v="Q2-2023"/>
    <d v="2023-04-16T00:00:00"/>
    <d v="2023-04-16T00:00:00"/>
    <n v="11"/>
    <x v="2"/>
    <x v="3"/>
    <s v="Vancouver"/>
    <s v="Americas→Canada→Vancouver"/>
    <s v="Non-Profit"/>
    <x v="1"/>
    <x v="7"/>
    <x v="5"/>
    <x v="178"/>
    <n v="213.1"/>
    <n v="501.31"/>
    <s v="Medium"/>
    <n v="5.6000000000000001E-2"/>
    <n v="15"/>
    <n v="7098.5495999999994"/>
    <n v="3196.5"/>
    <x v="178"/>
    <n v="0.54969674368409005"/>
  </r>
  <r>
    <x v="179"/>
    <x v="164"/>
    <x v="28"/>
    <s v="Q3-2025"/>
    <d v="2025-09-12T00:00:00"/>
    <d v="2025-09-12T00:00:00"/>
    <n v="22"/>
    <x v="1"/>
    <x v="9"/>
    <s v="Shenzhen"/>
    <s v="Asia→China→Shenzhen"/>
    <s v="Education"/>
    <x v="0"/>
    <x v="5"/>
    <x v="1"/>
    <x v="179"/>
    <n v="352.66"/>
    <n v="411.18"/>
    <s v="Medium"/>
    <n v="0.17299999999999999"/>
    <n v="13"/>
    <n v="4420.5961799999995"/>
    <n v="4584.58"/>
    <x v="179"/>
    <n v="-3.7095408248758066E-2"/>
  </r>
  <r>
    <x v="180"/>
    <x v="165"/>
    <x v="11"/>
    <s v="Q3-2025"/>
    <d v="2025-09-18T00:00:00"/>
    <d v="2025-09-18T00:00:00"/>
    <n v="3"/>
    <x v="2"/>
    <x v="5"/>
    <s v="Rio de Janeiro"/>
    <s v="Americas→Brazil→Rio de Janeiro"/>
    <s v="Non-Profit"/>
    <x v="4"/>
    <x v="4"/>
    <x v="6"/>
    <x v="180"/>
    <n v="5.5"/>
    <n v="5.92"/>
    <s v="Low"/>
    <n v="0.21199999999999999"/>
    <n v="4"/>
    <n v="18.659839999999999"/>
    <n v="22"/>
    <x v="180"/>
    <n v="-0.17900260666758133"/>
  </r>
  <r>
    <x v="181"/>
    <x v="166"/>
    <x v="1"/>
    <s v="Q4-2024"/>
    <d v="2024-10-11T00:00:00"/>
    <d v="2024-10-11T00:00:00"/>
    <n v="8"/>
    <x v="1"/>
    <x v="9"/>
    <s v="Beijing"/>
    <s v="Asia→China→Beijing"/>
    <s v="Enterprise"/>
    <x v="4"/>
    <x v="5"/>
    <x v="3"/>
    <x v="181"/>
    <n v="1132.6099999999999"/>
    <n v="2206.63"/>
    <s v="High"/>
    <n v="6.3E-2"/>
    <n v="20"/>
    <n v="41352.246200000009"/>
    <n v="22652.199999999997"/>
    <x v="181"/>
    <n v="0.45221355351671338"/>
  </r>
  <r>
    <x v="182"/>
    <x v="167"/>
    <x v="26"/>
    <s v="Q1-2025"/>
    <d v="2025-03-04T00:00:00"/>
    <d v="2025-03-04T00:00:00"/>
    <n v="30"/>
    <x v="1"/>
    <x v="2"/>
    <s v="Osaka"/>
    <s v="Asia→Japan→Osaka"/>
    <s v="Education"/>
    <x v="3"/>
    <x v="4"/>
    <x v="6"/>
    <x v="182"/>
    <n v="766.59"/>
    <n v="1912.8"/>
    <s v="High"/>
    <n v="0.19600000000000001"/>
    <n v="5"/>
    <n v="7689.4560000000001"/>
    <n v="3832.9500000000003"/>
    <x v="182"/>
    <n v="0.50153170783472845"/>
  </r>
  <r>
    <x v="183"/>
    <x v="66"/>
    <x v="25"/>
    <s v="Q3-2023"/>
    <d v="2023-08-23T00:00:00"/>
    <d v="2023-08-23T00:00:00"/>
    <n v="4"/>
    <x v="0"/>
    <x v="1"/>
    <s v="Abuja"/>
    <s v="Africa→Nigeria→Abuja"/>
    <s v="Small Business"/>
    <x v="1"/>
    <x v="1"/>
    <x v="5"/>
    <x v="183"/>
    <n v="790.63"/>
    <n v="1382.31"/>
    <s v="High"/>
    <n v="0.10100000000000001"/>
    <n v="7"/>
    <n v="8698.8768300000011"/>
    <n v="5534.41"/>
    <x v="183"/>
    <n v="0.36377878338116448"/>
  </r>
  <r>
    <x v="184"/>
    <x v="168"/>
    <x v="1"/>
    <s v="Q4-2024"/>
    <d v="2024-10-29T00:00:00"/>
    <d v="2024-10-29T00:00:00"/>
    <n v="7"/>
    <x v="0"/>
    <x v="1"/>
    <s v="Port Harcourt"/>
    <s v="Africa→Nigeria→Port Harcourt"/>
    <s v="Enterprise"/>
    <x v="3"/>
    <x v="12"/>
    <x v="5"/>
    <x v="184"/>
    <n v="1023.06"/>
    <n v="1355.61"/>
    <s v="High"/>
    <n v="0.153"/>
    <n v="23"/>
    <n v="26408.63841"/>
    <n v="23530.379999999997"/>
    <x v="184"/>
    <n v="0.10898927711888809"/>
  </r>
  <r>
    <x v="185"/>
    <x v="169"/>
    <x v="23"/>
    <s v="Q2-2023"/>
    <d v="2023-07-21T00:00:00"/>
    <d v="2023-07-21T00:00:00"/>
    <n v="29"/>
    <x v="3"/>
    <x v="7"/>
    <s v="Lyon"/>
    <s v="Europe→France→Lyon"/>
    <s v="Corporate"/>
    <x v="0"/>
    <x v="1"/>
    <x v="6"/>
    <x v="185"/>
    <n v="734.34"/>
    <n v="887.9"/>
    <s v="High"/>
    <n v="2.5000000000000001E-2"/>
    <n v="12"/>
    <n v="10388.429999999998"/>
    <n v="8812.08"/>
    <x v="185"/>
    <n v="0.15174092716608753"/>
  </r>
  <r>
    <x v="186"/>
    <x v="170"/>
    <x v="10"/>
    <s v="Q1-2025"/>
    <d v="2025-02-08T00:00:00"/>
    <d v="2025-02-08T00:00:00"/>
    <n v="26"/>
    <x v="3"/>
    <x v="7"/>
    <s v="Paris"/>
    <s v="Europe→France→Paris"/>
    <s v="Non-Profit"/>
    <x v="5"/>
    <x v="6"/>
    <x v="5"/>
    <x v="186"/>
    <n v="594.74"/>
    <n v="1020.69"/>
    <s v="High"/>
    <n v="0.21099999999999999"/>
    <n v="6"/>
    <n v="4831.9464600000001"/>
    <n v="3568.44"/>
    <x v="186"/>
    <n v="0.26149016146176424"/>
  </r>
  <r>
    <x v="187"/>
    <x v="171"/>
    <x v="24"/>
    <s v="Q3-2023"/>
    <d v="2023-07-31T00:00:00"/>
    <d v="2023-07-31T00:00:00"/>
    <n v="12"/>
    <x v="2"/>
    <x v="5"/>
    <s v="Rio de Janeiro"/>
    <s v="Americas→Brazil→Rio de Janeiro"/>
    <s v="Corporate"/>
    <x v="0"/>
    <x v="0"/>
    <x v="5"/>
    <x v="187"/>
    <n v="1334.64"/>
    <n v="2273.42"/>
    <s v="High"/>
    <n v="0.11799999999999999"/>
    <n v="14"/>
    <n v="28072.190160000002"/>
    <n v="18684.960000000003"/>
    <x v="187"/>
    <n v="0.33439607335575267"/>
  </r>
  <r>
    <x v="188"/>
    <x v="172"/>
    <x v="7"/>
    <s v="Q2-2024"/>
    <d v="2024-06-08T00:00:00"/>
    <d v="2024-06-08T00:00:00"/>
    <n v="20"/>
    <x v="2"/>
    <x v="5"/>
    <s v="Brasília"/>
    <s v="Americas→Brazil→Brasília"/>
    <s v="Small Business"/>
    <x v="0"/>
    <x v="6"/>
    <x v="5"/>
    <x v="188"/>
    <n v="1075.9000000000001"/>
    <n v="1242.1500000000001"/>
    <s v="High"/>
    <n v="1.2E-2"/>
    <n v="7"/>
    <n v="8590.7094000000016"/>
    <n v="7531.3000000000011"/>
    <x v="188"/>
    <n v="0.12332036280961853"/>
  </r>
  <r>
    <x v="189"/>
    <x v="162"/>
    <x v="31"/>
    <s v="Q1-2024"/>
    <d v="2024-02-19T00:00:00"/>
    <d v="2024-02-19T00:00:00"/>
    <n v="16"/>
    <x v="1"/>
    <x v="9"/>
    <s v="Shenzhen"/>
    <s v="Asia→China→Shenzhen"/>
    <s v="Small Business"/>
    <x v="1"/>
    <x v="10"/>
    <x v="4"/>
    <x v="189"/>
    <n v="993.75"/>
    <n v="1310.29"/>
    <s v="High"/>
    <n v="0.215"/>
    <n v="19"/>
    <n v="19542.975350000001"/>
    <n v="18881.25"/>
    <x v="189"/>
    <n v="3.3860010471742245E-2"/>
  </r>
  <r>
    <x v="190"/>
    <x v="173"/>
    <x v="25"/>
    <s v="Q3-2023"/>
    <d v="2023-08-22T00:00:00"/>
    <d v="2023-08-22T00:00:00"/>
    <n v="14"/>
    <x v="3"/>
    <x v="8"/>
    <s v="Birmingham"/>
    <s v="Europe→United Kingdom→Birmingham"/>
    <s v="Non-Profit"/>
    <x v="4"/>
    <x v="13"/>
    <x v="5"/>
    <x v="190"/>
    <n v="446.69"/>
    <n v="967.25"/>
    <s v="High"/>
    <n v="9.4E-2"/>
    <n v="10"/>
    <n v="8763.2849999999999"/>
    <n v="4466.8999999999996"/>
    <x v="190"/>
    <n v="0.49027105702941309"/>
  </r>
  <r>
    <x v="191"/>
    <x v="174"/>
    <x v="21"/>
    <s v="Q3-2024"/>
    <d v="2024-09-03T00:00:00"/>
    <d v="2024-09-03T00:00:00"/>
    <n v="22"/>
    <x v="2"/>
    <x v="10"/>
    <s v="Austin"/>
    <s v="Americas→USA→Austin"/>
    <s v="Consumer"/>
    <x v="3"/>
    <x v="2"/>
    <x v="4"/>
    <x v="191"/>
    <n v="797.8"/>
    <n v="886.22"/>
    <s v="High"/>
    <n v="0.23599999999999999"/>
    <n v="36"/>
    <n v="24374.594880000001"/>
    <n v="28720.799999999999"/>
    <x v="191"/>
    <n v="-0.17830881462428633"/>
  </r>
  <r>
    <x v="192"/>
    <x v="175"/>
    <x v="32"/>
    <s v="Q4-2023"/>
    <d v="2023-11-13T00:00:00"/>
    <d v="2023-11-13T00:00:00"/>
    <n v="29"/>
    <x v="1"/>
    <x v="9"/>
    <s v="Shenzhen"/>
    <s v="Asia→China→Shenzhen"/>
    <s v="Non-Profit"/>
    <x v="3"/>
    <x v="1"/>
    <x v="1"/>
    <x v="192"/>
    <n v="986.44"/>
    <n v="790.61"/>
    <s v="Medium"/>
    <n v="7.1999999999999995E-2"/>
    <n v="6"/>
    <n v="4402.1164799999997"/>
    <n v="5918.64"/>
    <x v="192"/>
    <n v="-0.34449872621271499"/>
  </r>
  <r>
    <x v="193"/>
    <x v="176"/>
    <x v="15"/>
    <s v="Q2-2023"/>
    <d v="2023-05-26T00:00:00"/>
    <d v="2023-05-26T00:00:00"/>
    <n v="22"/>
    <x v="2"/>
    <x v="10"/>
    <s v="San Francisco"/>
    <s v="Americas→USA→San Francisco"/>
    <s v="Enterprise"/>
    <x v="1"/>
    <x v="1"/>
    <x v="2"/>
    <x v="193"/>
    <n v="249.71"/>
    <n v="361.33"/>
    <s v="Low"/>
    <n v="9.4E-2"/>
    <n v="12"/>
    <n v="3928.3797600000003"/>
    <n v="2996.52"/>
    <x v="193"/>
    <n v="0.23721223937881206"/>
  </r>
  <r>
    <x v="194"/>
    <x v="177"/>
    <x v="29"/>
    <s v="Q3-2024"/>
    <d v="2024-10-01T00:00:00"/>
    <d v="2024-10-01T00:00:00"/>
    <n v="9"/>
    <x v="2"/>
    <x v="5"/>
    <s v="São Paulo"/>
    <s v="Americas→Brazil→São Paulo"/>
    <s v="Non-Profit"/>
    <x v="1"/>
    <x v="11"/>
    <x v="5"/>
    <x v="194"/>
    <n v="1378.8"/>
    <n v="1952.04"/>
    <s v="High"/>
    <n v="0.159"/>
    <n v="19"/>
    <n v="31191.64716"/>
    <n v="26197.200000000001"/>
    <x v="194"/>
    <n v="0.16012130216723058"/>
  </r>
  <r>
    <x v="195"/>
    <x v="1"/>
    <x v="1"/>
    <s v="Q4-2024"/>
    <d v="2024-11-14T00:00:00"/>
    <d v="2024-11-14T00:00:00"/>
    <n v="22"/>
    <x v="1"/>
    <x v="2"/>
    <s v="Osaka"/>
    <s v="Asia→Japan→Osaka"/>
    <s v="Non-Profit"/>
    <x v="4"/>
    <x v="5"/>
    <x v="3"/>
    <x v="195"/>
    <n v="1406.4"/>
    <n v="1564.76"/>
    <s v="High"/>
    <n v="0.185"/>
    <n v="17"/>
    <n v="21679.749799999998"/>
    <n v="23908.800000000003"/>
    <x v="195"/>
    <n v="-0.10281715520536151"/>
  </r>
  <r>
    <x v="196"/>
    <x v="178"/>
    <x v="31"/>
    <s v="Q1-2024"/>
    <d v="2024-03-03T00:00:00"/>
    <d v="2024-03-03T00:00:00"/>
    <n v="21"/>
    <x v="0"/>
    <x v="0"/>
    <s v="Kisumu"/>
    <s v="Africa→Kenya→Kisumu"/>
    <s v="Enterprise"/>
    <x v="1"/>
    <x v="5"/>
    <x v="3"/>
    <x v="196"/>
    <n v="516.86"/>
    <n v="852.54"/>
    <s v="High"/>
    <n v="5.0999999999999997E-2"/>
    <n v="14"/>
    <n v="11326.846439999999"/>
    <n v="7236.04"/>
    <x v="196"/>
    <n v="0.36116022775355994"/>
  </r>
  <r>
    <x v="197"/>
    <x v="179"/>
    <x v="5"/>
    <s v="Q1-2023"/>
    <d v="2023-02-21T00:00:00"/>
    <d v="2023-02-21T00:00:00"/>
    <n v="22"/>
    <x v="3"/>
    <x v="6"/>
    <s v="Munich"/>
    <s v="Europe→Germany→Munich"/>
    <s v="Small Business"/>
    <x v="2"/>
    <x v="3"/>
    <x v="2"/>
    <x v="197"/>
    <n v="1142.8800000000001"/>
    <n v="1465.29"/>
    <s v="High"/>
    <n v="0.186"/>
    <n v="7"/>
    <n v="8349.2224200000001"/>
    <n v="8000.1600000000008"/>
    <x v="197"/>
    <n v="4.1807775915017401E-2"/>
  </r>
  <r>
    <x v="198"/>
    <x v="27"/>
    <x v="12"/>
    <s v="Q2-2023"/>
    <d v="2023-05-13T00:00:00"/>
    <d v="2023-05-13T00:00:00"/>
    <n v="29"/>
    <x v="3"/>
    <x v="6"/>
    <s v="Frankfurt"/>
    <s v="Europe→Germany→Frankfurt"/>
    <s v="Consumer"/>
    <x v="4"/>
    <x v="1"/>
    <x v="1"/>
    <x v="198"/>
    <n v="1320.33"/>
    <n v="2645.23"/>
    <s v="High"/>
    <n v="0.155"/>
    <n v="25"/>
    <n v="55880.483749999999"/>
    <n v="33008.25"/>
    <x v="198"/>
    <n v="0.40930629470436536"/>
  </r>
  <r>
    <x v="199"/>
    <x v="180"/>
    <x v="5"/>
    <s v="Q1-2023"/>
    <d v="2023-01-19T00:00:00"/>
    <d v="2023-01-19T00:00:00"/>
    <n v="6"/>
    <x v="2"/>
    <x v="10"/>
    <s v="Chicago"/>
    <s v="Americas→USA→Chicago"/>
    <s v="Corporate"/>
    <x v="4"/>
    <x v="10"/>
    <x v="3"/>
    <x v="199"/>
    <n v="833.57"/>
    <n v="881.57"/>
    <s v="High"/>
    <n v="5.7000000000000002E-2"/>
    <n v="18"/>
    <n v="14963.769179999999"/>
    <n v="15004.26"/>
    <x v="199"/>
    <n v="-2.7059238560107821E-3"/>
  </r>
  <r>
    <x v="200"/>
    <x v="181"/>
    <x v="9"/>
    <s v="Q1-2024"/>
    <d v="2024-01-29T00:00:00"/>
    <d v="2024-01-29T00:00:00"/>
    <n v="17"/>
    <x v="2"/>
    <x v="10"/>
    <s v="Chicago"/>
    <s v="Americas→USA→Chicago"/>
    <s v="Education"/>
    <x v="3"/>
    <x v="8"/>
    <x v="1"/>
    <x v="200"/>
    <n v="493.76"/>
    <n v="625.04"/>
    <s v="Medium"/>
    <n v="0.25800000000000001"/>
    <n v="10"/>
    <n v="4637.7968000000001"/>
    <n v="4937.6000000000004"/>
    <x v="200"/>
    <n v="-6.464345311549663E-2"/>
  </r>
  <r>
    <x v="201"/>
    <x v="182"/>
    <x v="25"/>
    <s v="Q3-2023"/>
    <d v="2023-09-07T00:00:00"/>
    <d v="2023-09-07T00:00:00"/>
    <n v="23"/>
    <x v="2"/>
    <x v="10"/>
    <s v="New York"/>
    <s v="Americas→USA→New York"/>
    <s v="Enterprise"/>
    <x v="1"/>
    <x v="11"/>
    <x v="3"/>
    <x v="201"/>
    <n v="590.33000000000004"/>
    <n v="973.04"/>
    <s v="High"/>
    <n v="0"/>
    <n v="26"/>
    <n v="25299.040000000001"/>
    <n v="15348.580000000002"/>
    <x v="201"/>
    <n v="0.39331373838691108"/>
  </r>
  <r>
    <x v="202"/>
    <x v="183"/>
    <x v="5"/>
    <s v="Q1-2023"/>
    <d v="2023-02-03T00:00:00"/>
    <d v="2023-02-03T00:00:00"/>
    <n v="14"/>
    <x v="0"/>
    <x v="0"/>
    <s v="Kisumu"/>
    <s v="Africa→Kenya→Kisumu"/>
    <s v="Corporate"/>
    <x v="0"/>
    <x v="12"/>
    <x v="2"/>
    <x v="202"/>
    <n v="884.36"/>
    <n v="1545.34"/>
    <s v="High"/>
    <n v="0.24299999999999999"/>
    <n v="41"/>
    <n v="47962.717579999997"/>
    <n v="36258.76"/>
    <x v="202"/>
    <n v="0.24402198562827965"/>
  </r>
  <r>
    <x v="203"/>
    <x v="184"/>
    <x v="26"/>
    <s v="Q1-2025"/>
    <d v="2025-02-25T00:00:00"/>
    <d v="2025-02-25T00:00:00"/>
    <n v="21"/>
    <x v="3"/>
    <x v="8"/>
    <s v="Birmingham"/>
    <s v="Europe→United Kingdom→Birmingham"/>
    <s v="Corporate"/>
    <x v="2"/>
    <x v="14"/>
    <x v="5"/>
    <x v="203"/>
    <n v="1016.32"/>
    <n v="2253.42"/>
    <s v="High"/>
    <n v="5.5E-2"/>
    <n v="12"/>
    <n v="25553.782800000001"/>
    <n v="12195.84"/>
    <x v="203"/>
    <n v="0.52273837124419797"/>
  </r>
  <r>
    <x v="204"/>
    <x v="43"/>
    <x v="12"/>
    <s v="Q2-2023"/>
    <d v="2023-04-28T00:00:00"/>
    <d v="2023-04-28T00:00:00"/>
    <n v="9"/>
    <x v="3"/>
    <x v="6"/>
    <s v="Berlin"/>
    <s v="Europe→Germany→Berlin"/>
    <s v="Education"/>
    <x v="1"/>
    <x v="6"/>
    <x v="5"/>
    <x v="204"/>
    <n v="1178.42"/>
    <n v="2446.56"/>
    <s v="High"/>
    <n v="2.9000000000000001E-2"/>
    <n v="11"/>
    <n v="26131.70736"/>
    <n v="12962.62"/>
    <x v="204"/>
    <n v="0.5039505141618883"/>
  </r>
  <r>
    <x v="205"/>
    <x v="185"/>
    <x v="24"/>
    <s v="Q3-2023"/>
    <d v="2023-08-01T00:00:00"/>
    <d v="2023-08-01T00:00:00"/>
    <n v="30"/>
    <x v="3"/>
    <x v="8"/>
    <s v="Birmingham"/>
    <s v="Europe→United Kingdom→Birmingham"/>
    <s v="Small Business"/>
    <x v="0"/>
    <x v="5"/>
    <x v="0"/>
    <x v="205"/>
    <n v="137.46"/>
    <n v="188.3"/>
    <s v="Low"/>
    <n v="3.7999999999999999E-2"/>
    <n v="37"/>
    <n v="6702.3501999999999"/>
    <n v="5086.0200000000004"/>
    <x v="205"/>
    <n v="0.24115872071262398"/>
  </r>
  <r>
    <x v="206"/>
    <x v="51"/>
    <x v="10"/>
    <s v="Q1-2025"/>
    <d v="2025-02-14T00:00:00"/>
    <d v="2025-02-14T00:00:00"/>
    <n v="24"/>
    <x v="0"/>
    <x v="0"/>
    <s v="Nairobi"/>
    <s v="Africa→Kenya→Nairobi"/>
    <s v="Small Business"/>
    <x v="0"/>
    <x v="1"/>
    <x v="6"/>
    <x v="206"/>
    <n v="1030.44"/>
    <n v="2562.84"/>
    <s v="High"/>
    <n v="0.14799999999999999"/>
    <n v="13"/>
    <n v="28386.015839999996"/>
    <n v="13395.720000000001"/>
    <x v="206"/>
    <n v="0.52808734852027039"/>
  </r>
  <r>
    <x v="207"/>
    <x v="186"/>
    <x v="29"/>
    <s v="Q3-2024"/>
    <d v="2024-10-07T00:00:00"/>
    <d v="2024-10-07T00:00:00"/>
    <n v="27"/>
    <x v="0"/>
    <x v="0"/>
    <s v="Kisumu"/>
    <s v="Africa→Kenya→Kisumu"/>
    <s v="Consumer"/>
    <x v="0"/>
    <x v="4"/>
    <x v="1"/>
    <x v="207"/>
    <n v="1248.3900000000001"/>
    <n v="1805.11"/>
    <s v="High"/>
    <n v="0.20300000000000001"/>
    <n v="11"/>
    <n v="15825.399369999997"/>
    <n v="13732.29"/>
    <x v="207"/>
    <n v="0.13226265707820786"/>
  </r>
  <r>
    <x v="208"/>
    <x v="187"/>
    <x v="13"/>
    <s v="Q3-2025"/>
    <d v="2025-08-07T00:00:00"/>
    <d v="2025-08-07T00:00:00"/>
    <n v="17"/>
    <x v="0"/>
    <x v="1"/>
    <s v="Lagos"/>
    <s v="Africa→Nigeria→Lagos"/>
    <s v="Enterprise"/>
    <x v="4"/>
    <x v="12"/>
    <x v="6"/>
    <x v="208"/>
    <n v="1204.95"/>
    <n v="2065.73"/>
    <s v="High"/>
    <n v="0.13600000000000001"/>
    <n v="10"/>
    <n v="17847.907199999998"/>
    <n v="12049.5"/>
    <x v="208"/>
    <n v="0.32487882949100039"/>
  </r>
  <r>
    <x v="209"/>
    <x v="188"/>
    <x v="1"/>
    <s v="Q4-2024"/>
    <d v="2024-10-23T00:00:00"/>
    <d v="2024-10-23T00:00:00"/>
    <n v="21"/>
    <x v="0"/>
    <x v="11"/>
    <s v="Durban"/>
    <s v="Africa→South Africa→Durban"/>
    <s v="Corporate"/>
    <x v="2"/>
    <x v="8"/>
    <x v="0"/>
    <x v="209"/>
    <n v="1095.6099999999999"/>
    <n v="2366.5100000000002"/>
    <s v="High"/>
    <n v="0.152"/>
    <n v="9"/>
    <n v="18061.204320000004"/>
    <n v="9860.49"/>
    <x v="209"/>
    <n v="0.4540513564158607"/>
  </r>
  <r>
    <x v="210"/>
    <x v="189"/>
    <x v="13"/>
    <s v="Q3-2025"/>
    <d v="2025-08-04T00:00:00"/>
    <d v="2025-08-04T00:00:00"/>
    <n v="21"/>
    <x v="2"/>
    <x v="3"/>
    <s v="Montreal"/>
    <s v="Americas→Canada→Montreal"/>
    <s v="Consumer"/>
    <x v="1"/>
    <x v="10"/>
    <x v="5"/>
    <x v="210"/>
    <n v="90.3"/>
    <n v="131.76"/>
    <s v="Low"/>
    <n v="0.10199999999999999"/>
    <n v="15"/>
    <n v="1774.8072"/>
    <n v="1354.5"/>
    <x v="210"/>
    <n v="0.23681851189244668"/>
  </r>
  <r>
    <x v="211"/>
    <x v="190"/>
    <x v="29"/>
    <s v="Q3-2024"/>
    <d v="2024-10-01T00:00:00"/>
    <d v="2024-10-01T00:00:00"/>
    <n v="22"/>
    <x v="1"/>
    <x v="9"/>
    <s v="Shenzhen"/>
    <s v="Asia→China→Shenzhen"/>
    <s v="Consumer"/>
    <x v="4"/>
    <x v="4"/>
    <x v="1"/>
    <x v="211"/>
    <n v="1166.18"/>
    <n v="1335.02"/>
    <s v="High"/>
    <n v="0.128"/>
    <n v="6"/>
    <n v="6984.8246399999998"/>
    <n v="6997.08"/>
    <x v="211"/>
    <n v="-1.7545694604582242E-3"/>
  </r>
  <r>
    <x v="212"/>
    <x v="191"/>
    <x v="10"/>
    <s v="Q1-2025"/>
    <d v="2025-02-06T00:00:00"/>
    <d v="2025-02-06T00:00:00"/>
    <n v="8"/>
    <x v="0"/>
    <x v="0"/>
    <s v="Kisumu"/>
    <s v="Africa→Kenya→Kisumu"/>
    <s v="Education"/>
    <x v="0"/>
    <x v="5"/>
    <x v="3"/>
    <x v="212"/>
    <n v="1445.27"/>
    <n v="2691.45"/>
    <s v="High"/>
    <n v="0"/>
    <n v="9"/>
    <n v="24223.05"/>
    <n v="13007.43"/>
    <x v="212"/>
    <n v="0.46301436028906351"/>
  </r>
  <r>
    <x v="213"/>
    <x v="192"/>
    <x v="30"/>
    <s v="Q4-2023"/>
    <d v="2023-11-28T00:00:00"/>
    <d v="2023-11-28T00:00:00"/>
    <n v="18"/>
    <x v="2"/>
    <x v="5"/>
    <s v="Brasília"/>
    <s v="Americas→Brazil→Brasília"/>
    <s v="Education"/>
    <x v="2"/>
    <x v="4"/>
    <x v="6"/>
    <x v="213"/>
    <n v="388.51"/>
    <n v="776.46"/>
    <s v="Medium"/>
    <n v="0.157"/>
    <n v="12"/>
    <n v="7854.6693599999999"/>
    <n v="4662.12"/>
    <x v="213"/>
    <n v="0.40645241876864946"/>
  </r>
  <r>
    <x v="214"/>
    <x v="193"/>
    <x v="31"/>
    <s v="Q1-2024"/>
    <d v="2024-03-30T00:00:00"/>
    <d v="2024-03-30T00:00:00"/>
    <n v="30"/>
    <x v="1"/>
    <x v="2"/>
    <s v="Nagoya"/>
    <s v="Asia→Japan→Nagoya"/>
    <s v="Small Business"/>
    <x v="4"/>
    <x v="2"/>
    <x v="2"/>
    <x v="214"/>
    <n v="231.11"/>
    <n v="318.17"/>
    <s v="Low"/>
    <n v="0.20100000000000001"/>
    <n v="60"/>
    <n v="15253.069799999999"/>
    <n v="13866.6"/>
    <x v="214"/>
    <n v="9.0897754889969692E-2"/>
  </r>
  <r>
    <x v="215"/>
    <x v="194"/>
    <x v="4"/>
    <s v="Q4-2023"/>
    <d v="2024-01-14T00:00:00"/>
    <d v="2024-01-14T00:00:00"/>
    <n v="25"/>
    <x v="1"/>
    <x v="4"/>
    <s v="Mumbai"/>
    <s v="Asia→India→Mumbai"/>
    <s v="Non-Profit"/>
    <x v="2"/>
    <x v="4"/>
    <x v="5"/>
    <x v="215"/>
    <n v="1085.6099999999999"/>
    <n v="1246.4100000000001"/>
    <s v="High"/>
    <n v="0.113"/>
    <n v="7"/>
    <n v="7738.9596900000006"/>
    <n v="7599.2699999999995"/>
    <x v="215"/>
    <n v="1.8050189637310417E-2"/>
  </r>
  <r>
    <x v="216"/>
    <x v="119"/>
    <x v="5"/>
    <s v="Q1-2023"/>
    <d v="2023-01-21T00:00:00"/>
    <d v="2023-01-22T00:00:00"/>
    <n v="0"/>
    <x v="3"/>
    <x v="6"/>
    <s v="Munich"/>
    <s v="Europe→Germany→Munich"/>
    <s v="Corporate"/>
    <x v="4"/>
    <x v="9"/>
    <x v="5"/>
    <x v="216"/>
    <n v="150.86000000000001"/>
    <n v="346.96"/>
    <s v="Low"/>
    <n v="0.19600000000000001"/>
    <n v="8"/>
    <n v="2231.6467200000002"/>
    <n v="1206.8800000000001"/>
    <x v="216"/>
    <n v="0.45919755614365343"/>
  </r>
  <r>
    <x v="217"/>
    <x v="195"/>
    <x v="1"/>
    <s v="Q4-2024"/>
    <d v="2024-11-09T00:00:00"/>
    <d v="2024-11-09T00:00:00"/>
    <n v="29"/>
    <x v="1"/>
    <x v="9"/>
    <s v="Shanghai"/>
    <s v="Asia→China→Shanghai"/>
    <s v="Non-Profit"/>
    <x v="1"/>
    <x v="9"/>
    <x v="1"/>
    <x v="217"/>
    <n v="391.64"/>
    <n v="504.76"/>
    <s v="Medium"/>
    <n v="4.0000000000000001E-3"/>
    <n v="13"/>
    <n v="6535.6324800000002"/>
    <n v="5091.32"/>
    <x v="217"/>
    <n v="0.22099046793402319"/>
  </r>
  <r>
    <x v="218"/>
    <x v="196"/>
    <x v="29"/>
    <s v="Q3-2024"/>
    <d v="2024-10-14T00:00:00"/>
    <d v="2024-10-14T00:00:00"/>
    <n v="25"/>
    <x v="2"/>
    <x v="5"/>
    <s v="Rio de Janeiro"/>
    <s v="Americas→Brazil→Rio de Janeiro"/>
    <s v="Small Business"/>
    <x v="0"/>
    <x v="11"/>
    <x v="1"/>
    <x v="218"/>
    <n v="386.96"/>
    <n v="937.46"/>
    <s v="High"/>
    <n v="0.26600000000000001"/>
    <n v="41"/>
    <n v="28211.92124"/>
    <n v="15865.359999999999"/>
    <x v="218"/>
    <n v="0.43763631462626335"/>
  </r>
  <r>
    <x v="219"/>
    <x v="197"/>
    <x v="28"/>
    <s v="Q3-2025"/>
    <d v="2025-09-24T00:00:00"/>
    <d v="2025-09-24T00:00:00"/>
    <n v="30"/>
    <x v="0"/>
    <x v="0"/>
    <s v="Nairobi"/>
    <s v="Africa→Kenya→Nairobi"/>
    <s v="Consumer"/>
    <x v="4"/>
    <x v="5"/>
    <x v="0"/>
    <x v="219"/>
    <n v="589.14"/>
    <n v="1300.58"/>
    <s v="High"/>
    <n v="5.5E-2"/>
    <n v="11"/>
    <n v="13519.529099999998"/>
    <n v="6480.54"/>
    <x v="219"/>
    <n v="0.52065342275863724"/>
  </r>
  <r>
    <x v="220"/>
    <x v="198"/>
    <x v="27"/>
    <s v="Q3-2023"/>
    <d v="2023-10-02T00:00:00"/>
    <d v="2023-10-02T00:00:00"/>
    <n v="7"/>
    <x v="2"/>
    <x v="10"/>
    <s v="New York"/>
    <s v="Americas→USA→New York"/>
    <s v="Education"/>
    <x v="2"/>
    <x v="2"/>
    <x v="6"/>
    <x v="220"/>
    <n v="145.58000000000001"/>
    <n v="228.15"/>
    <s v="Low"/>
    <n v="0.20399999999999999"/>
    <n v="5"/>
    <n v="908.03700000000003"/>
    <n v="727.90000000000009"/>
    <x v="220"/>
    <n v="0.19838068272548359"/>
  </r>
  <r>
    <x v="221"/>
    <x v="199"/>
    <x v="25"/>
    <s v="Q3-2023"/>
    <d v="2023-09-10T00:00:00"/>
    <d v="2023-09-10T00:00:00"/>
    <n v="15"/>
    <x v="0"/>
    <x v="11"/>
    <s v="Cape Town"/>
    <s v="Africa→South Africa→Cape Town"/>
    <s v="Non-Profit"/>
    <x v="4"/>
    <x v="13"/>
    <x v="0"/>
    <x v="221"/>
    <n v="241.14"/>
    <n v="496.52"/>
    <s v="Medium"/>
    <n v="9.2999999999999999E-2"/>
    <n v="10"/>
    <n v="4503.4363999999996"/>
    <n v="2411.3999999999996"/>
    <x v="221"/>
    <n v="0.46454223268257994"/>
  </r>
  <r>
    <x v="222"/>
    <x v="200"/>
    <x v="13"/>
    <s v="Q3-2025"/>
    <d v="2025-07-17T00:00:00"/>
    <d v="2025-07-17T00:00:00"/>
    <n v="1"/>
    <x v="0"/>
    <x v="11"/>
    <s v="Durban"/>
    <s v="Africa→South Africa→Durban"/>
    <s v="Small Business"/>
    <x v="3"/>
    <x v="5"/>
    <x v="2"/>
    <x v="222"/>
    <n v="1198.9000000000001"/>
    <n v="2941.2"/>
    <s v="High"/>
    <n v="5.0999999999999997E-2"/>
    <n v="24"/>
    <n v="66988.771199999988"/>
    <n v="28773.600000000002"/>
    <x v="222"/>
    <n v="0.57047129713583977"/>
  </r>
  <r>
    <x v="223"/>
    <x v="43"/>
    <x v="12"/>
    <s v="Q2-2023"/>
    <d v="2023-05-07T00:00:00"/>
    <d v="2023-05-07T00:00:00"/>
    <n v="18"/>
    <x v="3"/>
    <x v="8"/>
    <s v="Birmingham"/>
    <s v="Europe→United Kingdom→Birmingham"/>
    <s v="Enterprise"/>
    <x v="0"/>
    <x v="13"/>
    <x v="4"/>
    <x v="223"/>
    <n v="1089.1500000000001"/>
    <n v="1088.2"/>
    <s v="High"/>
    <n v="5.0999999999999997E-2"/>
    <n v="15"/>
    <n v="15490.527"/>
    <n v="16337.250000000002"/>
    <x v="223"/>
    <n v="-5.4660696824582002E-2"/>
  </r>
  <r>
    <x v="224"/>
    <x v="201"/>
    <x v="4"/>
    <s v="Q4-2023"/>
    <d v="2023-12-20T00:00:00"/>
    <d v="2023-12-20T00:00:00"/>
    <n v="1"/>
    <x v="2"/>
    <x v="5"/>
    <s v="Rio de Janeiro"/>
    <s v="Americas→Brazil→Rio de Janeiro"/>
    <s v="Consumer"/>
    <x v="3"/>
    <x v="1"/>
    <x v="3"/>
    <x v="224"/>
    <n v="1080.43"/>
    <n v="2529.15"/>
    <s v="High"/>
    <n v="0.14699999999999999"/>
    <n v="10"/>
    <n v="21573.6495"/>
    <n v="10804.300000000001"/>
    <x v="224"/>
    <n v="0.49918997247081437"/>
  </r>
  <r>
    <x v="225"/>
    <x v="202"/>
    <x v="24"/>
    <s v="Q3-2023"/>
    <d v="2023-08-07T00:00:00"/>
    <d v="2023-08-07T00:00:00"/>
    <n v="8"/>
    <x v="1"/>
    <x v="2"/>
    <s v="Nagoya"/>
    <s v="Asia→Japan→Nagoya"/>
    <s v="Education"/>
    <x v="2"/>
    <x v="8"/>
    <x v="2"/>
    <x v="225"/>
    <n v="1352.44"/>
    <n v="2698.01"/>
    <s v="High"/>
    <n v="0.13100000000000001"/>
    <n v="13"/>
    <n v="30479.418970000002"/>
    <n v="17581.72"/>
    <x v="225"/>
    <n v="0.42316091992090887"/>
  </r>
  <r>
    <x v="226"/>
    <x v="203"/>
    <x v="32"/>
    <s v="Q4-2023"/>
    <d v="2023-10-29T00:00:00"/>
    <d v="2023-10-29T00:00:00"/>
    <n v="25"/>
    <x v="2"/>
    <x v="10"/>
    <s v="San Francisco"/>
    <s v="Americas→USA→San Francisco"/>
    <s v="Small Business"/>
    <x v="3"/>
    <x v="7"/>
    <x v="6"/>
    <x v="226"/>
    <n v="1239.8399999999999"/>
    <n v="1482.75"/>
    <s v="High"/>
    <n v="6.7000000000000004E-2"/>
    <n v="4"/>
    <n v="5533.6230000000005"/>
    <n v="4959.3599999999997"/>
    <x v="226"/>
    <n v="0.10377703721413634"/>
  </r>
  <r>
    <x v="227"/>
    <x v="204"/>
    <x v="28"/>
    <s v="Q3-2025"/>
    <d v="2025-08-30T00:00:00"/>
    <d v="2025-08-30T00:00:00"/>
    <n v="20"/>
    <x v="2"/>
    <x v="10"/>
    <s v="San Francisco"/>
    <s v="Americas→USA→San Francisco"/>
    <s v="Corporate"/>
    <x v="2"/>
    <x v="11"/>
    <x v="1"/>
    <x v="227"/>
    <n v="933.29"/>
    <n v="1456.81"/>
    <s v="High"/>
    <n v="0.123"/>
    <n v="13"/>
    <n v="16609.090809999998"/>
    <n v="12132.77"/>
    <x v="227"/>
    <n v="0.26951028573489977"/>
  </r>
  <r>
    <x v="228"/>
    <x v="205"/>
    <x v="22"/>
    <s v="Q1-2023"/>
    <d v="2023-04-01T00:00:00"/>
    <d v="2023-04-01T00:00:00"/>
    <n v="25"/>
    <x v="0"/>
    <x v="0"/>
    <s v="Nairobi"/>
    <s v="Africa→Kenya→Nairobi"/>
    <s v="Consumer"/>
    <x v="2"/>
    <x v="14"/>
    <x v="1"/>
    <x v="228"/>
    <n v="1024.0999999999999"/>
    <n v="918.19"/>
    <s v="High"/>
    <n v="0.189"/>
    <n v="10"/>
    <n v="7446.5209000000004"/>
    <n v="10241"/>
    <x v="228"/>
    <n v="-0.37527311579827827"/>
  </r>
  <r>
    <x v="229"/>
    <x v="206"/>
    <x v="15"/>
    <s v="Q2-2023"/>
    <d v="2023-06-10T00:00:00"/>
    <d v="2023-06-10T00:00:00"/>
    <n v="18"/>
    <x v="1"/>
    <x v="9"/>
    <s v="Shanghai"/>
    <s v="Asia→China→Shanghai"/>
    <s v="Corporate"/>
    <x v="3"/>
    <x v="6"/>
    <x v="0"/>
    <x v="229"/>
    <n v="54.62"/>
    <n v="48.94"/>
    <s v="Low"/>
    <n v="0.14799999999999999"/>
    <n v="16"/>
    <n v="667.15008"/>
    <n v="873.92"/>
    <x v="229"/>
    <n v="-0.3099301434543783"/>
  </r>
  <r>
    <x v="230"/>
    <x v="207"/>
    <x v="19"/>
    <s v="Q2-2025"/>
    <d v="2025-05-06T00:00:00"/>
    <d v="2025-05-06T00:00:00"/>
    <n v="12"/>
    <x v="2"/>
    <x v="5"/>
    <s v="Brasília"/>
    <s v="Americas→Brazil→Brasília"/>
    <s v="Consumer"/>
    <x v="1"/>
    <x v="0"/>
    <x v="3"/>
    <x v="230"/>
    <n v="394.13"/>
    <n v="932.29"/>
    <s v="High"/>
    <n v="0.109"/>
    <n v="7"/>
    <n v="5814.6927299999998"/>
    <n v="2758.91"/>
    <x v="230"/>
    <n v="0.5255278089303268"/>
  </r>
  <r>
    <x v="231"/>
    <x v="208"/>
    <x v="29"/>
    <s v="Q3-2024"/>
    <d v="2024-09-08T00:00:00"/>
    <d v="2024-09-08T00:00:00"/>
    <n v="5"/>
    <x v="0"/>
    <x v="1"/>
    <s v="Lagos"/>
    <s v="Africa→Nigeria→Lagos"/>
    <s v="Small Business"/>
    <x v="4"/>
    <x v="11"/>
    <x v="1"/>
    <x v="231"/>
    <n v="197.63"/>
    <n v="325.79000000000002"/>
    <s v="Low"/>
    <n v="0.11600000000000001"/>
    <n v="10"/>
    <n v="2879.9836"/>
    <n v="1976.3"/>
    <x v="231"/>
    <n v="0.31378081458519419"/>
  </r>
  <r>
    <x v="232"/>
    <x v="209"/>
    <x v="29"/>
    <s v="Q3-2024"/>
    <d v="2024-09-25T00:00:00"/>
    <d v="2024-09-25T00:00:00"/>
    <n v="20"/>
    <x v="1"/>
    <x v="2"/>
    <s v="Osaka"/>
    <s v="Asia→Japan→Osaka"/>
    <s v="Enterprise"/>
    <x v="3"/>
    <x v="14"/>
    <x v="5"/>
    <x v="232"/>
    <n v="195.54"/>
    <n v="405.97"/>
    <s v="Medium"/>
    <n v="0.187"/>
    <n v="16"/>
    <n v="5280.8577599999999"/>
    <n v="3128.64"/>
    <x v="232"/>
    <n v="0.40755079152141377"/>
  </r>
  <r>
    <x v="233"/>
    <x v="210"/>
    <x v="22"/>
    <s v="Q1-2023"/>
    <d v="2023-03-30T00:00:00"/>
    <d v="2023-03-30T00:00:00"/>
    <n v="16"/>
    <x v="0"/>
    <x v="11"/>
    <s v="Cape Town"/>
    <s v="Africa→South Africa→Cape Town"/>
    <s v="Consumer"/>
    <x v="3"/>
    <x v="11"/>
    <x v="0"/>
    <x v="233"/>
    <n v="1309.77"/>
    <n v="1589.07"/>
    <s v="High"/>
    <n v="0.10199999999999999"/>
    <n v="10"/>
    <n v="14269.848599999999"/>
    <n v="13097.7"/>
    <x v="233"/>
    <n v="8.2141628328137886E-2"/>
  </r>
  <r>
    <x v="234"/>
    <x v="39"/>
    <x v="9"/>
    <s v="Q1-2024"/>
    <d v="2024-02-02T00:00:00"/>
    <d v="2024-02-02T00:00:00"/>
    <n v="22"/>
    <x v="1"/>
    <x v="2"/>
    <s v="Nagoya"/>
    <s v="Asia→Japan→Nagoya"/>
    <s v="Small Business"/>
    <x v="1"/>
    <x v="15"/>
    <x v="1"/>
    <x v="234"/>
    <n v="1237.68"/>
    <n v="1432.8"/>
    <s v="High"/>
    <n v="6.8000000000000005E-2"/>
    <n v="13"/>
    <n v="17359.804799999998"/>
    <n v="16089.84"/>
    <x v="234"/>
    <n v="7.315547695559331E-2"/>
  </r>
  <r>
    <x v="235"/>
    <x v="211"/>
    <x v="29"/>
    <s v="Q3-2024"/>
    <d v="2024-10-02T00:00:00"/>
    <d v="2024-10-02T00:00:00"/>
    <n v="19"/>
    <x v="0"/>
    <x v="0"/>
    <s v="Mombasa"/>
    <s v="Africa→Kenya→Mombasa"/>
    <s v="Small Business"/>
    <x v="0"/>
    <x v="12"/>
    <x v="3"/>
    <x v="235"/>
    <n v="1338.99"/>
    <n v="1765.76"/>
    <s v="High"/>
    <n v="0.126"/>
    <n v="24"/>
    <n v="37038.581760000001"/>
    <n v="32135.760000000002"/>
    <x v="235"/>
    <n v="0.1323706666677725"/>
  </r>
  <r>
    <x v="236"/>
    <x v="212"/>
    <x v="13"/>
    <s v="Q3-2025"/>
    <d v="2025-07-23T00:00:00"/>
    <d v="2025-07-23T00:00:00"/>
    <n v="6"/>
    <x v="2"/>
    <x v="3"/>
    <s v="Vancouver"/>
    <s v="Americas→Canada→Vancouver"/>
    <s v="Consumer"/>
    <x v="1"/>
    <x v="10"/>
    <x v="0"/>
    <x v="236"/>
    <n v="1364.89"/>
    <n v="2757.54"/>
    <s v="High"/>
    <n v="0.17199999999999999"/>
    <n v="61"/>
    <n v="139277.83032000001"/>
    <n v="83258.290000000008"/>
    <x v="236"/>
    <n v="0.4022143379983118"/>
  </r>
  <r>
    <x v="237"/>
    <x v="213"/>
    <x v="30"/>
    <s v="Q4-2023"/>
    <d v="2023-12-07T00:00:00"/>
    <d v="2023-12-07T00:00:00"/>
    <n v="9"/>
    <x v="1"/>
    <x v="4"/>
    <s v="Delhi"/>
    <s v="Asia→India→Delhi"/>
    <s v="Enterprise"/>
    <x v="2"/>
    <x v="4"/>
    <x v="3"/>
    <x v="237"/>
    <n v="699.33"/>
    <n v="873.75"/>
    <s v="High"/>
    <n v="0.23499999999999999"/>
    <n v="10"/>
    <n v="6684.1875"/>
    <n v="6993.3"/>
    <x v="237"/>
    <n v="-4.6245336475076469E-2"/>
  </r>
  <r>
    <x v="238"/>
    <x v="214"/>
    <x v="0"/>
    <s v="Q1-2024"/>
    <d v="2024-04-24T00:00:00"/>
    <d v="2024-04-24T00:00:00"/>
    <n v="25"/>
    <x v="2"/>
    <x v="10"/>
    <s v="Austin"/>
    <s v="Americas→USA→Austin"/>
    <s v="Non-Profit"/>
    <x v="1"/>
    <x v="3"/>
    <x v="4"/>
    <x v="238"/>
    <n v="160.82"/>
    <n v="258.52"/>
    <s v="Low"/>
    <n v="0.13"/>
    <n v="17"/>
    <n v="3823.5108"/>
    <n v="2733.94"/>
    <x v="238"/>
    <n v="0.28496605789631874"/>
  </r>
  <r>
    <x v="239"/>
    <x v="215"/>
    <x v="27"/>
    <s v="Q3-2023"/>
    <d v="2023-10-08T00:00:00"/>
    <d v="2023-10-08T00:00:00"/>
    <n v="19"/>
    <x v="1"/>
    <x v="4"/>
    <s v="Bengaluru"/>
    <s v="Asia→India→Bengaluru"/>
    <s v="Education"/>
    <x v="4"/>
    <x v="1"/>
    <x v="1"/>
    <x v="239"/>
    <n v="385.32"/>
    <n v="606.76"/>
    <s v="Medium"/>
    <n v="8.5999999999999993E-2"/>
    <n v="8"/>
    <n v="4436.6291200000005"/>
    <n v="3082.56"/>
    <x v="239"/>
    <n v="0.30520223425842735"/>
  </r>
  <r>
    <x v="240"/>
    <x v="216"/>
    <x v="8"/>
    <s v="Q2-2025"/>
    <d v="2025-05-27T00:00:00"/>
    <d v="2025-05-27T00:00:00"/>
    <n v="11"/>
    <x v="1"/>
    <x v="9"/>
    <s v="Beijing"/>
    <s v="Asia→China→Beijing"/>
    <s v="Enterprise"/>
    <x v="1"/>
    <x v="9"/>
    <x v="3"/>
    <x v="240"/>
    <n v="918.12"/>
    <n v="1337.69"/>
    <s v="High"/>
    <n v="9.5000000000000001E-2"/>
    <n v="8"/>
    <n v="9684.8756000000012"/>
    <n v="7344.96"/>
    <x v="240"/>
    <n v="0.24160512707050164"/>
  </r>
  <r>
    <x v="241"/>
    <x v="217"/>
    <x v="28"/>
    <s v="Q3-2025"/>
    <d v="2025-08-08T00:00:00"/>
    <d v="2025-08-08T00:00:00"/>
    <n v="6"/>
    <x v="1"/>
    <x v="2"/>
    <s v="Osaka"/>
    <s v="Asia→Japan→Osaka"/>
    <s v="Consumer"/>
    <x v="4"/>
    <x v="13"/>
    <x v="4"/>
    <x v="241"/>
    <n v="1225.94"/>
    <n v="1793.08"/>
    <s v="High"/>
    <n v="0.13600000000000001"/>
    <n v="22"/>
    <n v="34082.864639999993"/>
    <n v="26970.68"/>
    <x v="241"/>
    <n v="0.20867332353434462"/>
  </r>
  <r>
    <x v="242"/>
    <x v="218"/>
    <x v="6"/>
    <s v="Q4-2024"/>
    <d v="2024-12-12T00:00:00"/>
    <d v="2024-12-12T00:00:00"/>
    <n v="8"/>
    <x v="3"/>
    <x v="6"/>
    <s v="Frankfurt"/>
    <s v="Europe→Germany→Frankfurt"/>
    <s v="Enterprise"/>
    <x v="2"/>
    <x v="5"/>
    <x v="1"/>
    <x v="242"/>
    <n v="72.06"/>
    <n v="122.74"/>
    <s v="Low"/>
    <n v="0.23799999999999999"/>
    <n v="8"/>
    <n v="748.22303999999997"/>
    <n v="576.48"/>
    <x v="242"/>
    <n v="0.22953455162246802"/>
  </r>
  <r>
    <x v="243"/>
    <x v="43"/>
    <x v="12"/>
    <s v="Q2-2023"/>
    <d v="2023-04-28T00:00:00"/>
    <d v="2023-04-28T00:00:00"/>
    <n v="9"/>
    <x v="2"/>
    <x v="5"/>
    <s v="Rio de Janeiro"/>
    <s v="Americas→Brazil→Rio de Janeiro"/>
    <s v="Corporate"/>
    <x v="3"/>
    <x v="12"/>
    <x v="3"/>
    <x v="243"/>
    <n v="1013.54"/>
    <n v="927.93"/>
    <s v="High"/>
    <n v="0.17499999999999999"/>
    <n v="16"/>
    <n v="12248.675999999999"/>
    <n v="16216.64"/>
    <x v="243"/>
    <n v="-0.32395044166406234"/>
  </r>
  <r>
    <x v="244"/>
    <x v="219"/>
    <x v="0"/>
    <s v="Q1-2024"/>
    <d v="2024-03-26T00:00:00"/>
    <d v="2024-03-26T00:00:00"/>
    <n v="20"/>
    <x v="0"/>
    <x v="1"/>
    <s v="Port Harcourt"/>
    <s v="Africa→Nigeria→Port Harcourt"/>
    <s v="Consumer"/>
    <x v="2"/>
    <x v="2"/>
    <x v="3"/>
    <x v="244"/>
    <n v="65.64"/>
    <n v="151.88"/>
    <s v="Low"/>
    <n v="0.16700000000000001"/>
    <n v="23"/>
    <n v="2909.8689199999999"/>
    <n v="1509.72"/>
    <x v="244"/>
    <n v="0.48117250587356353"/>
  </r>
  <r>
    <x v="245"/>
    <x v="220"/>
    <x v="31"/>
    <s v="Q1-2024"/>
    <d v="2024-03-04T00:00:00"/>
    <d v="2024-03-04T00:00:00"/>
    <n v="17"/>
    <x v="2"/>
    <x v="3"/>
    <s v="Montreal"/>
    <s v="Americas→Canada→Montreal"/>
    <s v="Non-Profit"/>
    <x v="0"/>
    <x v="14"/>
    <x v="4"/>
    <x v="245"/>
    <n v="1350.98"/>
    <n v="2210.4"/>
    <s v="High"/>
    <n v="0.26300000000000001"/>
    <n v="6"/>
    <n v="9774.3888000000006"/>
    <n v="8105.88"/>
    <x v="245"/>
    <n v="0.17070211080615091"/>
  </r>
  <r>
    <x v="246"/>
    <x v="221"/>
    <x v="19"/>
    <s v="Q2-2025"/>
    <d v="2025-05-02T00:00:00"/>
    <d v="2025-05-02T00:00:00"/>
    <n v="10"/>
    <x v="3"/>
    <x v="6"/>
    <s v="Berlin"/>
    <s v="Europe→Germany→Berlin"/>
    <s v="Corporate"/>
    <x v="2"/>
    <x v="0"/>
    <x v="5"/>
    <x v="246"/>
    <n v="20.149999999999999"/>
    <n v="39.74"/>
    <s v="Low"/>
    <n v="0.151"/>
    <n v="18"/>
    <n v="607.30668000000003"/>
    <n v="362.7"/>
    <x v="246"/>
    <n v="0.4027729120318585"/>
  </r>
  <r>
    <x v="247"/>
    <x v="222"/>
    <x v="18"/>
    <s v="Q4-2024"/>
    <d v="2024-11-08T00:00:00"/>
    <d v="2024-11-08T00:00:00"/>
    <n v="0"/>
    <x v="0"/>
    <x v="0"/>
    <s v="Nakuru"/>
    <s v="Africa→Kenya→Nakuru"/>
    <s v="Enterprise"/>
    <x v="2"/>
    <x v="12"/>
    <x v="2"/>
    <x v="247"/>
    <n v="803.28"/>
    <n v="1009"/>
    <s v="High"/>
    <n v="0.11"/>
    <n v="4"/>
    <n v="3592.04"/>
    <n v="3213.12"/>
    <x v="247"/>
    <n v="0.10548880302001093"/>
  </r>
  <r>
    <x v="248"/>
    <x v="223"/>
    <x v="11"/>
    <s v="Q3-2025"/>
    <d v="2025-09-30T00:00:00"/>
    <d v="2025-09-30T00:00:00"/>
    <n v="18"/>
    <x v="1"/>
    <x v="2"/>
    <s v="Nagoya"/>
    <s v="Asia→Japan→Nagoya"/>
    <s v="Non-Profit"/>
    <x v="2"/>
    <x v="9"/>
    <x v="5"/>
    <x v="248"/>
    <n v="1212.99"/>
    <n v="1653.64"/>
    <s v="High"/>
    <n v="0.107"/>
    <n v="8"/>
    <n v="11813.604160000001"/>
    <n v="9703.92"/>
    <x v="248"/>
    <n v="0.17858090819931455"/>
  </r>
  <r>
    <x v="249"/>
    <x v="224"/>
    <x v="29"/>
    <s v="Q3-2024"/>
    <d v="2024-09-08T00:00:00"/>
    <d v="2024-09-08T00:00:00"/>
    <n v="6"/>
    <x v="2"/>
    <x v="10"/>
    <s v="Austin"/>
    <s v="Americas→USA→Austin"/>
    <s v="Consumer"/>
    <x v="4"/>
    <x v="10"/>
    <x v="0"/>
    <x v="249"/>
    <n v="462.94"/>
    <n v="1015.7"/>
    <s v="High"/>
    <n v="0.14299999999999999"/>
    <n v="14"/>
    <n v="12186.368600000002"/>
    <n v="6481.16"/>
    <x v="249"/>
    <n v="0.46816314090483041"/>
  </r>
  <r>
    <x v="250"/>
    <x v="225"/>
    <x v="22"/>
    <s v="Q1-2023"/>
    <d v="2023-03-24T00:00:00"/>
    <d v="2023-03-24T00:00:00"/>
    <n v="20"/>
    <x v="2"/>
    <x v="3"/>
    <s v="Montreal"/>
    <s v="Americas→Canada→Montreal"/>
    <s v="Consumer"/>
    <x v="3"/>
    <x v="2"/>
    <x v="4"/>
    <x v="250"/>
    <n v="481.71"/>
    <n v="912.45"/>
    <s v="High"/>
    <n v="0.20300000000000001"/>
    <n v="24"/>
    <n v="17453.3436"/>
    <n v="11561.039999999999"/>
    <x v="250"/>
    <n v="0.33760313983619739"/>
  </r>
  <r>
    <x v="251"/>
    <x v="226"/>
    <x v="0"/>
    <s v="Q1-2024"/>
    <d v="2024-04-09T00:00:00"/>
    <d v="2024-04-09T00:00:00"/>
    <n v="25"/>
    <x v="2"/>
    <x v="3"/>
    <s v="Vancouver"/>
    <s v="Americas→Canada→Vancouver"/>
    <s v="Consumer"/>
    <x v="1"/>
    <x v="9"/>
    <x v="5"/>
    <x v="251"/>
    <n v="648.64"/>
    <n v="815.19"/>
    <s v="High"/>
    <n v="0.22500000000000001"/>
    <n v="28"/>
    <n v="17689.623"/>
    <n v="18161.919999999998"/>
    <x v="251"/>
    <n v="-2.6699099240272032E-2"/>
  </r>
  <r>
    <x v="252"/>
    <x v="227"/>
    <x v="14"/>
    <s v="Q3-2024"/>
    <d v="2024-07-31T00:00:00"/>
    <d v="2024-07-31T00:00:00"/>
    <n v="2"/>
    <x v="2"/>
    <x v="10"/>
    <s v="New York"/>
    <s v="Americas→USA→New York"/>
    <s v="Education"/>
    <x v="2"/>
    <x v="2"/>
    <x v="1"/>
    <x v="252"/>
    <n v="798.97"/>
    <n v="1814.06"/>
    <s v="High"/>
    <n v="0.122"/>
    <n v="16"/>
    <n v="25483.91488"/>
    <n v="12783.52"/>
    <x v="252"/>
    <n v="0.49836906691159061"/>
  </r>
  <r>
    <x v="253"/>
    <x v="228"/>
    <x v="1"/>
    <s v="Q4-2024"/>
    <d v="2024-11-20T00:00:00"/>
    <d v="2024-11-20T00:00:00"/>
    <n v="24"/>
    <x v="1"/>
    <x v="2"/>
    <s v="Nagoya"/>
    <s v="Asia→Japan→Nagoya"/>
    <s v="Non-Profit"/>
    <x v="1"/>
    <x v="10"/>
    <x v="5"/>
    <x v="253"/>
    <n v="317.25"/>
    <n v="758.92"/>
    <s v="Medium"/>
    <n v="5.2999999999999999E-2"/>
    <n v="9"/>
    <n v="6468.2751599999992"/>
    <n v="2855.25"/>
    <x v="253"/>
    <n v="0.5585762928489888"/>
  </r>
  <r>
    <x v="254"/>
    <x v="229"/>
    <x v="20"/>
    <s v="Q2-2024"/>
    <d v="2024-05-19T00:00:00"/>
    <d v="2024-05-19T00:00:00"/>
    <n v="20"/>
    <x v="3"/>
    <x v="6"/>
    <s v="Frankfurt"/>
    <s v="Europe→Germany→Frankfurt"/>
    <s v="Enterprise"/>
    <x v="2"/>
    <x v="0"/>
    <x v="4"/>
    <x v="254"/>
    <n v="668.97"/>
    <n v="1667.44"/>
    <s v="High"/>
    <n v="3.4000000000000002E-2"/>
    <n v="15"/>
    <n v="24161.205600000001"/>
    <n v="10034.550000000001"/>
    <x v="254"/>
    <n v="0.58468339013679016"/>
  </r>
  <r>
    <x v="255"/>
    <x v="230"/>
    <x v="32"/>
    <s v="Q4-2023"/>
    <d v="2023-10-06T00:00:00"/>
    <d v="2023-10-06T00:00:00"/>
    <n v="1"/>
    <x v="1"/>
    <x v="4"/>
    <s v="Bengaluru"/>
    <s v="Asia→India→Bengaluru"/>
    <s v="Non-Profit"/>
    <x v="1"/>
    <x v="2"/>
    <x v="0"/>
    <x v="255"/>
    <n v="1470.26"/>
    <n v="2562.5500000000002"/>
    <s v="High"/>
    <n v="0.17299999999999999"/>
    <n v="9"/>
    <n v="19073.059649999999"/>
    <n v="13232.34"/>
    <x v="255"/>
    <n v="0.30622877279157462"/>
  </r>
  <r>
    <x v="256"/>
    <x v="43"/>
    <x v="12"/>
    <s v="Q2-2023"/>
    <d v="2023-05-07T00:00:00"/>
    <d v="2023-05-07T00:00:00"/>
    <n v="18"/>
    <x v="3"/>
    <x v="8"/>
    <s v="London"/>
    <s v="Europe→United Kingdom→London"/>
    <s v="Non-Profit"/>
    <x v="4"/>
    <x v="10"/>
    <x v="2"/>
    <x v="256"/>
    <n v="516.96"/>
    <n v="745.38"/>
    <s v="Medium"/>
    <n v="0.19700000000000001"/>
    <n v="4"/>
    <n v="2394.1605599999998"/>
    <n v="2067.84"/>
    <x v="256"/>
    <n v="0.13629852794835101"/>
  </r>
  <r>
    <x v="257"/>
    <x v="231"/>
    <x v="16"/>
    <s v="Q2-2025"/>
    <d v="2025-07-05T00:00:00"/>
    <d v="2025-07-05T00:00:00"/>
    <n v="8"/>
    <x v="3"/>
    <x v="6"/>
    <s v="Munich"/>
    <s v="Europe→Germany→Munich"/>
    <s v="Small Business"/>
    <x v="4"/>
    <x v="3"/>
    <x v="5"/>
    <x v="257"/>
    <n v="314.93"/>
    <n v="687.95"/>
    <s v="Medium"/>
    <n v="0.20499999999999999"/>
    <n v="8"/>
    <n v="4375.3620000000001"/>
    <n v="2519.44"/>
    <x v="257"/>
    <n v="0.424175645352316"/>
  </r>
  <r>
    <x v="258"/>
    <x v="232"/>
    <x v="32"/>
    <s v="Q4-2023"/>
    <d v="2023-10-13T00:00:00"/>
    <d v="2023-10-13T00:00:00"/>
    <n v="2"/>
    <x v="2"/>
    <x v="5"/>
    <s v="Brasília"/>
    <s v="Americas→Brazil→Brasília"/>
    <s v="Consumer"/>
    <x v="3"/>
    <x v="15"/>
    <x v="6"/>
    <x v="258"/>
    <n v="715.94"/>
    <n v="550.07000000000005"/>
    <s v="Medium"/>
    <n v="0.14000000000000001"/>
    <n v="16"/>
    <n v="7568.9632000000001"/>
    <n v="11455.04"/>
    <x v="258"/>
    <n v="-0.51342260456491595"/>
  </r>
  <r>
    <x v="259"/>
    <x v="72"/>
    <x v="15"/>
    <s v="Q2-2023"/>
    <d v="2023-06-07T00:00:00"/>
    <d v="2023-06-07T00:00:00"/>
    <n v="18"/>
    <x v="0"/>
    <x v="1"/>
    <s v="Port Harcourt"/>
    <s v="Africa→Nigeria→Port Harcourt"/>
    <s v="Enterprise"/>
    <x v="3"/>
    <x v="6"/>
    <x v="0"/>
    <x v="259"/>
    <n v="1120.06"/>
    <n v="2068.21"/>
    <s v="High"/>
    <n v="7.8E-2"/>
    <n v="12"/>
    <n v="22882.675440000003"/>
    <n v="13440.72"/>
    <x v="259"/>
    <n v="0.41262462795303284"/>
  </r>
  <r>
    <x v="260"/>
    <x v="233"/>
    <x v="15"/>
    <s v="Q2-2023"/>
    <d v="2023-06-19T00:00:00"/>
    <d v="2023-06-19T00:00:00"/>
    <n v="23"/>
    <x v="3"/>
    <x v="6"/>
    <s v="Berlin"/>
    <s v="Europe→Germany→Berlin"/>
    <s v="Education"/>
    <x v="0"/>
    <x v="7"/>
    <x v="6"/>
    <x v="260"/>
    <n v="1471.58"/>
    <n v="2576.65"/>
    <s v="High"/>
    <n v="4.0000000000000001E-3"/>
    <n v="7"/>
    <n v="17964.4038"/>
    <n v="10301.06"/>
    <x v="260"/>
    <n v="0.4265849223451546"/>
  </r>
  <r>
    <x v="261"/>
    <x v="234"/>
    <x v="25"/>
    <s v="Q3-2023"/>
    <d v="2023-08-24T00:00:00"/>
    <d v="2023-08-24T00:00:00"/>
    <n v="20"/>
    <x v="2"/>
    <x v="5"/>
    <s v="Brasília"/>
    <s v="Americas→Brazil→Brasília"/>
    <s v="Non-Profit"/>
    <x v="4"/>
    <x v="15"/>
    <x v="2"/>
    <x v="261"/>
    <n v="582.88"/>
    <n v="1044.1400000000001"/>
    <s v="High"/>
    <n v="0.216"/>
    <n v="10"/>
    <n v="8186.057600000001"/>
    <n v="5828.8"/>
    <x v="261"/>
    <n v="0.28796005539956138"/>
  </r>
  <r>
    <x v="262"/>
    <x v="235"/>
    <x v="16"/>
    <s v="Q2-2025"/>
    <d v="2025-06-27T00:00:00"/>
    <d v="2025-06-27T00:00:00"/>
    <n v="6"/>
    <x v="0"/>
    <x v="11"/>
    <s v="Durban"/>
    <s v="Africa→South Africa→Durban"/>
    <s v="Enterprise"/>
    <x v="3"/>
    <x v="13"/>
    <x v="3"/>
    <x v="262"/>
    <n v="93.91"/>
    <n v="99.04"/>
    <s v="Low"/>
    <n v="5.7000000000000002E-2"/>
    <n v="6"/>
    <n v="560.36831999999993"/>
    <n v="563.46"/>
    <x v="262"/>
    <n v="-5.5172283829323376E-3"/>
  </r>
  <r>
    <x v="263"/>
    <x v="139"/>
    <x v="19"/>
    <s v="Q2-2025"/>
    <d v="2025-04-26T00:00:00"/>
    <d v="2025-04-26T00:00:00"/>
    <n v="10"/>
    <x v="0"/>
    <x v="1"/>
    <s v="Port Harcourt"/>
    <s v="Africa→Nigeria→Port Harcourt"/>
    <s v="Enterprise"/>
    <x v="2"/>
    <x v="9"/>
    <x v="4"/>
    <x v="263"/>
    <n v="1457.44"/>
    <n v="1996.81"/>
    <s v="High"/>
    <n v="0.126"/>
    <n v="23"/>
    <n v="40139.874619999995"/>
    <n v="33521.120000000003"/>
    <x v="263"/>
    <n v="0.16489225944672353"/>
  </r>
  <r>
    <x v="264"/>
    <x v="236"/>
    <x v="11"/>
    <s v="Q3-2025"/>
    <d v="2025-09-11T00:00:00"/>
    <d v="2025-09-11T00:00:00"/>
    <n v="9"/>
    <x v="2"/>
    <x v="3"/>
    <s v="Toronto"/>
    <s v="Americas→Canada→Toronto"/>
    <s v="Corporate"/>
    <x v="3"/>
    <x v="12"/>
    <x v="1"/>
    <x v="264"/>
    <n v="1207.6300000000001"/>
    <n v="921.68"/>
    <s v="High"/>
    <n v="0.19600000000000001"/>
    <n v="17"/>
    <n v="12597.52224"/>
    <n v="20529.710000000003"/>
    <x v="264"/>
    <n v="-0.62966253274897988"/>
  </r>
  <r>
    <x v="265"/>
    <x v="237"/>
    <x v="1"/>
    <s v="Q4-2024"/>
    <d v="2024-10-08T00:00:00"/>
    <d v="2024-10-08T00:00:00"/>
    <n v="0"/>
    <x v="3"/>
    <x v="8"/>
    <s v="London"/>
    <s v="Europe→United Kingdom→London"/>
    <s v="Corporate"/>
    <x v="1"/>
    <x v="6"/>
    <x v="5"/>
    <x v="265"/>
    <n v="1108.1099999999999"/>
    <n v="2503.79"/>
    <s v="High"/>
    <n v="0.184"/>
    <n v="19"/>
    <n v="38818.760160000005"/>
    <n v="21054.089999999997"/>
    <x v="265"/>
    <n v="0.45763105485025896"/>
  </r>
  <r>
    <x v="266"/>
    <x v="238"/>
    <x v="15"/>
    <s v="Q2-2023"/>
    <d v="2023-05-05T00:00:00"/>
    <d v="2023-05-07T00:00:00"/>
    <n v="0"/>
    <x v="0"/>
    <x v="1"/>
    <s v="Port Harcourt"/>
    <s v="Africa→Nigeria→Port Harcourt"/>
    <s v="Non-Profit"/>
    <x v="2"/>
    <x v="8"/>
    <x v="0"/>
    <x v="266"/>
    <n v="1269.6500000000001"/>
    <n v="2462.77"/>
    <s v="High"/>
    <n v="0.107"/>
    <n v="8"/>
    <n v="17594.028880000002"/>
    <n v="10157.200000000001"/>
    <x v="266"/>
    <n v="0.42269050089225502"/>
  </r>
  <r>
    <x v="267"/>
    <x v="239"/>
    <x v="4"/>
    <s v="Q4-2023"/>
    <d v="2024-01-01T00:00:00"/>
    <d v="2024-01-01T00:00:00"/>
    <n v="8"/>
    <x v="2"/>
    <x v="5"/>
    <s v="São Paulo"/>
    <s v="Americas→Brazil→São Paulo"/>
    <s v="Education"/>
    <x v="4"/>
    <x v="0"/>
    <x v="3"/>
    <x v="267"/>
    <n v="526.49"/>
    <n v="496.2"/>
    <s v="Medium"/>
    <n v="0"/>
    <n v="14"/>
    <n v="6946.8"/>
    <n v="7370.8600000000006"/>
    <x v="267"/>
    <n v="-6.1043933897621985E-2"/>
  </r>
  <r>
    <x v="268"/>
    <x v="240"/>
    <x v="9"/>
    <s v="Q1-2024"/>
    <d v="2024-01-23T00:00:00"/>
    <d v="2024-01-23T00:00:00"/>
    <n v="13"/>
    <x v="3"/>
    <x v="7"/>
    <s v="Marseille"/>
    <s v="Europe→France→Marseille"/>
    <s v="Corporate"/>
    <x v="4"/>
    <x v="8"/>
    <x v="1"/>
    <x v="268"/>
    <n v="720"/>
    <n v="907.59"/>
    <s v="High"/>
    <n v="0.154"/>
    <n v="10"/>
    <n v="7678.2113999999992"/>
    <n v="7200"/>
    <x v="268"/>
    <n v="6.2281614179052078E-2"/>
  </r>
  <r>
    <x v="269"/>
    <x v="241"/>
    <x v="25"/>
    <s v="Q3-2023"/>
    <d v="2023-08-14T00:00:00"/>
    <d v="2023-08-14T00:00:00"/>
    <n v="11"/>
    <x v="2"/>
    <x v="5"/>
    <s v="Brasília"/>
    <s v="Americas→Brazil→Brasília"/>
    <s v="Corporate"/>
    <x v="4"/>
    <x v="1"/>
    <x v="6"/>
    <x v="269"/>
    <n v="232.73"/>
    <n v="334.19"/>
    <s v="Low"/>
    <n v="0.13400000000000001"/>
    <n v="25"/>
    <n v="7235.2134999999998"/>
    <n v="5818.25"/>
    <x v="269"/>
    <n v="0.1958426658729559"/>
  </r>
  <r>
    <x v="270"/>
    <x v="242"/>
    <x v="26"/>
    <s v="Q1-2025"/>
    <d v="2025-03-09T00:00:00"/>
    <d v="2025-03-09T00:00:00"/>
    <n v="18"/>
    <x v="1"/>
    <x v="4"/>
    <s v="Delhi"/>
    <s v="Asia→India→Delhi"/>
    <s v="Small Business"/>
    <x v="4"/>
    <x v="7"/>
    <x v="5"/>
    <x v="270"/>
    <n v="325.87"/>
    <n v="538.79"/>
    <s v="Medium"/>
    <n v="0.17399999999999999"/>
    <n v="16"/>
    <n v="7120.6486400000003"/>
    <n v="5213.92"/>
    <x v="270"/>
    <n v="0.26777457172778013"/>
  </r>
  <r>
    <x v="271"/>
    <x v="243"/>
    <x v="0"/>
    <s v="Q1-2024"/>
    <d v="2024-04-17T00:00:00"/>
    <d v="2024-04-17T00:00:00"/>
    <n v="17"/>
    <x v="3"/>
    <x v="6"/>
    <s v="Frankfurt"/>
    <s v="Europe→Germany→Frankfurt"/>
    <s v="Education"/>
    <x v="4"/>
    <x v="10"/>
    <x v="5"/>
    <x v="271"/>
    <n v="1025.51"/>
    <n v="1436.54"/>
    <s v="High"/>
    <n v="0.13900000000000001"/>
    <n v="28"/>
    <n v="34632.106319999999"/>
    <n v="28714.28"/>
    <x v="271"/>
    <n v="0.17087688127656453"/>
  </r>
  <r>
    <x v="272"/>
    <x v="244"/>
    <x v="24"/>
    <s v="Q3-2023"/>
    <d v="2023-08-13T00:00:00"/>
    <d v="2023-08-13T00:00:00"/>
    <n v="20"/>
    <x v="2"/>
    <x v="3"/>
    <s v="Montreal"/>
    <s v="Americas→Canada→Montreal"/>
    <s v="Education"/>
    <x v="4"/>
    <x v="0"/>
    <x v="5"/>
    <x v="272"/>
    <n v="1082.3800000000001"/>
    <n v="1766.55"/>
    <s v="High"/>
    <n v="0.16400000000000001"/>
    <n v="20"/>
    <n v="29536.716"/>
    <n v="21647.600000000002"/>
    <x v="272"/>
    <n v="0.26709523157550752"/>
  </r>
  <r>
    <x v="273"/>
    <x v="245"/>
    <x v="0"/>
    <s v="Q1-2024"/>
    <d v="2024-04-13T00:00:00"/>
    <d v="2024-04-13T00:00:00"/>
    <n v="28"/>
    <x v="3"/>
    <x v="7"/>
    <s v="Paris"/>
    <s v="Europe→France→Paris"/>
    <s v="Small Business"/>
    <x v="1"/>
    <x v="11"/>
    <x v="1"/>
    <x v="273"/>
    <n v="287.61"/>
    <n v="628.54"/>
    <s v="Medium"/>
    <n v="0.13500000000000001"/>
    <n v="21"/>
    <n v="11417.429099999999"/>
    <n v="6039.81"/>
    <x v="273"/>
    <n v="0.47100087531964613"/>
  </r>
  <r>
    <x v="274"/>
    <x v="246"/>
    <x v="9"/>
    <s v="Q1-2024"/>
    <d v="2024-01-27T00:00:00"/>
    <d v="2024-01-27T00:00:00"/>
    <n v="2"/>
    <x v="2"/>
    <x v="5"/>
    <s v="São Paulo"/>
    <s v="Americas→Brazil→São Paulo"/>
    <s v="Non-Profit"/>
    <x v="2"/>
    <x v="13"/>
    <x v="4"/>
    <x v="274"/>
    <n v="1410.97"/>
    <n v="1650.75"/>
    <s v="High"/>
    <n v="0.13500000000000001"/>
    <n v="6"/>
    <n v="8567.3924999999999"/>
    <n v="8465.82"/>
    <x v="274"/>
    <n v="1.1855707556295596E-2"/>
  </r>
  <r>
    <x v="275"/>
    <x v="247"/>
    <x v="0"/>
    <s v="Q1-2024"/>
    <d v="2024-04-11T00:00:00"/>
    <d v="2024-04-11T00:00:00"/>
    <n v="15"/>
    <x v="2"/>
    <x v="10"/>
    <s v="San Francisco"/>
    <s v="Americas→USA→San Francisco"/>
    <s v="Small Business"/>
    <x v="4"/>
    <x v="7"/>
    <x v="2"/>
    <x v="275"/>
    <n v="1338.35"/>
    <n v="2247.14"/>
    <s v="High"/>
    <n v="0.115"/>
    <n v="40"/>
    <n v="79548.755999999994"/>
    <n v="53534"/>
    <x v="275"/>
    <n v="0.32702907384246205"/>
  </r>
  <r>
    <x v="276"/>
    <x v="35"/>
    <x v="16"/>
    <s v="Q2-2025"/>
    <d v="2025-07-14T00:00:00"/>
    <d v="2025-07-14T00:00:00"/>
    <n v="20"/>
    <x v="3"/>
    <x v="6"/>
    <s v="Berlin"/>
    <s v="Europe→Germany→Berlin"/>
    <s v="Corporate"/>
    <x v="4"/>
    <x v="7"/>
    <x v="6"/>
    <x v="276"/>
    <n v="385.08"/>
    <n v="893.19"/>
    <s v="High"/>
    <n v="0.151"/>
    <n v="8"/>
    <n v="6066.54648"/>
    <n v="3080.64"/>
    <x v="276"/>
    <n v="0.49219213762621666"/>
  </r>
  <r>
    <x v="277"/>
    <x v="248"/>
    <x v="17"/>
    <s v="Q2-2024"/>
    <d v="2024-07-03T00:00:00"/>
    <d v="2024-07-03T00:00:00"/>
    <n v="17"/>
    <x v="0"/>
    <x v="11"/>
    <s v="Johannesburg"/>
    <s v="Africa→South Africa→Johannesburg"/>
    <s v="Enterprise"/>
    <x v="2"/>
    <x v="9"/>
    <x v="3"/>
    <x v="277"/>
    <n v="1173.83"/>
    <n v="2328.9"/>
    <s v="High"/>
    <n v="0.12"/>
    <n v="17"/>
    <n v="34840.344000000005"/>
    <n v="19955.11"/>
    <x v="277"/>
    <n v="0.42724130393201637"/>
  </r>
  <r>
    <x v="278"/>
    <x v="249"/>
    <x v="32"/>
    <s v="Q4-2023"/>
    <d v="2023-11-14T00:00:00"/>
    <d v="2023-11-14T00:00:00"/>
    <n v="15"/>
    <x v="1"/>
    <x v="4"/>
    <s v="Bengaluru"/>
    <s v="Asia→India→Bengaluru"/>
    <s v="Corporate"/>
    <x v="1"/>
    <x v="9"/>
    <x v="4"/>
    <x v="278"/>
    <n v="953.46"/>
    <n v="2066.75"/>
    <s v="High"/>
    <n v="0.13800000000000001"/>
    <n v="5"/>
    <n v="8907.6924999999992"/>
    <n v="4767.3"/>
    <x v="278"/>
    <n v="0.46481089238318446"/>
  </r>
  <r>
    <x v="279"/>
    <x v="250"/>
    <x v="23"/>
    <s v="Q2-2023"/>
    <d v="2023-06-23T00:00:00"/>
    <d v="2023-06-23T00:00:00"/>
    <n v="8"/>
    <x v="2"/>
    <x v="10"/>
    <s v="San Francisco"/>
    <s v="Americas→USA→San Francisco"/>
    <s v="Consumer"/>
    <x v="3"/>
    <x v="7"/>
    <x v="5"/>
    <x v="279"/>
    <n v="1097.0899999999999"/>
    <n v="2182.31"/>
    <s v="High"/>
    <n v="0.112"/>
    <n v="9"/>
    <n v="17441.021520000002"/>
    <n v="9873.81"/>
    <x v="279"/>
    <n v="0.43387432962699546"/>
  </r>
  <r>
    <x v="280"/>
    <x v="251"/>
    <x v="3"/>
    <s v="Q1-2025"/>
    <d v="2025-03-29T00:00:00"/>
    <d v="2025-03-29T00:00:00"/>
    <n v="15"/>
    <x v="1"/>
    <x v="2"/>
    <s v="Tokyo"/>
    <s v="Asia→Japan→Tokyo"/>
    <s v="Non-Profit"/>
    <x v="4"/>
    <x v="10"/>
    <x v="2"/>
    <x v="280"/>
    <n v="1106.96"/>
    <n v="2726.62"/>
    <s v="High"/>
    <n v="0.317"/>
    <n v="7"/>
    <n v="13035.970220000001"/>
    <n v="7748.72"/>
    <x v="280"/>
    <n v="0.40558931408789306"/>
  </r>
  <r>
    <x v="281"/>
    <x v="182"/>
    <x v="25"/>
    <s v="Q3-2023"/>
    <d v="2023-08-25T00:00:00"/>
    <d v="2023-08-25T00:00:00"/>
    <n v="10"/>
    <x v="0"/>
    <x v="0"/>
    <s v="Nairobi"/>
    <s v="Africa→Kenya→Nairobi"/>
    <s v="Small Business"/>
    <x v="0"/>
    <x v="13"/>
    <x v="3"/>
    <x v="281"/>
    <n v="91.85"/>
    <n v="111.29"/>
    <s v="Low"/>
    <n v="0"/>
    <n v="6"/>
    <n v="667.74"/>
    <n v="551.09999999999991"/>
    <x v="281"/>
    <n v="0.17467876718483258"/>
  </r>
  <r>
    <x v="282"/>
    <x v="252"/>
    <x v="8"/>
    <s v="Q2-2025"/>
    <d v="2025-05-28T00:00:00"/>
    <d v="2025-05-28T00:00:00"/>
    <n v="11"/>
    <x v="1"/>
    <x v="4"/>
    <s v="Bengaluru"/>
    <s v="Asia→India→Bengaluru"/>
    <s v="Corporate"/>
    <x v="3"/>
    <x v="5"/>
    <x v="4"/>
    <x v="282"/>
    <n v="623.4"/>
    <n v="1100.0899999999999"/>
    <s v="High"/>
    <n v="0.114"/>
    <n v="12"/>
    <n v="11696.156879999999"/>
    <n v="7480.7999999999993"/>
    <x v="282"/>
    <n v="0.36040529579490388"/>
  </r>
  <r>
    <x v="283"/>
    <x v="94"/>
    <x v="9"/>
    <s v="Q1-2024"/>
    <d v="2024-02-05T00:00:00"/>
    <d v="2024-02-05T00:00:00"/>
    <n v="23"/>
    <x v="3"/>
    <x v="6"/>
    <s v="Frankfurt"/>
    <s v="Europe→Germany→Frankfurt"/>
    <s v="Education"/>
    <x v="4"/>
    <x v="5"/>
    <x v="4"/>
    <x v="283"/>
    <n v="1017.93"/>
    <n v="1529.14"/>
    <s v="High"/>
    <n v="0.155"/>
    <n v="12"/>
    <n v="15505.479600000001"/>
    <n v="12215.16"/>
    <x v="283"/>
    <n v="0.21220366508366503"/>
  </r>
  <r>
    <x v="284"/>
    <x v="87"/>
    <x v="23"/>
    <s v="Q2-2023"/>
    <d v="2023-07-21T00:00:00"/>
    <d v="2023-07-21T00:00:00"/>
    <n v="27"/>
    <x v="1"/>
    <x v="2"/>
    <s v="Nagoya"/>
    <s v="Asia→Japan→Nagoya"/>
    <s v="Consumer"/>
    <x v="2"/>
    <x v="1"/>
    <x v="3"/>
    <x v="284"/>
    <n v="554.76"/>
    <n v="728.69"/>
    <s v="Medium"/>
    <n v="0.22"/>
    <n v="7"/>
    <n v="3978.6474000000003"/>
    <n v="3883.3199999999997"/>
    <x v="284"/>
    <n v="2.395975074343119E-2"/>
  </r>
  <r>
    <x v="285"/>
    <x v="253"/>
    <x v="19"/>
    <s v="Q2-2025"/>
    <d v="2025-04-13T00:00:00"/>
    <d v="2025-04-13T00:00:00"/>
    <n v="9"/>
    <x v="3"/>
    <x v="6"/>
    <s v="Munich"/>
    <s v="Europe→Germany→Munich"/>
    <s v="Consumer"/>
    <x v="2"/>
    <x v="9"/>
    <x v="3"/>
    <x v="285"/>
    <n v="7.02"/>
    <n v="6.28"/>
    <s v="Low"/>
    <n v="0.13400000000000001"/>
    <n v="14"/>
    <n v="76.138720000000006"/>
    <n v="98.28"/>
    <x v="285"/>
    <n v="-0.29080184169106066"/>
  </r>
  <r>
    <x v="286"/>
    <x v="254"/>
    <x v="29"/>
    <s v="Q3-2024"/>
    <d v="2024-09-07T00:00:00"/>
    <d v="2024-09-07T00:00:00"/>
    <n v="0"/>
    <x v="1"/>
    <x v="4"/>
    <s v="Mumbai"/>
    <s v="Asia→India→Mumbai"/>
    <s v="Education"/>
    <x v="3"/>
    <x v="5"/>
    <x v="2"/>
    <x v="286"/>
    <n v="1066.6500000000001"/>
    <n v="2569.77"/>
    <s v="High"/>
    <n v="0.13400000000000001"/>
    <n v="9"/>
    <n v="20028.787380000002"/>
    <n v="9599.85"/>
    <x v="286"/>
    <n v="0.52069739331368348"/>
  </r>
  <r>
    <x v="287"/>
    <x v="10"/>
    <x v="9"/>
    <s v="Q1-2024"/>
    <d v="2024-01-30T00:00:00"/>
    <d v="2024-01-30T00:00:00"/>
    <n v="2"/>
    <x v="0"/>
    <x v="11"/>
    <s v="Cape Town"/>
    <s v="Africa→South Africa→Cape Town"/>
    <s v="Consumer"/>
    <x v="4"/>
    <x v="9"/>
    <x v="6"/>
    <x v="287"/>
    <n v="798.45"/>
    <n v="1592.02"/>
    <s v="High"/>
    <n v="6.6000000000000003E-2"/>
    <n v="18"/>
    <n v="26765.040239999998"/>
    <n v="14372.1"/>
    <x v="287"/>
    <n v="0.46302714768494585"/>
  </r>
  <r>
    <x v="288"/>
    <x v="255"/>
    <x v="24"/>
    <s v="Q3-2023"/>
    <d v="2023-08-10T00:00:00"/>
    <d v="2023-08-10T00:00:00"/>
    <n v="23"/>
    <x v="0"/>
    <x v="11"/>
    <s v="Johannesburg"/>
    <s v="Africa→South Africa→Johannesburg"/>
    <s v="Small Business"/>
    <x v="0"/>
    <x v="4"/>
    <x v="0"/>
    <x v="288"/>
    <n v="1271.56"/>
    <n v="995.47"/>
    <s v="High"/>
    <n v="0.192"/>
    <n v="13"/>
    <n v="10456.416880000001"/>
    <n v="16530.28"/>
    <x v="288"/>
    <n v="-0.58087423155607754"/>
  </r>
  <r>
    <x v="289"/>
    <x v="256"/>
    <x v="28"/>
    <s v="Q3-2025"/>
    <d v="2025-08-26T00:00:00"/>
    <d v="2025-08-28T00:00:00"/>
    <n v="0"/>
    <x v="0"/>
    <x v="1"/>
    <s v="Port Harcourt"/>
    <s v="Africa→Nigeria→Port Harcourt"/>
    <s v="Small Business"/>
    <x v="0"/>
    <x v="8"/>
    <x v="6"/>
    <x v="289"/>
    <n v="521.05999999999995"/>
    <n v="1240.31"/>
    <s v="High"/>
    <n v="0.14599999999999999"/>
    <n v="18"/>
    <n v="19066.045319999997"/>
    <n v="9379.0799999999981"/>
    <x v="289"/>
    <n v="0.50807417885650974"/>
  </r>
  <r>
    <x v="290"/>
    <x v="257"/>
    <x v="3"/>
    <s v="Q1-2025"/>
    <d v="2025-04-07T00:00:00"/>
    <d v="2025-04-07T00:00:00"/>
    <n v="8"/>
    <x v="2"/>
    <x v="5"/>
    <s v="São Paulo"/>
    <s v="Americas→Brazil→São Paulo"/>
    <s v="Non-Profit"/>
    <x v="4"/>
    <x v="4"/>
    <x v="1"/>
    <x v="290"/>
    <n v="71.62"/>
    <n v="118.37"/>
    <s v="Low"/>
    <n v="0.156"/>
    <n v="11"/>
    <n v="1098.9470800000001"/>
    <n v="787.82"/>
    <x v="290"/>
    <n v="0.28311379652603474"/>
  </r>
  <r>
    <x v="291"/>
    <x v="258"/>
    <x v="32"/>
    <s v="Q4-2023"/>
    <d v="2023-11-09T00:00:00"/>
    <d v="2023-11-09T00:00:00"/>
    <n v="19"/>
    <x v="3"/>
    <x v="8"/>
    <s v="London"/>
    <s v="Europe→United Kingdom→London"/>
    <s v="Non-Profit"/>
    <x v="4"/>
    <x v="8"/>
    <x v="6"/>
    <x v="291"/>
    <n v="1142.48"/>
    <n v="2105.5300000000002"/>
    <s v="High"/>
    <n v="0.20699999999999999"/>
    <n v="14"/>
    <n v="23375.594060000003"/>
    <n v="15994.720000000001"/>
    <x v="291"/>
    <n v="0.31575129346680658"/>
  </r>
  <r>
    <x v="292"/>
    <x v="259"/>
    <x v="25"/>
    <s v="Q3-2023"/>
    <d v="2023-09-22T00:00:00"/>
    <d v="2023-09-22T00:00:00"/>
    <n v="30"/>
    <x v="3"/>
    <x v="8"/>
    <s v="London"/>
    <s v="Europe→United Kingdom→London"/>
    <s v="Consumer"/>
    <x v="3"/>
    <x v="7"/>
    <x v="6"/>
    <x v="292"/>
    <n v="209.81"/>
    <n v="523"/>
    <s v="Medium"/>
    <n v="5.8999999999999997E-2"/>
    <n v="15"/>
    <n v="7382.1450000000004"/>
    <n v="3147.15"/>
    <x v="292"/>
    <n v="0.57368082041195356"/>
  </r>
  <r>
    <x v="293"/>
    <x v="260"/>
    <x v="19"/>
    <s v="Q2-2025"/>
    <d v="2025-05-04T00:00:00"/>
    <d v="2025-05-04T00:00:00"/>
    <n v="23"/>
    <x v="1"/>
    <x v="2"/>
    <s v="Osaka"/>
    <s v="Asia→Japan→Osaka"/>
    <s v="Small Business"/>
    <x v="1"/>
    <x v="12"/>
    <x v="0"/>
    <x v="293"/>
    <n v="786.2"/>
    <n v="1075.3"/>
    <s v="High"/>
    <n v="0.08"/>
    <n v="9"/>
    <n v="8903.4839999999986"/>
    <n v="7075.8"/>
    <x v="293"/>
    <n v="0.20527739478163815"/>
  </r>
  <r>
    <x v="294"/>
    <x v="261"/>
    <x v="16"/>
    <s v="Q2-2025"/>
    <d v="2025-06-27T00:00:00"/>
    <d v="2025-06-27T00:00:00"/>
    <n v="26"/>
    <x v="3"/>
    <x v="6"/>
    <s v="Munich"/>
    <s v="Europe→Germany→Munich"/>
    <s v="Consumer"/>
    <x v="3"/>
    <x v="6"/>
    <x v="4"/>
    <x v="294"/>
    <n v="1362.31"/>
    <n v="3294.57"/>
    <s v="High"/>
    <n v="0.113"/>
    <n v="7"/>
    <n v="20455.985130000001"/>
    <n v="9536.17"/>
    <x v="294"/>
    <n v="0.5338200561157721"/>
  </r>
  <r>
    <x v="295"/>
    <x v="262"/>
    <x v="0"/>
    <s v="Q1-2024"/>
    <d v="2024-03-16T00:00:00"/>
    <d v="2024-03-16T00:00:00"/>
    <n v="14"/>
    <x v="2"/>
    <x v="3"/>
    <s v="Vancouver"/>
    <s v="Americas→Canada→Vancouver"/>
    <s v="Non-Profit"/>
    <x v="4"/>
    <x v="7"/>
    <x v="1"/>
    <x v="295"/>
    <n v="248.24"/>
    <n v="464.05"/>
    <s v="Medium"/>
    <n v="0.16900000000000001"/>
    <n v="11"/>
    <n v="4241.88105"/>
    <n v="2730.6400000000003"/>
    <x v="295"/>
    <n v="0.3562667203975462"/>
  </r>
  <r>
    <x v="296"/>
    <x v="263"/>
    <x v="23"/>
    <s v="Q2-2023"/>
    <d v="2023-07-08T00:00:00"/>
    <d v="2023-07-08T00:00:00"/>
    <n v="18"/>
    <x v="2"/>
    <x v="10"/>
    <s v="Austin"/>
    <s v="Americas→USA→Austin"/>
    <s v="Non-Profit"/>
    <x v="4"/>
    <x v="9"/>
    <x v="5"/>
    <x v="296"/>
    <n v="337"/>
    <n v="511.03"/>
    <s v="Medium"/>
    <n v="0.108"/>
    <n v="7"/>
    <n v="3190.8713200000002"/>
    <n v="2359"/>
    <x v="296"/>
    <n v="0.26070349963219458"/>
  </r>
  <r>
    <x v="297"/>
    <x v="264"/>
    <x v="0"/>
    <s v="Q1-2024"/>
    <d v="2024-04-05T00:00:00"/>
    <d v="2024-04-05T00:00:00"/>
    <n v="10"/>
    <x v="2"/>
    <x v="10"/>
    <s v="Austin"/>
    <s v="Americas→USA→Austin"/>
    <s v="Consumer"/>
    <x v="4"/>
    <x v="1"/>
    <x v="5"/>
    <x v="297"/>
    <n v="5.66"/>
    <n v="4.22"/>
    <s v="Low"/>
    <n v="0.11899999999999999"/>
    <n v="18"/>
    <n v="66.920760000000001"/>
    <n v="101.88"/>
    <x v="297"/>
    <n v="-0.52239753403876454"/>
  </r>
  <r>
    <x v="298"/>
    <x v="265"/>
    <x v="10"/>
    <s v="Q1-2025"/>
    <d v="2025-01-22T00:00:00"/>
    <d v="2025-01-22T00:00:00"/>
    <n v="0"/>
    <x v="3"/>
    <x v="7"/>
    <s v="Lyon"/>
    <s v="Europe→France→Lyon"/>
    <s v="Small Business"/>
    <x v="1"/>
    <x v="5"/>
    <x v="6"/>
    <x v="298"/>
    <n v="591.72"/>
    <n v="577.24"/>
    <s v="Medium"/>
    <n v="0"/>
    <n v="22"/>
    <n v="12699.28"/>
    <n v="13017.84"/>
    <x v="298"/>
    <n v="-2.5084886702238195E-2"/>
  </r>
  <r>
    <x v="299"/>
    <x v="266"/>
    <x v="8"/>
    <s v="Q2-2025"/>
    <d v="2025-05-27T00:00:00"/>
    <d v="2025-05-27T00:00:00"/>
    <n v="17"/>
    <x v="2"/>
    <x v="3"/>
    <s v="Vancouver"/>
    <s v="Americas→Canada→Vancouver"/>
    <s v="Education"/>
    <x v="4"/>
    <x v="0"/>
    <x v="0"/>
    <x v="299"/>
    <n v="862.89"/>
    <n v="1426.03"/>
    <s v="High"/>
    <n v="5.6000000000000001E-2"/>
    <n v="19"/>
    <n v="25577.274079999999"/>
    <n v="16394.91"/>
    <x v="299"/>
    <n v="0.35900479665188778"/>
  </r>
  <r>
    <x v="300"/>
    <x v="230"/>
    <x v="32"/>
    <s v="Q4-2023"/>
    <d v="2023-10-31T00:00:00"/>
    <d v="2023-10-31T00:00:00"/>
    <n v="26"/>
    <x v="1"/>
    <x v="9"/>
    <s v="Shanghai"/>
    <s v="Asia→China→Shanghai"/>
    <s v="Consumer"/>
    <x v="5"/>
    <x v="1"/>
    <x v="1"/>
    <x v="300"/>
    <n v="649.91"/>
    <n v="1360.12"/>
    <s v="High"/>
    <n v="0.19400000000000001"/>
    <n v="9"/>
    <n v="9866.3104799999983"/>
    <n v="5849.19"/>
    <x v="300"/>
    <n v="0.40715528749506769"/>
  </r>
  <r>
    <x v="301"/>
    <x v="255"/>
    <x v="24"/>
    <s v="Q3-2023"/>
    <d v="2023-07-22T00:00:00"/>
    <d v="2023-07-22T00:00:00"/>
    <n v="4"/>
    <x v="2"/>
    <x v="5"/>
    <s v="São Paulo"/>
    <s v="Americas→Brazil→São Paulo"/>
    <s v="Consumer"/>
    <x v="4"/>
    <x v="9"/>
    <x v="2"/>
    <x v="301"/>
    <n v="1269.55"/>
    <n v="2071.1"/>
    <s v="High"/>
    <n v="0.129"/>
    <n v="22"/>
    <n v="39686.4182"/>
    <n v="27930.1"/>
    <x v="301"/>
    <n v="0.29623026549672354"/>
  </r>
  <r>
    <x v="302"/>
    <x v="267"/>
    <x v="16"/>
    <s v="Q2-2025"/>
    <d v="2025-07-08T00:00:00"/>
    <d v="2025-07-08T00:00:00"/>
    <n v="16"/>
    <x v="3"/>
    <x v="8"/>
    <s v="London"/>
    <s v="Europe→United Kingdom→London"/>
    <s v="Education"/>
    <x v="4"/>
    <x v="8"/>
    <x v="3"/>
    <x v="302"/>
    <n v="892.73"/>
    <n v="979.84"/>
    <s v="High"/>
    <n v="0.17399999999999999"/>
    <n v="10"/>
    <n v="8093.4784"/>
    <n v="8927.2999999999993"/>
    <x v="302"/>
    <n v="-0.10302388649112838"/>
  </r>
  <r>
    <x v="303"/>
    <x v="268"/>
    <x v="17"/>
    <s v="Q2-2024"/>
    <d v="2024-06-20T00:00:00"/>
    <d v="2024-06-20T00:00:00"/>
    <n v="1"/>
    <x v="0"/>
    <x v="0"/>
    <s v="Kisumu"/>
    <s v="Africa→Kenya→Kisumu"/>
    <s v="Small Business"/>
    <x v="4"/>
    <x v="1"/>
    <x v="4"/>
    <x v="303"/>
    <n v="231.63"/>
    <n v="537.39"/>
    <s v="Medium"/>
    <n v="0.08"/>
    <n v="12"/>
    <n v="5932.7856000000002"/>
    <n v="2779.56"/>
    <x v="303"/>
    <n v="0.53149158129024587"/>
  </r>
  <r>
    <x v="304"/>
    <x v="69"/>
    <x v="19"/>
    <s v="Q2-2025"/>
    <d v="2025-04-12T00:00:00"/>
    <d v="2025-04-12T00:00:00"/>
    <n v="3"/>
    <x v="3"/>
    <x v="7"/>
    <s v="Lyon"/>
    <s v="Europe→France→Lyon"/>
    <s v="Small Business"/>
    <x v="3"/>
    <x v="10"/>
    <x v="5"/>
    <x v="304"/>
    <n v="86.68"/>
    <n v="213.32"/>
    <s v="Low"/>
    <n v="3.7999999999999999E-2"/>
    <n v="8"/>
    <n v="1641.7107199999998"/>
    <n v="693.44"/>
    <x v="304"/>
    <n v="0.57761133459614611"/>
  </r>
  <r>
    <x v="305"/>
    <x v="80"/>
    <x v="3"/>
    <s v="Q1-2025"/>
    <d v="2025-03-26T00:00:00"/>
    <d v="2025-03-26T00:00:00"/>
    <n v="1"/>
    <x v="0"/>
    <x v="1"/>
    <s v="Lagos"/>
    <s v="Africa→Nigeria→Lagos"/>
    <s v="Education"/>
    <x v="3"/>
    <x v="3"/>
    <x v="6"/>
    <x v="305"/>
    <n v="1450.43"/>
    <n v="1994.67"/>
    <s v="High"/>
    <n v="0.1"/>
    <n v="24"/>
    <n v="43084.872000000003"/>
    <n v="34810.32"/>
    <x v="305"/>
    <n v="0.19205237513529116"/>
  </r>
  <r>
    <x v="306"/>
    <x v="269"/>
    <x v="8"/>
    <s v="Q2-2025"/>
    <d v="2025-06-09T00:00:00"/>
    <d v="2025-06-09T00:00:00"/>
    <n v="22"/>
    <x v="2"/>
    <x v="10"/>
    <s v="New York"/>
    <s v="Americas→USA→New York"/>
    <s v="Consumer"/>
    <x v="0"/>
    <x v="10"/>
    <x v="2"/>
    <x v="306"/>
    <n v="382.96"/>
    <n v="552.84"/>
    <s v="Medium"/>
    <n v="0.17599999999999999"/>
    <n v="8"/>
    <n v="3644.3212800000006"/>
    <n v="3063.68"/>
    <x v="306"/>
    <n v="0.15932768693763483"/>
  </r>
  <r>
    <x v="307"/>
    <x v="265"/>
    <x v="10"/>
    <s v="Q1-2025"/>
    <d v="2025-02-04T00:00:00"/>
    <d v="2025-02-04T00:00:00"/>
    <n v="13"/>
    <x v="1"/>
    <x v="2"/>
    <s v="Tokyo"/>
    <s v="Asia→Japan→Tokyo"/>
    <s v="Small Business"/>
    <x v="3"/>
    <x v="4"/>
    <x v="1"/>
    <x v="307"/>
    <n v="122.29"/>
    <n v="224.95"/>
    <s v="Low"/>
    <n v="0.153"/>
    <n v="28"/>
    <n v="5334.9141999999993"/>
    <n v="3424.1200000000003"/>
    <x v="307"/>
    <n v="0.3581677471026618"/>
  </r>
  <r>
    <x v="308"/>
    <x v="270"/>
    <x v="5"/>
    <s v="Q1-2023"/>
    <d v="2023-01-29T00:00:00"/>
    <d v="2023-01-29T00:00:00"/>
    <n v="19"/>
    <x v="3"/>
    <x v="7"/>
    <s v="Lyon"/>
    <s v="Europe→France→Lyon"/>
    <s v="Non-Profit"/>
    <x v="4"/>
    <x v="14"/>
    <x v="4"/>
    <x v="308"/>
    <n v="401.66"/>
    <n v="772.09"/>
    <s v="Medium"/>
    <n v="8.8999999999999996E-2"/>
    <n v="14"/>
    <n v="9847.2358600000007"/>
    <n v="5623.2400000000007"/>
    <x v="308"/>
    <n v="0.42895244107619046"/>
  </r>
  <r>
    <x v="309"/>
    <x v="271"/>
    <x v="6"/>
    <s v="Q4-2024"/>
    <d v="2025-01-12T00:00:00"/>
    <d v="2025-01-12T00:00:00"/>
    <n v="14"/>
    <x v="3"/>
    <x v="8"/>
    <s v="Manchester"/>
    <s v="Europe→United Kingdom→Manchester"/>
    <s v="Corporate"/>
    <x v="4"/>
    <x v="5"/>
    <x v="5"/>
    <x v="309"/>
    <n v="1399.72"/>
    <n v="3149.21"/>
    <s v="High"/>
    <n v="0.185"/>
    <n v="12"/>
    <n v="30799.273800000003"/>
    <n v="16796.64"/>
    <x v="309"/>
    <n v="0.45464168703873797"/>
  </r>
  <r>
    <x v="310"/>
    <x v="154"/>
    <x v="7"/>
    <s v="Q2-2024"/>
    <d v="2024-06-06T00:00:00"/>
    <d v="2024-06-06T00:00:00"/>
    <n v="14"/>
    <x v="2"/>
    <x v="5"/>
    <s v="Rio de Janeiro"/>
    <s v="Americas→Brazil→Rio de Janeiro"/>
    <s v="Non-Profit"/>
    <x v="1"/>
    <x v="2"/>
    <x v="2"/>
    <x v="310"/>
    <n v="51.13"/>
    <n v="57.53"/>
    <s v="Low"/>
    <n v="4.4999999999999998E-2"/>
    <n v="16"/>
    <n v="879.05840000000001"/>
    <n v="818.08"/>
    <x v="310"/>
    <n v="6.9367859973808302E-2"/>
  </r>
  <r>
    <x v="311"/>
    <x v="87"/>
    <x v="23"/>
    <s v="Q2-2023"/>
    <d v="2023-06-22T00:00:00"/>
    <d v="2023-06-24T00:00:00"/>
    <n v="0"/>
    <x v="2"/>
    <x v="3"/>
    <s v="Toronto"/>
    <s v="Americas→Canada→Toronto"/>
    <s v="Non-Profit"/>
    <x v="0"/>
    <x v="12"/>
    <x v="6"/>
    <x v="311"/>
    <n v="471.42"/>
    <n v="824.81"/>
    <s v="High"/>
    <n v="8.7999999999999995E-2"/>
    <n v="15"/>
    <n v="11283.400799999999"/>
    <n v="7071.3"/>
    <x v="311"/>
    <n v="0.37330064531608231"/>
  </r>
  <r>
    <x v="312"/>
    <x v="272"/>
    <x v="18"/>
    <s v="Q4-2024"/>
    <d v="2024-11-05T00:00:00"/>
    <d v="2024-11-05T00:00:00"/>
    <n v="1"/>
    <x v="3"/>
    <x v="8"/>
    <s v="London"/>
    <s v="Europe→United Kingdom→London"/>
    <s v="Corporate"/>
    <x v="0"/>
    <x v="12"/>
    <x v="1"/>
    <x v="312"/>
    <n v="840.68"/>
    <n v="1493.53"/>
    <s v="High"/>
    <n v="0"/>
    <n v="27"/>
    <n v="40325.31"/>
    <n v="22698.359999999997"/>
    <x v="312"/>
    <n v="0.43711877230454027"/>
  </r>
  <r>
    <x v="313"/>
    <x v="273"/>
    <x v="17"/>
    <s v="Q2-2024"/>
    <d v="2024-06-24T00:00:00"/>
    <d v="2024-06-24T00:00:00"/>
    <n v="16"/>
    <x v="0"/>
    <x v="11"/>
    <s v="Durban"/>
    <s v="Africa→South Africa→Durban"/>
    <s v="Education"/>
    <x v="3"/>
    <x v="10"/>
    <x v="5"/>
    <x v="313"/>
    <n v="597.85"/>
    <n v="741.92"/>
    <s v="Medium"/>
    <n v="3.1E-2"/>
    <n v="7"/>
    <n v="5032.4433599999993"/>
    <n v="4184.95"/>
    <x v="313"/>
    <n v="0.16840594108544515"/>
  </r>
  <r>
    <x v="314"/>
    <x v="261"/>
    <x v="16"/>
    <s v="Q2-2025"/>
    <d v="2025-06-06T00:00:00"/>
    <d v="2025-06-06T00:00:00"/>
    <n v="5"/>
    <x v="3"/>
    <x v="7"/>
    <s v="Paris"/>
    <s v="Europe→France→Paris"/>
    <s v="Consumer"/>
    <x v="3"/>
    <x v="3"/>
    <x v="0"/>
    <x v="314"/>
    <n v="379.45"/>
    <n v="742.23"/>
    <s v="Medium"/>
    <n v="0.09"/>
    <n v="13"/>
    <n v="8780.5809000000008"/>
    <n v="4932.8499999999995"/>
    <x v="314"/>
    <n v="0.43820915083192286"/>
  </r>
  <r>
    <x v="315"/>
    <x v="274"/>
    <x v="15"/>
    <s v="Q2-2023"/>
    <d v="2023-05-14T00:00:00"/>
    <d v="2023-05-14T00:00:00"/>
    <n v="8"/>
    <x v="1"/>
    <x v="2"/>
    <s v="Osaka"/>
    <s v="Asia→Japan→Osaka"/>
    <s v="Enterprise"/>
    <x v="2"/>
    <x v="5"/>
    <x v="3"/>
    <x v="315"/>
    <n v="291.18"/>
    <n v="479.54"/>
    <s v="Medium"/>
    <n v="0.14099999999999999"/>
    <n v="22"/>
    <n v="9062.34692"/>
    <n v="6405.96"/>
    <x v="315"/>
    <n v="0.29312350801066001"/>
  </r>
  <r>
    <x v="316"/>
    <x v="275"/>
    <x v="30"/>
    <s v="Q4-2023"/>
    <d v="2023-11-30T00:00:00"/>
    <d v="2023-11-30T00:00:00"/>
    <n v="16"/>
    <x v="2"/>
    <x v="5"/>
    <s v="São Paulo"/>
    <s v="Americas→Brazil→São Paulo"/>
    <s v="Enterprise"/>
    <x v="4"/>
    <x v="11"/>
    <x v="2"/>
    <x v="316"/>
    <n v="1017.92"/>
    <n v="1175.25"/>
    <s v="High"/>
    <n v="7.4999999999999997E-2"/>
    <n v="15"/>
    <n v="16306.59375"/>
    <n v="15268.8"/>
    <x v="316"/>
    <n v="6.3642583234159542E-2"/>
  </r>
  <r>
    <x v="317"/>
    <x v="276"/>
    <x v="19"/>
    <s v="Q2-2025"/>
    <d v="2025-04-27T00:00:00"/>
    <d v="2025-04-27T00:00:00"/>
    <n v="26"/>
    <x v="2"/>
    <x v="10"/>
    <s v="San Francisco"/>
    <s v="Americas→USA→San Francisco"/>
    <s v="Corporate"/>
    <x v="4"/>
    <x v="2"/>
    <x v="5"/>
    <x v="317"/>
    <n v="156.55000000000001"/>
    <n v="227.45"/>
    <s v="Low"/>
    <n v="1.4E-2"/>
    <n v="13"/>
    <n v="2915.4540999999999"/>
    <n v="2035.15"/>
    <x v="317"/>
    <n v="0.3019440779396938"/>
  </r>
  <r>
    <x v="318"/>
    <x v="277"/>
    <x v="22"/>
    <s v="Q1-2023"/>
    <d v="2023-04-15T00:00:00"/>
    <d v="2023-04-15T00:00:00"/>
    <n v="23"/>
    <x v="0"/>
    <x v="0"/>
    <s v="Mombasa"/>
    <s v="Africa→Kenya→Mombasa"/>
    <s v="Small Business"/>
    <x v="0"/>
    <x v="0"/>
    <x v="6"/>
    <x v="318"/>
    <n v="875.36"/>
    <n v="1178.6199999999999"/>
    <s v="High"/>
    <n v="0.151"/>
    <n v="53"/>
    <n v="53034.364139999991"/>
    <n v="46394.080000000002"/>
    <x v="318"/>
    <n v="0.12520719815685888"/>
  </r>
  <r>
    <x v="319"/>
    <x v="91"/>
    <x v="7"/>
    <s v="Q2-2024"/>
    <d v="2024-06-18T00:00:00"/>
    <d v="2024-06-18T00:00:00"/>
    <n v="21"/>
    <x v="3"/>
    <x v="6"/>
    <s v="Frankfurt"/>
    <s v="Europe→Germany→Frankfurt"/>
    <s v="Small Business"/>
    <x v="1"/>
    <x v="6"/>
    <x v="3"/>
    <x v="319"/>
    <n v="986.85"/>
    <n v="2422.1"/>
    <s v="High"/>
    <n v="7.5999999999999998E-2"/>
    <n v="10"/>
    <n v="22380.204000000002"/>
    <n v="9868.5"/>
    <x v="319"/>
    <n v="0.55905227673527913"/>
  </r>
  <r>
    <x v="320"/>
    <x v="278"/>
    <x v="9"/>
    <s v="Q1-2024"/>
    <d v="2024-01-01T00:00:00"/>
    <d v="2024-01-02T00:00:00"/>
    <n v="0"/>
    <x v="2"/>
    <x v="10"/>
    <s v="Chicago"/>
    <s v="Americas→USA→Chicago"/>
    <s v="Education"/>
    <x v="2"/>
    <x v="5"/>
    <x v="2"/>
    <x v="320"/>
    <n v="404.77"/>
    <n v="433.88"/>
    <s v="Low"/>
    <n v="0.215"/>
    <n v="22"/>
    <n v="7493.1076000000012"/>
    <n v="8904.9399999999987"/>
    <x v="320"/>
    <n v="-0.18841747314558746"/>
  </r>
  <r>
    <x v="321"/>
    <x v="2"/>
    <x v="2"/>
    <s v="Q1-2023"/>
    <d v="2023-02-27T00:00:00"/>
    <d v="2023-02-28T00:00:00"/>
    <n v="0"/>
    <x v="3"/>
    <x v="7"/>
    <s v="Marseille"/>
    <s v="Europe→France→Marseille"/>
    <s v="Corporate"/>
    <x v="0"/>
    <x v="11"/>
    <x v="2"/>
    <x v="321"/>
    <n v="1299.81"/>
    <n v="3149.13"/>
    <s v="High"/>
    <n v="0.10299999999999999"/>
    <n v="14"/>
    <n v="39546.774539999999"/>
    <n v="18197.34"/>
    <x v="321"/>
    <n v="0.53985273864511729"/>
  </r>
  <r>
    <x v="322"/>
    <x v="142"/>
    <x v="31"/>
    <s v="Q1-2024"/>
    <d v="2024-03-11T00:00:00"/>
    <d v="2024-03-11T00:00:00"/>
    <n v="22"/>
    <x v="2"/>
    <x v="5"/>
    <s v="São Paulo"/>
    <s v="Americas→Brazil→São Paulo"/>
    <s v="Consumer"/>
    <x v="1"/>
    <x v="8"/>
    <x v="0"/>
    <x v="322"/>
    <n v="80.48"/>
    <n v="65.650000000000006"/>
    <s v="Low"/>
    <n v="0.17599999999999999"/>
    <n v="13"/>
    <n v="703.2428000000001"/>
    <n v="1046.24"/>
    <x v="322"/>
    <n v="-0.48773652570634191"/>
  </r>
  <r>
    <x v="323"/>
    <x v="190"/>
    <x v="29"/>
    <s v="Q3-2024"/>
    <d v="2024-10-08T00:00:00"/>
    <d v="2024-10-08T00:00:00"/>
    <n v="29"/>
    <x v="2"/>
    <x v="5"/>
    <s v="São Paulo"/>
    <s v="Americas→Brazil→São Paulo"/>
    <s v="Education"/>
    <x v="4"/>
    <x v="1"/>
    <x v="0"/>
    <x v="323"/>
    <n v="1010.33"/>
    <n v="2492.14"/>
    <s v="High"/>
    <n v="5.0999999999999997E-2"/>
    <n v="11"/>
    <n v="26015.449459999996"/>
    <n v="11113.630000000001"/>
    <x v="323"/>
    <n v="0.57280653493656752"/>
  </r>
  <r>
    <x v="324"/>
    <x v="238"/>
    <x v="15"/>
    <s v="Q2-2023"/>
    <d v="2023-05-29T00:00:00"/>
    <d v="2023-05-29T00:00:00"/>
    <n v="22"/>
    <x v="0"/>
    <x v="11"/>
    <s v="Durban"/>
    <s v="Africa→South Africa→Durban"/>
    <s v="Education"/>
    <x v="3"/>
    <x v="11"/>
    <x v="6"/>
    <x v="324"/>
    <n v="653.86"/>
    <n v="931.84"/>
    <s v="High"/>
    <n v="0.121"/>
    <n v="12"/>
    <n v="9829.0483199999999"/>
    <n v="7846.32"/>
    <x v="324"/>
    <n v="0.20172129136506273"/>
  </r>
  <r>
    <x v="325"/>
    <x v="181"/>
    <x v="9"/>
    <s v="Q1-2024"/>
    <d v="2024-01-29T00:00:00"/>
    <d v="2024-01-29T00:00:00"/>
    <n v="17"/>
    <x v="1"/>
    <x v="4"/>
    <s v="Hyderabad"/>
    <s v="Asia→India→Hyderabad"/>
    <s v="Small Business"/>
    <x v="4"/>
    <x v="5"/>
    <x v="0"/>
    <x v="325"/>
    <n v="310.02"/>
    <n v="619.51"/>
    <s v="Medium"/>
    <n v="4.2000000000000003E-2"/>
    <n v="4"/>
    <n v="2373.9623200000001"/>
    <n v="1240.08"/>
    <x v="325"/>
    <n v="0.47763282106347843"/>
  </r>
  <r>
    <x v="326"/>
    <x v="279"/>
    <x v="23"/>
    <s v="Q2-2023"/>
    <d v="2023-06-18T00:00:00"/>
    <d v="2023-06-18T00:00:00"/>
    <n v="8"/>
    <x v="0"/>
    <x v="0"/>
    <s v="Nakuru"/>
    <s v="Africa→Kenya→Nakuru"/>
    <s v="Enterprise"/>
    <x v="4"/>
    <x v="10"/>
    <x v="3"/>
    <x v="326"/>
    <n v="894.23"/>
    <n v="1421.55"/>
    <s v="High"/>
    <n v="0.109"/>
    <n v="3"/>
    <n v="3799.8031499999997"/>
    <n v="2682.69"/>
    <x v="326"/>
    <n v="0.29399237431549574"/>
  </r>
  <r>
    <x v="327"/>
    <x v="280"/>
    <x v="8"/>
    <s v="Q2-2025"/>
    <d v="2025-05-17T00:00:00"/>
    <d v="2025-05-19T00:00:00"/>
    <n v="0"/>
    <x v="2"/>
    <x v="5"/>
    <s v="São Paulo"/>
    <s v="Americas→Brazil→São Paulo"/>
    <s v="Small Business"/>
    <x v="3"/>
    <x v="4"/>
    <x v="5"/>
    <x v="327"/>
    <n v="383.77"/>
    <n v="952.56"/>
    <s v="High"/>
    <n v="0.34599999999999997"/>
    <n v="10"/>
    <n v="6229.7423999999992"/>
    <n v="3837.7"/>
    <x v="327"/>
    <n v="0.38397131797937578"/>
  </r>
  <r>
    <x v="328"/>
    <x v="281"/>
    <x v="32"/>
    <s v="Q4-2023"/>
    <d v="2023-11-16T00:00:00"/>
    <d v="2023-11-16T00:00:00"/>
    <n v="25"/>
    <x v="2"/>
    <x v="3"/>
    <s v="Toronto"/>
    <s v="Americas→Canada→Toronto"/>
    <s v="Small Business"/>
    <x v="2"/>
    <x v="2"/>
    <x v="4"/>
    <x v="328"/>
    <n v="1373.31"/>
    <n v="3154.14"/>
    <s v="High"/>
    <n v="0.2"/>
    <n v="11"/>
    <n v="27756.432000000001"/>
    <n v="15106.41"/>
    <x v="328"/>
    <n v="0.45575101295440279"/>
  </r>
  <r>
    <x v="329"/>
    <x v="282"/>
    <x v="10"/>
    <s v="Q1-2025"/>
    <d v="2025-01-23T00:00:00"/>
    <d v="2025-01-23T00:00:00"/>
    <n v="12"/>
    <x v="2"/>
    <x v="10"/>
    <s v="Austin"/>
    <s v="Americas→USA→Austin"/>
    <s v="Consumer"/>
    <x v="3"/>
    <x v="10"/>
    <x v="3"/>
    <x v="329"/>
    <n v="100.69"/>
    <n v="226.14"/>
    <s v="Low"/>
    <n v="6.5000000000000002E-2"/>
    <n v="12"/>
    <n v="2537.2908000000002"/>
    <n v="1208.28"/>
    <x v="329"/>
    <n v="0.52379128162999689"/>
  </r>
  <r>
    <x v="330"/>
    <x v="283"/>
    <x v="11"/>
    <s v="Q3-2025"/>
    <d v="2025-09-26T00:00:00"/>
    <d v="2025-09-26T00:00:00"/>
    <n v="12"/>
    <x v="3"/>
    <x v="8"/>
    <s v="London"/>
    <s v="Europe→United Kingdom→London"/>
    <s v="Small Business"/>
    <x v="4"/>
    <x v="13"/>
    <x v="2"/>
    <x v="330"/>
    <n v="425.15"/>
    <n v="885.92"/>
    <s v="High"/>
    <n v="0.23899999999999999"/>
    <n v="13"/>
    <n v="8764.4065599999994"/>
    <n v="5526.95"/>
    <x v="330"/>
    <n v="0.3693868532725848"/>
  </r>
  <r>
    <x v="331"/>
    <x v="52"/>
    <x v="25"/>
    <s v="Q3-2023"/>
    <d v="2023-09-03T00:00:00"/>
    <d v="2023-09-03T00:00:00"/>
    <n v="4"/>
    <x v="1"/>
    <x v="4"/>
    <s v="Delhi"/>
    <s v="Asia→India→Delhi"/>
    <s v="Small Business"/>
    <x v="2"/>
    <x v="4"/>
    <x v="6"/>
    <x v="331"/>
    <n v="1082.25"/>
    <n v="2433.34"/>
    <s v="High"/>
    <n v="0.27"/>
    <n v="4"/>
    <n v="7105.3528000000006"/>
    <n v="4329"/>
    <x v="331"/>
    <n v="0.3907410199251472"/>
  </r>
  <r>
    <x v="332"/>
    <x v="284"/>
    <x v="30"/>
    <s v="Q4-2023"/>
    <d v="2023-12-06T00:00:00"/>
    <d v="2023-12-06T00:00:00"/>
    <n v="21"/>
    <x v="3"/>
    <x v="8"/>
    <s v="Manchester"/>
    <s v="Europe→United Kingdom→Manchester"/>
    <s v="Education"/>
    <x v="4"/>
    <x v="10"/>
    <x v="6"/>
    <x v="332"/>
    <n v="1184.99"/>
    <n v="1154.3399999999999"/>
    <s v="High"/>
    <n v="2.8000000000000001E-2"/>
    <n v="5"/>
    <n v="5610.0923999999995"/>
    <n v="5924.95"/>
    <x v="332"/>
    <n v="-5.6123424990290764E-2"/>
  </r>
  <r>
    <x v="333"/>
    <x v="60"/>
    <x v="19"/>
    <s v="Q2-2025"/>
    <d v="2025-05-27T00:00:00"/>
    <d v="2025-05-27T00:00:00"/>
    <n v="30"/>
    <x v="1"/>
    <x v="4"/>
    <s v="Unknown"/>
    <s v="Asia→India→Unknown"/>
    <s v="Enterprise"/>
    <x v="2"/>
    <x v="10"/>
    <x v="3"/>
    <x v="333"/>
    <n v="481.32"/>
    <n v="1135.99"/>
    <s v="High"/>
    <n v="0.14499999999999999"/>
    <n v="5"/>
    <n v="4856.35725"/>
    <n v="2406.6"/>
    <x v="333"/>
    <n v="0.50444337677175621"/>
  </r>
  <r>
    <x v="334"/>
    <x v="285"/>
    <x v="20"/>
    <s v="Q2-2024"/>
    <d v="2024-04-18T00:00:00"/>
    <d v="2024-04-18T00:00:00"/>
    <n v="9"/>
    <x v="3"/>
    <x v="7"/>
    <s v="Lyon"/>
    <s v="Europe→France→Lyon"/>
    <s v="Consumer"/>
    <x v="1"/>
    <x v="6"/>
    <x v="1"/>
    <x v="334"/>
    <n v="1288.8499999999999"/>
    <n v="2751.84"/>
    <s v="High"/>
    <n v="0.158"/>
    <n v="7"/>
    <n v="16219.34496"/>
    <n v="9021.9499999999989"/>
    <x v="334"/>
    <n v="0.44375373837538756"/>
  </r>
  <r>
    <x v="335"/>
    <x v="286"/>
    <x v="14"/>
    <s v="Q3-2024"/>
    <d v="2024-07-31T00:00:00"/>
    <d v="2024-07-31T00:00:00"/>
    <n v="20"/>
    <x v="1"/>
    <x v="9"/>
    <s v="Shenzhen"/>
    <s v="Asia→China→Shenzhen"/>
    <s v="Consumer"/>
    <x v="1"/>
    <x v="3"/>
    <x v="3"/>
    <x v="335"/>
    <n v="647.26"/>
    <n v="1374.72"/>
    <s v="High"/>
    <n v="6.6000000000000003E-2"/>
    <n v="22"/>
    <n v="28247.74656"/>
    <n v="14239.72"/>
    <x v="335"/>
    <n v="0.49589890401508901"/>
  </r>
  <r>
    <x v="336"/>
    <x v="142"/>
    <x v="31"/>
    <s v="Q1-2024"/>
    <d v="2024-03-03T00:00:00"/>
    <d v="2024-03-03T00:00:00"/>
    <n v="14"/>
    <x v="2"/>
    <x v="5"/>
    <s v="Unknown"/>
    <s v="Americas→Brazil→Unknown"/>
    <s v="Enterprise"/>
    <x v="3"/>
    <x v="8"/>
    <x v="1"/>
    <x v="336"/>
    <n v="624.23"/>
    <n v="1318.37"/>
    <s v="High"/>
    <n v="0.21"/>
    <n v="37"/>
    <n v="38535.955099999999"/>
    <n v="23096.510000000002"/>
    <x v="336"/>
    <n v="0.40065038118128793"/>
  </r>
  <r>
    <x v="337"/>
    <x v="287"/>
    <x v="24"/>
    <s v="Q3-2023"/>
    <d v="2023-08-10T00:00:00"/>
    <d v="2023-08-10T00:00:00"/>
    <n v="16"/>
    <x v="0"/>
    <x v="1"/>
    <s v="Port Harcourt"/>
    <s v="Africa→Nigeria→Port Harcourt"/>
    <s v="Corporate"/>
    <x v="3"/>
    <x v="2"/>
    <x v="6"/>
    <x v="337"/>
    <n v="506.83"/>
    <n v="441.74"/>
    <s v="Low"/>
    <n v="0.24"/>
    <n v="9"/>
    <n v="3021.5016000000001"/>
    <n v="4561.47"/>
    <x v="337"/>
    <n v="-0.50966989393618067"/>
  </r>
  <r>
    <x v="338"/>
    <x v="288"/>
    <x v="24"/>
    <s v="Q3-2023"/>
    <d v="2023-07-21T00:00:00"/>
    <d v="2023-07-21T00:00:00"/>
    <n v="7"/>
    <x v="0"/>
    <x v="11"/>
    <s v="Durban"/>
    <s v="Africa→South Africa→Durban"/>
    <s v="Enterprise"/>
    <x v="2"/>
    <x v="15"/>
    <x v="5"/>
    <x v="338"/>
    <n v="620.74"/>
    <n v="1330.07"/>
    <s v="High"/>
    <n v="0.29899999999999999"/>
    <n v="28"/>
    <n v="26106.613960000002"/>
    <n v="17380.72"/>
    <x v="338"/>
    <n v="0.33424073965967516"/>
  </r>
  <r>
    <x v="339"/>
    <x v="244"/>
    <x v="24"/>
    <s v="Q3-2023"/>
    <d v="2023-08-19T00:00:00"/>
    <d v="2023-08-19T00:00:00"/>
    <n v="26"/>
    <x v="0"/>
    <x v="0"/>
    <s v="Nairobi"/>
    <s v="Africa→Kenya→Nairobi"/>
    <s v="Enterprise"/>
    <x v="3"/>
    <x v="12"/>
    <x v="6"/>
    <x v="339"/>
    <n v="661.45"/>
    <n v="1634.86"/>
    <s v="High"/>
    <n v="0.56499999999999995"/>
    <n v="24"/>
    <n v="17067.938400000003"/>
    <n v="15874.800000000001"/>
    <x v="339"/>
    <n v="6.9905244092045793E-2"/>
  </r>
  <r>
    <x v="340"/>
    <x v="289"/>
    <x v="12"/>
    <s v="Q2-2023"/>
    <d v="2023-04-11T00:00:00"/>
    <d v="2023-04-13T00:00:00"/>
    <n v="0"/>
    <x v="2"/>
    <x v="10"/>
    <s v="San Francisco"/>
    <s v="Americas→USA→San Francisco"/>
    <s v="Education"/>
    <x v="2"/>
    <x v="3"/>
    <x v="2"/>
    <x v="340"/>
    <n v="32.1"/>
    <n v="70.599999999999994"/>
    <s v="Low"/>
    <n v="0.28199999999999997"/>
    <n v="22"/>
    <n v="1115.1975999999997"/>
    <n v="706.2"/>
    <x v="340"/>
    <n v="0.36674899587301818"/>
  </r>
  <r>
    <x v="341"/>
    <x v="290"/>
    <x v="1"/>
    <s v="Q4-2024"/>
    <d v="2024-11-04T00:00:00"/>
    <d v="2024-11-04T00:00:00"/>
    <n v="6"/>
    <x v="0"/>
    <x v="0"/>
    <s v="Nairobi"/>
    <s v="Africa→Kenya→Nairobi"/>
    <s v="Corporate"/>
    <x v="3"/>
    <x v="12"/>
    <x v="1"/>
    <x v="341"/>
    <n v="805.81"/>
    <n v="1823.04"/>
    <s v="High"/>
    <n v="0"/>
    <n v="11"/>
    <n v="20053.439999999999"/>
    <n v="8863.91"/>
    <x v="341"/>
    <n v="0.55798556257679477"/>
  </r>
  <r>
    <x v="342"/>
    <x v="291"/>
    <x v="31"/>
    <s v="Q1-2024"/>
    <d v="2024-03-04T00:00:00"/>
    <d v="2024-03-04T00:00:00"/>
    <n v="16"/>
    <x v="1"/>
    <x v="4"/>
    <s v="Delhi"/>
    <s v="Asia→India→Delhi"/>
    <s v="Small Business"/>
    <x v="2"/>
    <x v="9"/>
    <x v="3"/>
    <x v="342"/>
    <n v="1231.8"/>
    <n v="2015.99"/>
    <s v="High"/>
    <n v="0.26100000000000001"/>
    <n v="6"/>
    <n v="8938.8996600000009"/>
    <n v="7390.7999999999993"/>
    <x v="342"/>
    <n v="0.17318682599464391"/>
  </r>
  <r>
    <x v="343"/>
    <x v="292"/>
    <x v="14"/>
    <s v="Q3-2024"/>
    <d v="2024-07-12T00:00:00"/>
    <d v="2024-07-13T00:00:00"/>
    <n v="0"/>
    <x v="1"/>
    <x v="2"/>
    <s v="Nagoya"/>
    <s v="Asia→Japan→Nagoya"/>
    <s v="Small Business"/>
    <x v="2"/>
    <x v="9"/>
    <x v="2"/>
    <x v="343"/>
    <n v="105.13"/>
    <n v="244.13"/>
    <s v="Low"/>
    <n v="7.0999999999999994E-2"/>
    <n v="14"/>
    <n v="3175.1547799999998"/>
    <n v="1471.82"/>
    <x v="343"/>
    <n v="0.53645724319618837"/>
  </r>
  <r>
    <x v="344"/>
    <x v="293"/>
    <x v="4"/>
    <s v="Q4-2023"/>
    <d v="2023-12-18T00:00:00"/>
    <d v="2023-12-18T00:00:00"/>
    <n v="17"/>
    <x v="1"/>
    <x v="2"/>
    <s v="Nagoya"/>
    <s v="Asia→Japan→Nagoya"/>
    <s v="Small Business"/>
    <x v="4"/>
    <x v="13"/>
    <x v="4"/>
    <x v="344"/>
    <n v="1495.79"/>
    <n v="2783.12"/>
    <s v="High"/>
    <n v="0.02"/>
    <n v="5"/>
    <n v="13637.287999999999"/>
    <n v="7478.95"/>
    <x v="344"/>
    <n v="0.45158084217331185"/>
  </r>
  <r>
    <x v="345"/>
    <x v="19"/>
    <x v="14"/>
    <s v="Q3-2024"/>
    <d v="2024-08-02T00:00:00"/>
    <d v="2024-08-02T00:00:00"/>
    <n v="8"/>
    <x v="2"/>
    <x v="3"/>
    <s v="Montreal"/>
    <s v="Americas→Canada→Montreal"/>
    <s v="Consumer"/>
    <x v="4"/>
    <x v="1"/>
    <x v="6"/>
    <x v="345"/>
    <n v="986.81"/>
    <n v="2050.31"/>
    <s v="High"/>
    <n v="0.10299999999999999"/>
    <n v="43"/>
    <n v="79082.507010000001"/>
    <n v="42432.829999999994"/>
    <x v="345"/>
    <n v="0.46343595310358138"/>
  </r>
  <r>
    <x v="346"/>
    <x v="176"/>
    <x v="15"/>
    <s v="Q2-2023"/>
    <d v="2023-05-16T00:00:00"/>
    <d v="2023-05-16T00:00:00"/>
    <n v="12"/>
    <x v="0"/>
    <x v="1"/>
    <s v="Abuja"/>
    <s v="Africa→Nigeria→Abuja"/>
    <s v="Small Business"/>
    <x v="2"/>
    <x v="1"/>
    <x v="3"/>
    <x v="346"/>
    <n v="77.739999999999995"/>
    <n v="147.12"/>
    <s v="Low"/>
    <n v="0"/>
    <n v="15"/>
    <n v="2206.8000000000002"/>
    <n v="1166.0999999999999"/>
    <x v="346"/>
    <n v="0.47158781946710177"/>
  </r>
  <r>
    <x v="347"/>
    <x v="294"/>
    <x v="4"/>
    <s v="Q4-2023"/>
    <d v="2024-01-06T00:00:00"/>
    <d v="2024-01-06T00:00:00"/>
    <n v="16"/>
    <x v="0"/>
    <x v="1"/>
    <s v="Unknown"/>
    <s v="Africa→Nigeria→Unknown"/>
    <s v="Corporate"/>
    <x v="2"/>
    <x v="11"/>
    <x v="0"/>
    <x v="347"/>
    <n v="932.61"/>
    <n v="1982.98"/>
    <s v="High"/>
    <n v="0.14399999999999999"/>
    <n v="16"/>
    <n v="27158.894079999998"/>
    <n v="14921.76"/>
    <x v="347"/>
    <n v="0.45057556629345635"/>
  </r>
  <r>
    <x v="348"/>
    <x v="295"/>
    <x v="16"/>
    <s v="Q2-2025"/>
    <d v="2025-07-05T00:00:00"/>
    <d v="2025-07-05T00:00:00"/>
    <n v="18"/>
    <x v="1"/>
    <x v="4"/>
    <s v="Delhi"/>
    <s v="Asia→India→Delhi"/>
    <s v="Consumer"/>
    <x v="2"/>
    <x v="4"/>
    <x v="4"/>
    <x v="348"/>
    <n v="982.93"/>
    <n v="2299.3000000000002"/>
    <s v="High"/>
    <n v="0.113"/>
    <n v="6"/>
    <n v="12236.874600000001"/>
    <n v="5897.58"/>
    <x v="348"/>
    <n v="0.51804850562087157"/>
  </r>
  <r>
    <x v="349"/>
    <x v="29"/>
    <x v="2"/>
    <s v="Q1-2023"/>
    <d v="2023-03-08T00:00:00"/>
    <d v="2023-03-08T00:00:00"/>
    <n v="13"/>
    <x v="3"/>
    <x v="8"/>
    <s v="Manchester"/>
    <s v="Europe→United Kingdom→Manchester"/>
    <s v="Small Business"/>
    <x v="4"/>
    <x v="0"/>
    <x v="1"/>
    <x v="349"/>
    <n v="307.37"/>
    <n v="462.61"/>
    <s v="Medium"/>
    <n v="0.188"/>
    <n v="11"/>
    <n v="4132.0325200000007"/>
    <n v="3381.07"/>
    <x v="349"/>
    <n v="0.18174167709599739"/>
  </r>
  <r>
    <x v="350"/>
    <x v="296"/>
    <x v="4"/>
    <s v="Q4-2023"/>
    <d v="2023-12-16T00:00:00"/>
    <d v="2023-12-16T00:00:00"/>
    <n v="14"/>
    <x v="3"/>
    <x v="6"/>
    <s v="Frankfurt"/>
    <s v="Europe→Germany→Frankfurt"/>
    <s v="Education"/>
    <x v="4"/>
    <x v="13"/>
    <x v="5"/>
    <x v="350"/>
    <n v="879.08"/>
    <n v="1093.3900000000001"/>
    <s v="High"/>
    <n v="0.113"/>
    <n v="17"/>
    <n v="16487.22781"/>
    <n v="14944.36"/>
    <x v="350"/>
    <n v="9.3579577341935186E-2"/>
  </r>
  <r>
    <x v="351"/>
    <x v="288"/>
    <x v="24"/>
    <s v="Q3-2023"/>
    <d v="2023-07-14T00:00:00"/>
    <d v="2023-07-14T00:00:00"/>
    <n v="0"/>
    <x v="0"/>
    <x v="1"/>
    <s v="Lagos"/>
    <s v="Africa→Nigeria→Lagos"/>
    <s v="Education"/>
    <x v="0"/>
    <x v="2"/>
    <x v="6"/>
    <x v="351"/>
    <n v="956.38"/>
    <n v="1454.22"/>
    <s v="High"/>
    <n v="3.9E-2"/>
    <n v="19"/>
    <n v="26552.60298"/>
    <n v="18171.22"/>
    <x v="351"/>
    <n v="0.31565202802576603"/>
  </r>
  <r>
    <x v="352"/>
    <x v="297"/>
    <x v="21"/>
    <s v="Q3-2024"/>
    <d v="2024-08-20T00:00:00"/>
    <d v="2024-08-20T00:00:00"/>
    <n v="12"/>
    <x v="1"/>
    <x v="2"/>
    <s v="Osaka"/>
    <s v="Asia→Japan→Osaka"/>
    <s v="Small Business"/>
    <x v="0"/>
    <x v="10"/>
    <x v="2"/>
    <x v="352"/>
    <n v="1233.3599999999999"/>
    <n v="2120.4"/>
    <s v="High"/>
    <n v="0.17899999999999999"/>
    <n v="20"/>
    <n v="34816.968000000001"/>
    <n v="24667.199999999997"/>
    <x v="352"/>
    <n v="0.29151785991244278"/>
  </r>
  <r>
    <x v="353"/>
    <x v="298"/>
    <x v="18"/>
    <s v="Q4-2024"/>
    <d v="2024-11-26T00:00:00"/>
    <d v="2024-11-26T00:00:00"/>
    <n v="19"/>
    <x v="2"/>
    <x v="5"/>
    <s v="Rio de Janeiro"/>
    <s v="Americas→Brazil→Rio de Janeiro"/>
    <s v="Non-Profit"/>
    <x v="3"/>
    <x v="1"/>
    <x v="1"/>
    <x v="353"/>
    <n v="55.35"/>
    <n v="128.68"/>
    <s v="Low"/>
    <n v="0.128"/>
    <n v="10"/>
    <n v="1122.0896000000002"/>
    <n v="553.5"/>
    <x v="353"/>
    <n v="0.50672388372550647"/>
  </r>
  <r>
    <x v="354"/>
    <x v="299"/>
    <x v="9"/>
    <s v="Q1-2024"/>
    <d v="2024-01-27T00:00:00"/>
    <d v="2024-01-27T00:00:00"/>
    <n v="26"/>
    <x v="3"/>
    <x v="8"/>
    <s v="Manchester"/>
    <s v="Europe→United Kingdom→Manchester"/>
    <s v="Education"/>
    <x v="3"/>
    <x v="14"/>
    <x v="6"/>
    <x v="354"/>
    <n v="657.45"/>
    <n v="1325.96"/>
    <s v="High"/>
    <n v="0.16700000000000001"/>
    <n v="21"/>
    <n v="23195.01828"/>
    <n v="13806.45"/>
    <x v="354"/>
    <n v="0.40476658249048808"/>
  </r>
  <r>
    <x v="355"/>
    <x v="300"/>
    <x v="28"/>
    <s v="Q3-2025"/>
    <d v="2025-09-11T00:00:00"/>
    <d v="2025-09-11T00:00:00"/>
    <n v="28"/>
    <x v="2"/>
    <x v="5"/>
    <s v="São Paulo"/>
    <s v="Americas→Brazil→São Paulo"/>
    <s v="Non-Profit"/>
    <x v="4"/>
    <x v="9"/>
    <x v="1"/>
    <x v="355"/>
    <n v="1203.02"/>
    <n v="2439.33"/>
    <s v="High"/>
    <n v="0"/>
    <n v="18"/>
    <n v="43907.94"/>
    <n v="21654.36"/>
    <x v="355"/>
    <n v="0.50682359500354612"/>
  </r>
  <r>
    <x v="356"/>
    <x v="149"/>
    <x v="20"/>
    <s v="Q2-2024"/>
    <d v="2024-04-21T00:00:00"/>
    <d v="2024-04-21T00:00:00"/>
    <n v="18"/>
    <x v="2"/>
    <x v="5"/>
    <s v="Brasília"/>
    <s v="Americas→Brazil→Brasília"/>
    <s v="Small Business"/>
    <x v="3"/>
    <x v="5"/>
    <x v="2"/>
    <x v="356"/>
    <n v="1176.69"/>
    <n v="2201.54"/>
    <s v="High"/>
    <n v="0.17"/>
    <n v="27"/>
    <n v="49336.511399999996"/>
    <n v="31770.63"/>
    <x v="356"/>
    <n v="0.35604222717701106"/>
  </r>
  <r>
    <x v="357"/>
    <x v="301"/>
    <x v="18"/>
    <s v="Q4-2024"/>
    <d v="2024-12-07T00:00:00"/>
    <d v="2024-12-07T00:00:00"/>
    <n v="12"/>
    <x v="1"/>
    <x v="9"/>
    <s v="Shanghai"/>
    <s v="Asia→China→Shanghai"/>
    <s v="Corporate"/>
    <x v="3"/>
    <x v="8"/>
    <x v="6"/>
    <x v="357"/>
    <n v="769.9"/>
    <n v="814.36"/>
    <s v="High"/>
    <n v="0"/>
    <n v="5"/>
    <n v="4071.8"/>
    <n v="3849.5"/>
    <x v="357"/>
    <n v="5.4595019401738831E-2"/>
  </r>
  <r>
    <x v="358"/>
    <x v="302"/>
    <x v="9"/>
    <s v="Q1-2024"/>
    <d v="2024-02-03T00:00:00"/>
    <d v="2024-02-03T00:00:00"/>
    <n v="16"/>
    <x v="0"/>
    <x v="11"/>
    <s v="Cape Town"/>
    <s v="Africa→South Africa→Cape Town"/>
    <s v="Non-Profit"/>
    <x v="3"/>
    <x v="4"/>
    <x v="1"/>
    <x v="358"/>
    <n v="666.23"/>
    <n v="1382.91"/>
    <s v="High"/>
    <n v="0.17599999999999999"/>
    <n v="13"/>
    <n v="14813.731920000002"/>
    <n v="8660.99"/>
    <x v="358"/>
    <n v="0.41534043907553048"/>
  </r>
  <r>
    <x v="359"/>
    <x v="303"/>
    <x v="17"/>
    <s v="Q2-2024"/>
    <d v="2024-06-25T00:00:00"/>
    <d v="2024-06-25T00:00:00"/>
    <n v="2"/>
    <x v="3"/>
    <x v="8"/>
    <s v="Birmingham"/>
    <s v="Europe→United Kingdom→Birmingham"/>
    <s v="Small Business"/>
    <x v="2"/>
    <x v="4"/>
    <x v="6"/>
    <x v="359"/>
    <n v="951.44"/>
    <n v="1646.43"/>
    <s v="High"/>
    <n v="0.11"/>
    <n v="24"/>
    <n v="35167.7448"/>
    <n v="22834.560000000001"/>
    <x v="359"/>
    <n v="0.35069592520473475"/>
  </r>
  <r>
    <x v="360"/>
    <x v="304"/>
    <x v="16"/>
    <s v="Q2-2025"/>
    <d v="2025-07-10T00:00:00"/>
    <d v="2025-07-10T00:00:00"/>
    <n v="15"/>
    <x v="3"/>
    <x v="8"/>
    <s v="Birmingham"/>
    <s v="Europe→United Kingdom→Birmingham"/>
    <s v="Non-Profit"/>
    <x v="2"/>
    <x v="14"/>
    <x v="3"/>
    <x v="360"/>
    <n v="546.83000000000004"/>
    <n v="400.84"/>
    <s v="Low"/>
    <n v="7.8E-2"/>
    <n v="13"/>
    <n v="4804.4682400000002"/>
    <n v="7108.7900000000009"/>
    <x v="360"/>
    <n v="-0.47962056254533608"/>
  </r>
  <r>
    <x v="361"/>
    <x v="305"/>
    <x v="24"/>
    <s v="Q3-2023"/>
    <d v="2023-07-08T00:00:00"/>
    <d v="2023-07-08T00:00:00"/>
    <n v="7"/>
    <x v="0"/>
    <x v="1"/>
    <s v="Port Harcourt"/>
    <s v="Africa→Nigeria→Port Harcourt"/>
    <s v="Corporate"/>
    <x v="0"/>
    <x v="8"/>
    <x v="4"/>
    <x v="361"/>
    <n v="834.26"/>
    <n v="1780.56"/>
    <s v="High"/>
    <n v="1.4E-2"/>
    <n v="47"/>
    <n v="82514.711519999997"/>
    <n v="39210.22"/>
    <x v="361"/>
    <n v="0.5248093427497933"/>
  </r>
  <r>
    <x v="362"/>
    <x v="306"/>
    <x v="0"/>
    <s v="Q1-2024"/>
    <d v="2024-03-26T00:00:00"/>
    <d v="2024-03-26T00:00:00"/>
    <n v="17"/>
    <x v="1"/>
    <x v="9"/>
    <s v="Shenzhen"/>
    <s v="Asia→China→Shenzhen"/>
    <s v="Enterprise"/>
    <x v="1"/>
    <x v="11"/>
    <x v="5"/>
    <x v="362"/>
    <n v="1029.67"/>
    <n v="1118.43"/>
    <s v="High"/>
    <n v="0.27200000000000002"/>
    <n v="9"/>
    <n v="7327.9533600000004"/>
    <n v="9267.0300000000007"/>
    <x v="362"/>
    <n v="-0.26461367106736061"/>
  </r>
  <r>
    <x v="363"/>
    <x v="307"/>
    <x v="23"/>
    <s v="Q2-2023"/>
    <d v="2023-06-28T00:00:00"/>
    <d v="2023-06-28T00:00:00"/>
    <n v="23"/>
    <x v="3"/>
    <x v="8"/>
    <s v="Birmingham"/>
    <s v="Europe→United Kingdom→Birmingham"/>
    <s v="Corporate"/>
    <x v="4"/>
    <x v="11"/>
    <x v="1"/>
    <x v="363"/>
    <n v="605.82000000000005"/>
    <n v="771.12"/>
    <s v="Medium"/>
    <n v="0.13200000000000001"/>
    <n v="19"/>
    <n v="12717.311040000001"/>
    <n v="11510.580000000002"/>
    <x v="363"/>
    <n v="9.4888851597986767E-2"/>
  </r>
  <r>
    <x v="364"/>
    <x v="308"/>
    <x v="3"/>
    <s v="Q1-2025"/>
    <d v="2025-04-09T00:00:00"/>
    <d v="2025-04-09T00:00:00"/>
    <n v="19"/>
    <x v="1"/>
    <x v="2"/>
    <s v="Tokyo"/>
    <s v="Asia→Japan→Tokyo"/>
    <s v="Small Business"/>
    <x v="3"/>
    <x v="6"/>
    <x v="0"/>
    <x v="364"/>
    <n v="1055.45"/>
    <n v="1210.04"/>
    <s v="High"/>
    <n v="8.9999999999999993E-3"/>
    <n v="18"/>
    <n v="21584.693520000001"/>
    <n v="18998.100000000002"/>
    <x v="364"/>
    <n v="0.1198346188053727"/>
  </r>
  <r>
    <x v="365"/>
    <x v="101"/>
    <x v="17"/>
    <s v="Q2-2024"/>
    <d v="2024-06-15T00:00:00"/>
    <d v="2024-06-15T00:00:00"/>
    <n v="13"/>
    <x v="0"/>
    <x v="0"/>
    <s v="Mombasa"/>
    <s v="Africa→Kenya→Mombasa"/>
    <s v="Education"/>
    <x v="1"/>
    <x v="7"/>
    <x v="3"/>
    <x v="365"/>
    <n v="1295.18"/>
    <n v="3024.03"/>
    <s v="High"/>
    <n v="0.192"/>
    <n v="8"/>
    <n v="19547.329920000004"/>
    <n v="10361.44"/>
    <x v="365"/>
    <n v="0.46993067378483178"/>
  </r>
  <r>
    <x v="366"/>
    <x v="309"/>
    <x v="3"/>
    <s v="Q1-2025"/>
    <d v="2025-03-29T00:00:00"/>
    <d v="2025-03-29T00:00:00"/>
    <n v="14"/>
    <x v="1"/>
    <x v="4"/>
    <s v="Mumbai"/>
    <s v="Asia→India→Mumbai"/>
    <s v="Enterprise"/>
    <x v="4"/>
    <x v="0"/>
    <x v="0"/>
    <x v="366"/>
    <n v="935.83"/>
    <n v="2303.46"/>
    <s v="High"/>
    <n v="0.105"/>
    <n v="9"/>
    <n v="18554.370299999999"/>
    <n v="8422.4700000000012"/>
    <x v="366"/>
    <n v="0.54606543559174292"/>
  </r>
  <r>
    <x v="367"/>
    <x v="198"/>
    <x v="27"/>
    <s v="Q3-2023"/>
    <d v="2023-10-09T00:00:00"/>
    <d v="2023-10-09T00:00:00"/>
    <n v="14"/>
    <x v="2"/>
    <x v="10"/>
    <s v="New York"/>
    <s v="Americas→USA→New York"/>
    <s v="Small Business"/>
    <x v="2"/>
    <x v="1"/>
    <x v="4"/>
    <x v="367"/>
    <n v="1279.56"/>
    <n v="3083.8"/>
    <s v="High"/>
    <n v="0.106"/>
    <n v="5"/>
    <n v="13784.586000000001"/>
    <n v="6397.7999999999993"/>
    <x v="367"/>
    <n v="0.53587289455047848"/>
  </r>
  <r>
    <x v="368"/>
    <x v="35"/>
    <x v="16"/>
    <s v="Q2-2025"/>
    <d v="2025-07-23T00:00:00"/>
    <d v="2025-07-23T00:00:00"/>
    <n v="29"/>
    <x v="2"/>
    <x v="3"/>
    <s v="Vancouver"/>
    <s v="Americas→Canada→Vancouver"/>
    <s v="Non-Profit"/>
    <x v="2"/>
    <x v="2"/>
    <x v="1"/>
    <x v="368"/>
    <n v="255.4"/>
    <n v="322.70999999999998"/>
    <s v="Low"/>
    <n v="0.115"/>
    <n v="16"/>
    <n v="4569.5735999999997"/>
    <n v="4086.4"/>
    <x v="368"/>
    <n v="0.10573713048412212"/>
  </r>
  <r>
    <x v="369"/>
    <x v="310"/>
    <x v="4"/>
    <s v="Q4-2023"/>
    <d v="2024-01-03T00:00:00"/>
    <d v="2024-01-03T00:00:00"/>
    <n v="8"/>
    <x v="3"/>
    <x v="7"/>
    <s v="Lyon"/>
    <s v="Europe→France→Lyon"/>
    <s v="Small Business"/>
    <x v="0"/>
    <x v="12"/>
    <x v="4"/>
    <x v="369"/>
    <n v="492.75"/>
    <n v="731.29"/>
    <s v="Medium"/>
    <n v="5.8000000000000003E-2"/>
    <n v="6"/>
    <n v="4133.25108"/>
    <n v="2956.5"/>
    <x v="369"/>
    <n v="0.28470350753528384"/>
  </r>
  <r>
    <x v="370"/>
    <x v="311"/>
    <x v="2"/>
    <s v="Q1-2023"/>
    <d v="2023-02-28T00:00:00"/>
    <d v="2023-02-28T00:00:00"/>
    <n v="23"/>
    <x v="2"/>
    <x v="10"/>
    <s v="Austin"/>
    <s v="Americas→USA→Austin"/>
    <s v="Non-Profit"/>
    <x v="3"/>
    <x v="4"/>
    <x v="3"/>
    <x v="370"/>
    <n v="1214.49"/>
    <n v="1533.95"/>
    <s v="High"/>
    <n v="0"/>
    <n v="11"/>
    <n v="16873.45"/>
    <n v="13359.39"/>
    <x v="370"/>
    <n v="0.20825972163369086"/>
  </r>
  <r>
    <x v="371"/>
    <x v="89"/>
    <x v="12"/>
    <s v="Q2-2023"/>
    <d v="2023-04-08T00:00:00"/>
    <d v="2023-04-08T00:00:00"/>
    <n v="2"/>
    <x v="0"/>
    <x v="1"/>
    <s v="Abuja"/>
    <s v="Africa→Nigeria→Abuja"/>
    <s v="Small Business"/>
    <x v="2"/>
    <x v="11"/>
    <x v="5"/>
    <x v="371"/>
    <n v="720.35"/>
    <n v="1571.66"/>
    <s v="High"/>
    <n v="0.107"/>
    <n v="23"/>
    <n v="32280.32474"/>
    <n v="16568.05"/>
    <x v="371"/>
    <n v="0.4867446305622265"/>
  </r>
  <r>
    <x v="372"/>
    <x v="253"/>
    <x v="19"/>
    <s v="Q2-2025"/>
    <d v="2025-04-10T00:00:00"/>
    <d v="2025-04-10T00:00:00"/>
    <n v="6"/>
    <x v="3"/>
    <x v="8"/>
    <s v="Birmingham"/>
    <s v="Europe→United Kingdom→Birmingham"/>
    <s v="Non-Profit"/>
    <x v="4"/>
    <x v="13"/>
    <x v="1"/>
    <x v="372"/>
    <n v="290.14"/>
    <n v="250.73"/>
    <s v="Low"/>
    <n v="3.4000000000000002E-2"/>
    <n v="17"/>
    <n v="4117.4880599999997"/>
    <n v="4932.38"/>
    <x v="372"/>
    <n v="-0.19790997038131072"/>
  </r>
  <r>
    <x v="373"/>
    <x v="312"/>
    <x v="7"/>
    <s v="Q2-2024"/>
    <d v="2024-05-27T00:00:00"/>
    <d v="2024-05-27T00:00:00"/>
    <n v="10"/>
    <x v="2"/>
    <x v="10"/>
    <s v="Austin"/>
    <s v="Americas→USA→Austin"/>
    <s v="Non-Profit"/>
    <x v="1"/>
    <x v="0"/>
    <x v="3"/>
    <x v="373"/>
    <n v="1484.23"/>
    <n v="3472.81"/>
    <s v="High"/>
    <n v="0.25600000000000001"/>
    <n v="12"/>
    <n v="31005.24768"/>
    <n v="17810.760000000002"/>
    <x v="373"/>
    <n v="0.42555659661803413"/>
  </r>
  <r>
    <x v="374"/>
    <x v="313"/>
    <x v="0"/>
    <s v="Q1-2024"/>
    <d v="2024-03-19T00:00:00"/>
    <d v="2024-03-19T00:00:00"/>
    <n v="16"/>
    <x v="1"/>
    <x v="9"/>
    <s v="Beijing"/>
    <s v="Asia→China→Beijing"/>
    <s v="Consumer"/>
    <x v="3"/>
    <x v="3"/>
    <x v="3"/>
    <x v="374"/>
    <n v="988.83"/>
    <n v="1206.04"/>
    <s v="High"/>
    <n v="6.3E-2"/>
    <n v="34"/>
    <n v="38422.022320000004"/>
    <n v="33620.22"/>
    <x v="374"/>
    <n v="0.12497526236406606"/>
  </r>
  <r>
    <x v="375"/>
    <x v="231"/>
    <x v="16"/>
    <s v="Q2-2025"/>
    <d v="2025-07-11T00:00:00"/>
    <d v="2025-07-11T00:00:00"/>
    <n v="14"/>
    <x v="1"/>
    <x v="9"/>
    <s v="Shanghai"/>
    <s v="Asia→China→Shanghai"/>
    <s v="Small Business"/>
    <x v="2"/>
    <x v="4"/>
    <x v="2"/>
    <x v="375"/>
    <n v="1227.7"/>
    <n v="2197.23"/>
    <s v="High"/>
    <n v="9.9000000000000005E-2"/>
    <n v="22"/>
    <n v="43553.493060000001"/>
    <n v="27009.4"/>
    <x v="375"/>
    <n v="0.37985685871873898"/>
  </r>
  <r>
    <x v="376"/>
    <x v="314"/>
    <x v="22"/>
    <s v="Q1-2023"/>
    <d v="2023-04-04T00:00:00"/>
    <d v="2023-04-04T00:00:00"/>
    <n v="22"/>
    <x v="0"/>
    <x v="11"/>
    <s v="Durban"/>
    <s v="Africa→South Africa→Durban"/>
    <s v="Small Business"/>
    <x v="0"/>
    <x v="8"/>
    <x v="0"/>
    <x v="376"/>
    <n v="1113.7"/>
    <n v="1620.6"/>
    <s v="High"/>
    <n v="0.13900000000000001"/>
    <n v="11"/>
    <n v="15348.702599999999"/>
    <n v="12250.7"/>
    <x v="376"/>
    <n v="0.20184133348182787"/>
  </r>
  <r>
    <x v="377"/>
    <x v="315"/>
    <x v="10"/>
    <s v="Q1-2025"/>
    <d v="2025-01-20T00:00:00"/>
    <d v="2025-01-20T00:00:00"/>
    <n v="13"/>
    <x v="0"/>
    <x v="11"/>
    <s v="Cape Town"/>
    <s v="Africa→South Africa→Cape Town"/>
    <s v="Corporate"/>
    <x v="4"/>
    <x v="11"/>
    <x v="2"/>
    <x v="377"/>
    <n v="432.13"/>
    <n v="1034.6600000000001"/>
    <s v="High"/>
    <n v="9.1999999999999998E-2"/>
    <n v="7"/>
    <n v="6576.298960000001"/>
    <n v="3024.91"/>
    <x v="377"/>
    <n v="0.54002851476204794"/>
  </r>
  <r>
    <x v="378"/>
    <x v="316"/>
    <x v="26"/>
    <s v="Q1-2025"/>
    <d v="2025-02-15T00:00:00"/>
    <d v="2025-02-15T00:00:00"/>
    <n v="9"/>
    <x v="2"/>
    <x v="5"/>
    <s v="São Paulo"/>
    <s v="Americas→Brazil→São Paulo"/>
    <s v="Non-Profit"/>
    <x v="3"/>
    <x v="9"/>
    <x v="2"/>
    <x v="378"/>
    <n v="837.39"/>
    <n v="1905.42"/>
    <s v="High"/>
    <n v="3.2000000000000001E-2"/>
    <n v="18"/>
    <n v="33200.038079999998"/>
    <n v="15073.02"/>
    <x v="378"/>
    <n v="0.54599389423350919"/>
  </r>
  <r>
    <x v="379"/>
    <x v="317"/>
    <x v="10"/>
    <s v="Q1-2025"/>
    <d v="2025-02-17T00:00:00"/>
    <d v="2025-02-17T00:00:00"/>
    <n v="17"/>
    <x v="3"/>
    <x v="8"/>
    <s v="London"/>
    <s v="Europe→United Kingdom→London"/>
    <s v="Enterprise"/>
    <x v="0"/>
    <x v="10"/>
    <x v="0"/>
    <x v="78"/>
    <n v="378.26"/>
    <n v="541.55999999999995"/>
    <s v="Medium"/>
    <n v="0.16300000000000001"/>
    <n v="25"/>
    <n v="11332.142999999998"/>
    <n v="9456.5"/>
    <x v="379"/>
    <n v="0.16551529573885526"/>
  </r>
  <r>
    <x v="380"/>
    <x v="83"/>
    <x v="28"/>
    <s v="Q3-2025"/>
    <d v="2025-09-06T00:00:00"/>
    <d v="2025-09-06T00:00:00"/>
    <n v="30"/>
    <x v="2"/>
    <x v="3"/>
    <s v="Montreal"/>
    <s v="Americas→Canada→Montreal"/>
    <s v="Education"/>
    <x v="4"/>
    <x v="12"/>
    <x v="2"/>
    <x v="379"/>
    <n v="833.73"/>
    <n v="1116.5999999999999"/>
    <s v="High"/>
    <n v="0.17599999999999999"/>
    <n v="14"/>
    <n v="12881.097599999999"/>
    <n v="11672.220000000001"/>
    <x v="380"/>
    <n v="9.3848958958279924E-2"/>
  </r>
  <r>
    <x v="381"/>
    <x v="318"/>
    <x v="13"/>
    <s v="Q3-2025"/>
    <d v="2025-08-17T00:00:00"/>
    <d v="2025-08-17T00:00:00"/>
    <n v="25"/>
    <x v="3"/>
    <x v="8"/>
    <s v="Birmingham"/>
    <s v="Europe→United Kingdom→Birmingham"/>
    <s v="Education"/>
    <x v="1"/>
    <x v="2"/>
    <x v="1"/>
    <x v="380"/>
    <n v="1142.06"/>
    <n v="1455"/>
    <s v="High"/>
    <n v="7.8E-2"/>
    <n v="28"/>
    <n v="37562.28"/>
    <n v="31977.68"/>
    <x v="381"/>
    <n v="0.1486757459877302"/>
  </r>
  <r>
    <x v="382"/>
    <x v="263"/>
    <x v="23"/>
    <s v="Q2-2023"/>
    <d v="2023-07-08T00:00:00"/>
    <d v="2023-07-08T00:00:00"/>
    <n v="18"/>
    <x v="2"/>
    <x v="10"/>
    <s v="New York"/>
    <s v="Americas→USA→New York"/>
    <s v="Consumer"/>
    <x v="2"/>
    <x v="7"/>
    <x v="2"/>
    <x v="381"/>
    <n v="1145.53"/>
    <n v="1278.3"/>
    <s v="High"/>
    <n v="0.09"/>
    <n v="41"/>
    <n v="47693.373"/>
    <n v="46966.729999999996"/>
    <x v="382"/>
    <n v="1.5235722581416158E-2"/>
  </r>
  <r>
    <x v="383"/>
    <x v="319"/>
    <x v="14"/>
    <s v="Q3-2024"/>
    <d v="2024-08-07T00:00:00"/>
    <d v="2024-08-07T00:00:00"/>
    <n v="20"/>
    <x v="3"/>
    <x v="7"/>
    <s v="Marseille"/>
    <s v="Europe→France→Marseille"/>
    <s v="Corporate"/>
    <x v="0"/>
    <x v="9"/>
    <x v="5"/>
    <x v="382"/>
    <n v="941.35"/>
    <n v="899.83"/>
    <s v="High"/>
    <n v="5.8000000000000003E-2"/>
    <n v="18"/>
    <n v="15257.51748"/>
    <n v="16944.3"/>
    <x v="383"/>
    <n v="-0.11055419220139073"/>
  </r>
  <r>
    <x v="384"/>
    <x v="72"/>
    <x v="15"/>
    <s v="Q2-2023"/>
    <d v="2023-06-19T00:00:00"/>
    <d v="2023-06-19T00:00:00"/>
    <n v="30"/>
    <x v="1"/>
    <x v="4"/>
    <s v="Delhi"/>
    <s v="Asia→India→Delhi"/>
    <s v="Non-Profit"/>
    <x v="2"/>
    <x v="10"/>
    <x v="4"/>
    <x v="383"/>
    <n v="1161.2"/>
    <n v="878.73"/>
    <s v="High"/>
    <n v="0.19"/>
    <n v="31"/>
    <n v="22064.910300000003"/>
    <n v="35997.200000000004"/>
    <x v="384"/>
    <n v="-0.63142290227212028"/>
  </r>
  <r>
    <x v="385"/>
    <x v="320"/>
    <x v="8"/>
    <s v="Q2-2025"/>
    <d v="2025-05-26T00:00:00"/>
    <d v="2025-05-26T00:00:00"/>
    <n v="14"/>
    <x v="1"/>
    <x v="4"/>
    <s v="Hyderabad"/>
    <s v="Asia→India→Hyderabad"/>
    <s v="Corporate"/>
    <x v="2"/>
    <x v="3"/>
    <x v="1"/>
    <x v="384"/>
    <n v="320.12"/>
    <n v="594.41999999999996"/>
    <s v="Medium"/>
    <n v="0.104"/>
    <n v="18"/>
    <n v="9586.8057599999993"/>
    <n v="5762.16"/>
    <x v="385"/>
    <n v="0.39894891538931104"/>
  </r>
  <r>
    <x v="386"/>
    <x v="321"/>
    <x v="7"/>
    <s v="Q2-2024"/>
    <d v="2024-05-12T00:00:00"/>
    <d v="2024-05-12T00:00:00"/>
    <n v="5"/>
    <x v="0"/>
    <x v="1"/>
    <s v="Abuja"/>
    <s v="Africa→Nigeria→Abuja"/>
    <s v="Non-Profit"/>
    <x v="3"/>
    <x v="4"/>
    <x v="4"/>
    <x v="385"/>
    <n v="1163.99"/>
    <n v="1617.85"/>
    <s v="High"/>
    <n v="0.127"/>
    <n v="14"/>
    <n v="19773.362699999998"/>
    <n v="16295.86"/>
    <x v="386"/>
    <n v="0.17586804797749436"/>
  </r>
  <r>
    <x v="387"/>
    <x v="322"/>
    <x v="27"/>
    <s v="Q3-2023"/>
    <d v="2023-10-03T00:00:00"/>
    <d v="2023-10-03T00:00:00"/>
    <n v="3"/>
    <x v="1"/>
    <x v="9"/>
    <s v="Beijing"/>
    <s v="Asia→China→Beijing"/>
    <s v="Non-Profit"/>
    <x v="0"/>
    <x v="1"/>
    <x v="4"/>
    <x v="386"/>
    <n v="1019.36"/>
    <n v="972.91"/>
    <s v="High"/>
    <n v="0.14699999999999999"/>
    <n v="17"/>
    <n v="14108.16791"/>
    <n v="17329.12"/>
    <x v="387"/>
    <n v="-0.22830406545678819"/>
  </r>
  <r>
    <x v="388"/>
    <x v="323"/>
    <x v="32"/>
    <s v="Q4-2023"/>
    <d v="2023-11-05T00:00:00"/>
    <d v="2023-11-05T00:00:00"/>
    <n v="10"/>
    <x v="0"/>
    <x v="11"/>
    <s v="Cape Town"/>
    <s v="Africa→South Africa→Cape Town"/>
    <s v="Non-Profit"/>
    <x v="1"/>
    <x v="2"/>
    <x v="4"/>
    <x v="387"/>
    <n v="20.38"/>
    <n v="42.56"/>
    <s v="Low"/>
    <n v="7.1999999999999995E-2"/>
    <n v="11"/>
    <n v="434.45248000000004"/>
    <n v="224.17999999999998"/>
    <x v="388"/>
    <n v="0.48399419885921713"/>
  </r>
  <r>
    <x v="389"/>
    <x v="324"/>
    <x v="16"/>
    <s v="Q2-2025"/>
    <d v="2025-06-30T00:00:00"/>
    <d v="2025-06-30T00:00:00"/>
    <n v="15"/>
    <x v="0"/>
    <x v="11"/>
    <s v="Johannesburg"/>
    <s v="Africa→South Africa→Johannesburg"/>
    <s v="Small Business"/>
    <x v="4"/>
    <x v="0"/>
    <x v="5"/>
    <x v="388"/>
    <n v="1487.59"/>
    <n v="1480.83"/>
    <s v="High"/>
    <n v="8.9999999999999993E-3"/>
    <n v="11"/>
    <n v="16142.527829999999"/>
    <n v="16363.49"/>
    <x v="389"/>
    <n v="-1.3688201273492908E-2"/>
  </r>
  <r>
    <x v="390"/>
    <x v="325"/>
    <x v="21"/>
    <s v="Q3-2024"/>
    <d v="2024-09-07T00:00:00"/>
    <d v="2024-09-07T00:00:00"/>
    <n v="28"/>
    <x v="3"/>
    <x v="7"/>
    <s v="Marseille"/>
    <s v="Europe→France→Marseille"/>
    <s v="Non-Profit"/>
    <x v="4"/>
    <x v="9"/>
    <x v="1"/>
    <x v="389"/>
    <n v="229.96"/>
    <n v="564.26"/>
    <s v="Medium"/>
    <n v="0.105"/>
    <n v="5"/>
    <n v="2525.0635000000002"/>
    <n v="1149.8"/>
    <x v="390"/>
    <n v="0.54464511486542821"/>
  </r>
  <r>
    <x v="391"/>
    <x v="326"/>
    <x v="32"/>
    <s v="Q4-2023"/>
    <d v="2023-10-26T00:00:00"/>
    <d v="2023-10-26T00:00:00"/>
    <n v="17"/>
    <x v="1"/>
    <x v="9"/>
    <s v="Shanghai"/>
    <s v="Asia→China→Shanghai"/>
    <s v="Consumer"/>
    <x v="2"/>
    <x v="0"/>
    <x v="0"/>
    <x v="390"/>
    <n v="1132.03"/>
    <n v="2137.21"/>
    <s v="High"/>
    <n v="0.35699999999999998"/>
    <n v="35"/>
    <n v="48097.911050000002"/>
    <n v="39621.049999999996"/>
    <x v="391"/>
    <n v="0.17624177152284051"/>
  </r>
  <r>
    <x v="392"/>
    <x v="306"/>
    <x v="0"/>
    <s v="Q1-2024"/>
    <d v="2024-03-26T00:00:00"/>
    <d v="2024-03-26T00:00:00"/>
    <n v="17"/>
    <x v="2"/>
    <x v="10"/>
    <s v="San Francisco"/>
    <s v="Americas→USA→San Francisco"/>
    <s v="Education"/>
    <x v="4"/>
    <x v="2"/>
    <x v="3"/>
    <x v="391"/>
    <n v="1137.4100000000001"/>
    <n v="1680.93"/>
    <s v="High"/>
    <n v="0.254"/>
    <n v="9"/>
    <n v="11285.764020000001"/>
    <n v="10236.69"/>
    <x v="392"/>
    <n v="9.2955516183121464E-2"/>
  </r>
  <r>
    <x v="393"/>
    <x v="327"/>
    <x v="15"/>
    <s v="Q2-2023"/>
    <d v="2023-06-20T00:00:00"/>
    <d v="2023-06-20T00:00:00"/>
    <n v="22"/>
    <x v="3"/>
    <x v="8"/>
    <s v="London"/>
    <s v="Europe→United Kingdom→London"/>
    <s v="Small Business"/>
    <x v="4"/>
    <x v="11"/>
    <x v="0"/>
    <x v="392"/>
    <n v="1295.3900000000001"/>
    <n v="2905.06"/>
    <s v="High"/>
    <n v="0.14799999999999999"/>
    <n v="8"/>
    <n v="19800.88896"/>
    <n v="10363.120000000001"/>
    <x v="393"/>
    <n v="0.47663359857556614"/>
  </r>
  <r>
    <x v="394"/>
    <x v="328"/>
    <x v="8"/>
    <s v="Q2-2025"/>
    <d v="2025-06-08T00:00:00"/>
    <d v="2025-06-08T00:00:00"/>
    <n v="12"/>
    <x v="1"/>
    <x v="2"/>
    <s v="Osaka"/>
    <s v="Asia→Japan→Osaka"/>
    <s v="Corporate"/>
    <x v="0"/>
    <x v="10"/>
    <x v="6"/>
    <x v="393"/>
    <n v="653.6"/>
    <n v="842.09"/>
    <s v="High"/>
    <n v="9.8000000000000004E-2"/>
    <n v="19"/>
    <n v="14431.738420000001"/>
    <n v="12418.4"/>
    <x v="394"/>
    <n v="0.13950768517324622"/>
  </r>
  <r>
    <x v="395"/>
    <x v="164"/>
    <x v="28"/>
    <s v="Q3-2025"/>
    <d v="2025-09-14T00:00:00"/>
    <d v="2025-09-14T00:00:00"/>
    <n v="24"/>
    <x v="3"/>
    <x v="6"/>
    <s v="Berlin"/>
    <s v="Europe→Germany→Berlin"/>
    <s v="Non-Profit"/>
    <x v="1"/>
    <x v="8"/>
    <x v="5"/>
    <x v="394"/>
    <n v="1397.67"/>
    <n v="3131.37"/>
    <s v="High"/>
    <n v="0.10299999999999999"/>
    <n v="20"/>
    <n v="56176.777799999996"/>
    <n v="27953.4"/>
    <x v="395"/>
    <n v="0.50240293062874808"/>
  </r>
  <r>
    <x v="396"/>
    <x v="329"/>
    <x v="6"/>
    <s v="Q4-2024"/>
    <d v="2024-12-20T00:00:00"/>
    <d v="2024-12-20T00:00:00"/>
    <n v="8"/>
    <x v="1"/>
    <x v="2"/>
    <s v="Tokyo"/>
    <s v="Asia→Japan→Tokyo"/>
    <s v="Corporate"/>
    <x v="0"/>
    <x v="5"/>
    <x v="4"/>
    <x v="395"/>
    <n v="1202.47"/>
    <n v="1444.72"/>
    <s v="High"/>
    <n v="0.24099999999999999"/>
    <n v="17"/>
    <n v="18641.222160000001"/>
    <n v="20441.990000000002"/>
    <x v="396"/>
    <n v="-9.6601382921343834E-2"/>
  </r>
  <r>
    <x v="397"/>
    <x v="283"/>
    <x v="11"/>
    <s v="Q3-2025"/>
    <d v="2025-09-23T00:00:00"/>
    <d v="2025-09-23T00:00:00"/>
    <n v="9"/>
    <x v="0"/>
    <x v="11"/>
    <s v="Durban"/>
    <s v="Africa→South Africa→Durban"/>
    <s v="Non-Profit"/>
    <x v="1"/>
    <x v="14"/>
    <x v="0"/>
    <x v="396"/>
    <n v="1310.3"/>
    <n v="2875.8"/>
    <s v="High"/>
    <n v="8.3000000000000004E-2"/>
    <n v="5"/>
    <n v="13185.543"/>
    <n v="6551.5"/>
    <x v="397"/>
    <n v="0.50313005691157353"/>
  </r>
  <r>
    <x v="398"/>
    <x v="330"/>
    <x v="29"/>
    <s v="Q3-2024"/>
    <d v="2024-10-04T00:00:00"/>
    <d v="2024-10-04T00:00:00"/>
    <n v="28"/>
    <x v="0"/>
    <x v="11"/>
    <s v="Cape Town"/>
    <s v="Africa→South Africa→Cape Town"/>
    <s v="Corporate"/>
    <x v="2"/>
    <x v="14"/>
    <x v="5"/>
    <x v="397"/>
    <n v="1174.17"/>
    <n v="1641.61"/>
    <s v="High"/>
    <n v="0.122"/>
    <n v="9"/>
    <n v="12972.00222"/>
    <n v="10567.53"/>
    <x v="398"/>
    <n v="0.18535860380079394"/>
  </r>
  <r>
    <x v="399"/>
    <x v="331"/>
    <x v="19"/>
    <s v="Q2-2025"/>
    <d v="2025-04-30T00:00:00"/>
    <d v="2025-04-30T00:00:00"/>
    <n v="18"/>
    <x v="0"/>
    <x v="0"/>
    <s v="Kisumu"/>
    <s v="Africa→Kenya→Kisumu"/>
    <s v="Corporate"/>
    <x v="2"/>
    <x v="9"/>
    <x v="2"/>
    <x v="398"/>
    <n v="1119.04"/>
    <n v="1299.02"/>
    <s v="High"/>
    <n v="2.5000000000000001E-2"/>
    <n v="14"/>
    <n v="17731.623"/>
    <n v="15666.56"/>
    <x v="399"/>
    <n v="0.11646215352085933"/>
  </r>
  <r>
    <x v="400"/>
    <x v="174"/>
    <x v="21"/>
    <s v="Q3-2024"/>
    <d v="2024-08-15T00:00:00"/>
    <d v="2024-08-15T00:00:00"/>
    <n v="3"/>
    <x v="2"/>
    <x v="10"/>
    <s v="Chicago"/>
    <s v="Americas→USA→Chicago"/>
    <s v="Corporate"/>
    <x v="2"/>
    <x v="14"/>
    <x v="1"/>
    <x v="399"/>
    <n v="850.7"/>
    <n v="1118.56"/>
    <s v="High"/>
    <n v="0.18"/>
    <n v="19"/>
    <n v="17427.164800000002"/>
    <n v="16163.300000000001"/>
    <x v="400"/>
    <n v="7.2522685962090688E-2"/>
  </r>
  <r>
    <x v="401"/>
    <x v="332"/>
    <x v="18"/>
    <s v="Q4-2024"/>
    <d v="2024-11-08T00:00:00"/>
    <d v="2024-11-08T00:00:00"/>
    <n v="3"/>
    <x v="2"/>
    <x v="3"/>
    <s v="Toronto"/>
    <s v="Americas→Canada→Toronto"/>
    <s v="Education"/>
    <x v="2"/>
    <x v="7"/>
    <x v="0"/>
    <x v="400"/>
    <n v="1020.4"/>
    <n v="1184.71"/>
    <s v="High"/>
    <n v="0.106"/>
    <n v="16"/>
    <n v="16946.091840000001"/>
    <n v="16326.4"/>
    <x v="401"/>
    <n v="3.6568422138328345E-2"/>
  </r>
  <r>
    <x v="402"/>
    <x v="333"/>
    <x v="14"/>
    <s v="Q3-2024"/>
    <d v="2024-08-08T00:00:00"/>
    <d v="2024-08-08T00:00:00"/>
    <n v="15"/>
    <x v="3"/>
    <x v="7"/>
    <s v="Marseille"/>
    <s v="Europe→France→Marseille"/>
    <s v="Enterprise"/>
    <x v="2"/>
    <x v="10"/>
    <x v="4"/>
    <x v="401"/>
    <n v="501.5"/>
    <n v="1201.47"/>
    <s v="High"/>
    <n v="0.126"/>
    <n v="5"/>
    <n v="5250.4239000000007"/>
    <n v="2507.5"/>
    <x v="402"/>
    <n v="0.52241951359394057"/>
  </r>
  <r>
    <x v="403"/>
    <x v="334"/>
    <x v="10"/>
    <s v="Q1-2025"/>
    <d v="2025-02-03T00:00:00"/>
    <d v="2025-02-03T00:00:00"/>
    <n v="14"/>
    <x v="2"/>
    <x v="5"/>
    <s v="Brasília"/>
    <s v="Americas→Brazil→Brasília"/>
    <s v="Enterprise"/>
    <x v="2"/>
    <x v="9"/>
    <x v="0"/>
    <x v="402"/>
    <n v="974.11"/>
    <n v="880.99"/>
    <s v="High"/>
    <n v="0.111"/>
    <n v="10"/>
    <n v="7832.0010999999995"/>
    <n v="9741.1"/>
    <x v="403"/>
    <n v="-0.2437562093805121"/>
  </r>
  <r>
    <x v="404"/>
    <x v="335"/>
    <x v="22"/>
    <s v="Q1-2023"/>
    <d v="2023-04-04T00:00:00"/>
    <d v="2023-04-04T00:00:00"/>
    <n v="29"/>
    <x v="1"/>
    <x v="9"/>
    <s v="Beijing"/>
    <s v="Asia→China→Beijing"/>
    <s v="Small Business"/>
    <x v="4"/>
    <x v="0"/>
    <x v="5"/>
    <x v="403"/>
    <n v="1126.29"/>
    <n v="2050.87"/>
    <s v="High"/>
    <n v="6.4000000000000001E-2"/>
    <n v="7"/>
    <n v="13437.300239999999"/>
    <n v="7884.03"/>
    <x v="404"/>
    <n v="0.41327276616690373"/>
  </r>
  <r>
    <x v="405"/>
    <x v="336"/>
    <x v="6"/>
    <s v="Q4-2024"/>
    <d v="2025-01-14T00:00:00"/>
    <d v="2025-01-14T00:00:00"/>
    <n v="25"/>
    <x v="1"/>
    <x v="4"/>
    <s v="Delhi"/>
    <s v="Asia→India→Delhi"/>
    <s v="Small Business"/>
    <x v="0"/>
    <x v="12"/>
    <x v="1"/>
    <x v="404"/>
    <n v="1361.34"/>
    <n v="1737.9"/>
    <s v="High"/>
    <n v="7.6999999999999999E-2"/>
    <n v="14"/>
    <n v="22457.143800000002"/>
    <n v="19058.759999999998"/>
    <x v="405"/>
    <n v="0.15132751654731813"/>
  </r>
  <r>
    <x v="406"/>
    <x v="337"/>
    <x v="26"/>
    <s v="Q1-2025"/>
    <d v="2025-03-21T00:00:00"/>
    <d v="2025-03-21T00:00:00"/>
    <n v="28"/>
    <x v="0"/>
    <x v="1"/>
    <s v="Abuja"/>
    <s v="Africa→Nigeria→Abuja"/>
    <s v="Enterprise"/>
    <x v="2"/>
    <x v="2"/>
    <x v="3"/>
    <x v="405"/>
    <n v="1437.39"/>
    <n v="1388.31"/>
    <s v="High"/>
    <n v="0.13800000000000001"/>
    <n v="18"/>
    <n v="21541.017959999997"/>
    <n v="25873.02"/>
    <x v="406"/>
    <n v="-0.20110479681341872"/>
  </r>
  <r>
    <x v="407"/>
    <x v="338"/>
    <x v="3"/>
    <s v="Q1-2025"/>
    <d v="2025-03-15T00:00:00"/>
    <d v="2025-03-15T00:00:00"/>
    <n v="7"/>
    <x v="1"/>
    <x v="4"/>
    <s v="Bengaluru"/>
    <s v="Asia→India→Bengaluru"/>
    <s v="Corporate"/>
    <x v="3"/>
    <x v="11"/>
    <x v="4"/>
    <x v="406"/>
    <n v="475.66"/>
    <n v="529.14"/>
    <s v="Medium"/>
    <n v="0.19600000000000001"/>
    <n v="11"/>
    <n v="4679.7141600000004"/>
    <n v="5232.26"/>
    <x v="407"/>
    <n v="-0.11807256193613323"/>
  </r>
  <r>
    <x v="408"/>
    <x v="339"/>
    <x v="4"/>
    <s v="Q4-2023"/>
    <d v="2023-12-19T00:00:00"/>
    <d v="2023-12-19T00:00:00"/>
    <n v="3"/>
    <x v="1"/>
    <x v="9"/>
    <s v="Beijing"/>
    <s v="Asia→China→Beijing"/>
    <s v="Education"/>
    <x v="0"/>
    <x v="8"/>
    <x v="6"/>
    <x v="407"/>
    <n v="1415.05"/>
    <n v="1972.38"/>
    <s v="High"/>
    <n v="0"/>
    <n v="12"/>
    <n v="23668.560000000001"/>
    <n v="16980.599999999999"/>
    <x v="408"/>
    <n v="0.28256725377462771"/>
  </r>
  <r>
    <x v="409"/>
    <x v="340"/>
    <x v="21"/>
    <s v="Q3-2024"/>
    <d v="2024-09-05T00:00:00"/>
    <d v="2024-09-05T00:00:00"/>
    <n v="6"/>
    <x v="1"/>
    <x v="2"/>
    <s v="Nagoya"/>
    <s v="Asia→Japan→Nagoya"/>
    <s v="Education"/>
    <x v="1"/>
    <x v="13"/>
    <x v="4"/>
    <x v="408"/>
    <n v="466.16"/>
    <n v="876.81"/>
    <s v="High"/>
    <n v="0.24099999999999999"/>
    <n v="8"/>
    <n v="5323.9903199999999"/>
    <n v="3729.28"/>
    <x v="409"/>
    <n v="0.29953291124691594"/>
  </r>
  <r>
    <x v="410"/>
    <x v="22"/>
    <x v="7"/>
    <s v="Q2-2024"/>
    <d v="2024-05-21T00:00:00"/>
    <d v="2024-05-21T00:00:00"/>
    <n v="3"/>
    <x v="3"/>
    <x v="7"/>
    <s v="Marseille"/>
    <s v="Europe→France→Marseille"/>
    <s v="Non-Profit"/>
    <x v="2"/>
    <x v="14"/>
    <x v="1"/>
    <x v="409"/>
    <n v="663.66"/>
    <n v="824.26"/>
    <s v="High"/>
    <n v="0.23899999999999999"/>
    <n v="11"/>
    <n v="6899.8804600000003"/>
    <n v="7300.2599999999993"/>
    <x v="410"/>
    <n v="-5.8027025587048933E-2"/>
  </r>
  <r>
    <x v="411"/>
    <x v="341"/>
    <x v="22"/>
    <s v="Q1-2023"/>
    <d v="2023-04-06T00:00:00"/>
    <d v="2023-04-06T00:00:00"/>
    <n v="20"/>
    <x v="3"/>
    <x v="6"/>
    <s v="Munich"/>
    <s v="Europe→Germany→Munich"/>
    <s v="Consumer"/>
    <x v="0"/>
    <x v="7"/>
    <x v="3"/>
    <x v="410"/>
    <n v="692.18"/>
    <n v="1159.3499999999999"/>
    <s v="High"/>
    <n v="0.112"/>
    <n v="2"/>
    <n v="2059.0056"/>
    <n v="1384.36"/>
    <x v="411"/>
    <n v="0.32765602968734037"/>
  </r>
  <r>
    <x v="412"/>
    <x v="342"/>
    <x v="25"/>
    <s v="Q3-2023"/>
    <d v="2023-09-16T00:00:00"/>
    <d v="2023-09-16T00:00:00"/>
    <n v="22"/>
    <x v="0"/>
    <x v="1"/>
    <s v="Abuja"/>
    <s v="Africa→Nigeria→Abuja"/>
    <s v="Corporate"/>
    <x v="2"/>
    <x v="4"/>
    <x v="3"/>
    <x v="411"/>
    <n v="1196.83"/>
    <n v="2513.5100000000002"/>
    <s v="High"/>
    <n v="8.3000000000000004E-2"/>
    <n v="7"/>
    <n v="16134.22069"/>
    <n v="8377.81"/>
    <x v="412"/>
    <n v="0.48074281609445374"/>
  </r>
  <r>
    <x v="413"/>
    <x v="343"/>
    <x v="17"/>
    <s v="Q2-2024"/>
    <d v="2024-06-24T00:00:00"/>
    <d v="2024-06-24T00:00:00"/>
    <n v="18"/>
    <x v="1"/>
    <x v="4"/>
    <s v="Bengaluru"/>
    <s v="Asia→India→Bengaluru"/>
    <s v="Small Business"/>
    <x v="4"/>
    <x v="10"/>
    <x v="2"/>
    <x v="412"/>
    <n v="1253.25"/>
    <n v="3087.13"/>
    <s v="High"/>
    <n v="7.1999999999999995E-2"/>
    <n v="11"/>
    <n v="31513.423040000001"/>
    <n v="13785.75"/>
    <x v="413"/>
    <n v="0.562543555408064"/>
  </r>
  <r>
    <x v="414"/>
    <x v="344"/>
    <x v="25"/>
    <s v="Q3-2023"/>
    <d v="2023-09-13T00:00:00"/>
    <d v="2023-09-13T00:00:00"/>
    <n v="15"/>
    <x v="2"/>
    <x v="3"/>
    <s v="Vancouver"/>
    <s v="Americas→Canada→Vancouver"/>
    <s v="Small Business"/>
    <x v="2"/>
    <x v="7"/>
    <x v="1"/>
    <x v="413"/>
    <n v="1287.6400000000001"/>
    <n v="2717.15"/>
    <s v="High"/>
    <n v="3.2000000000000001E-2"/>
    <n v="7"/>
    <n v="18411.4084"/>
    <n v="9013.4800000000014"/>
    <x v="414"/>
    <n v="0.51044049405802105"/>
  </r>
  <r>
    <x v="415"/>
    <x v="25"/>
    <x v="18"/>
    <s v="Q4-2024"/>
    <d v="2024-12-10T00:00:00"/>
    <d v="2024-12-10T00:00:00"/>
    <n v="10"/>
    <x v="1"/>
    <x v="4"/>
    <s v="Hyderabad"/>
    <s v="Asia→India→Hyderabad"/>
    <s v="Small Business"/>
    <x v="0"/>
    <x v="9"/>
    <x v="6"/>
    <x v="414"/>
    <n v="851.49"/>
    <n v="901.79"/>
    <s v="High"/>
    <n v="0.245"/>
    <n v="16"/>
    <n v="10893.6232"/>
    <n v="13623.84"/>
    <x v="415"/>
    <n v="-0.25062522816100341"/>
  </r>
  <r>
    <x v="416"/>
    <x v="345"/>
    <x v="16"/>
    <s v="Q2-2025"/>
    <d v="2025-06-14T00:00:00"/>
    <d v="2025-06-14T00:00:00"/>
    <n v="9"/>
    <x v="1"/>
    <x v="4"/>
    <s v="Delhi"/>
    <s v="Asia→India→Delhi"/>
    <s v="Non-Profit"/>
    <x v="0"/>
    <x v="8"/>
    <x v="6"/>
    <x v="415"/>
    <n v="618.69000000000005"/>
    <n v="796.15"/>
    <s v="High"/>
    <n v="0.09"/>
    <n v="11"/>
    <n v="7969.4615000000003"/>
    <n v="6805.59"/>
    <x v="416"/>
    <n v="0.14604142325049191"/>
  </r>
  <r>
    <x v="417"/>
    <x v="251"/>
    <x v="3"/>
    <s v="Q1-2025"/>
    <d v="2025-04-08T00:00:00"/>
    <d v="2025-04-08T00:00:00"/>
    <n v="25"/>
    <x v="1"/>
    <x v="9"/>
    <s v="Unknown"/>
    <s v="Asia→China→Unknown"/>
    <s v="Corporate"/>
    <x v="3"/>
    <x v="14"/>
    <x v="1"/>
    <x v="416"/>
    <n v="80.59"/>
    <n v="157.82"/>
    <s v="Low"/>
    <n v="0.217"/>
    <n v="6"/>
    <n v="741.43835999999999"/>
    <n v="483.54"/>
    <x v="417"/>
    <n v="0.34783519967863541"/>
  </r>
  <r>
    <x v="418"/>
    <x v="346"/>
    <x v="9"/>
    <s v="Q1-2024"/>
    <d v="2024-02-11T00:00:00"/>
    <d v="2024-02-11T00:00:00"/>
    <n v="26"/>
    <x v="3"/>
    <x v="6"/>
    <s v="Frankfurt"/>
    <s v="Europe→Germany→Frankfurt"/>
    <s v="Non-Profit"/>
    <x v="3"/>
    <x v="6"/>
    <x v="5"/>
    <x v="417"/>
    <n v="504.93"/>
    <n v="819.06"/>
    <s v="High"/>
    <n v="0.22600000000000001"/>
    <n v="15"/>
    <n v="9509.2865999999995"/>
    <n v="7573.95"/>
    <x v="418"/>
    <n v="0.20352069312959814"/>
  </r>
  <r>
    <x v="419"/>
    <x v="347"/>
    <x v="32"/>
    <s v="Q4-2023"/>
    <d v="2023-10-29T00:00:00"/>
    <d v="2023-10-29T00:00:00"/>
    <n v="17"/>
    <x v="1"/>
    <x v="2"/>
    <s v="Nagoya"/>
    <s v="Asia→Japan→Nagoya"/>
    <s v="Non-Profit"/>
    <x v="4"/>
    <x v="10"/>
    <x v="3"/>
    <x v="418"/>
    <n v="1102.19"/>
    <n v="1711.16"/>
    <s v="High"/>
    <n v="0.151"/>
    <n v="10"/>
    <n v="14527.748400000002"/>
    <n v="11021.900000000001"/>
    <x v="419"/>
    <n v="0.24132083675127525"/>
  </r>
  <r>
    <x v="420"/>
    <x v="348"/>
    <x v="26"/>
    <s v="Q1-2025"/>
    <d v="2025-03-17T00:00:00"/>
    <d v="2025-03-17T00:00:00"/>
    <n v="20"/>
    <x v="2"/>
    <x v="10"/>
    <s v="San Francisco"/>
    <s v="Americas→USA→San Francisco"/>
    <s v="Non-Profit"/>
    <x v="2"/>
    <x v="10"/>
    <x v="3"/>
    <x v="419"/>
    <n v="1205.26"/>
    <n v="1696.35"/>
    <s v="High"/>
    <n v="1.9E-2"/>
    <n v="6"/>
    <n v="9984.7160999999978"/>
    <n v="7231.5599999999995"/>
    <x v="420"/>
    <n v="0.27573704374028213"/>
  </r>
  <r>
    <x v="421"/>
    <x v="349"/>
    <x v="13"/>
    <s v="Q3-2025"/>
    <d v="2025-07-06T00:00:00"/>
    <d v="2025-07-06T00:00:00"/>
    <n v="3"/>
    <x v="0"/>
    <x v="1"/>
    <s v="Lagos"/>
    <s v="Africa→Nigeria→Lagos"/>
    <s v="Consumer"/>
    <x v="1"/>
    <x v="15"/>
    <x v="4"/>
    <x v="420"/>
    <n v="1313.3"/>
    <n v="2884.34"/>
    <s v="High"/>
    <n v="0.157"/>
    <n v="42"/>
    <n v="102122.94203999999"/>
    <n v="55158.6"/>
    <x v="421"/>
    <n v="0.45988042551305253"/>
  </r>
  <r>
    <x v="422"/>
    <x v="165"/>
    <x v="11"/>
    <s v="Q3-2025"/>
    <d v="2025-09-25T00:00:00"/>
    <d v="2025-09-25T00:00:00"/>
    <n v="10"/>
    <x v="1"/>
    <x v="4"/>
    <s v="Delhi"/>
    <s v="Asia→India→Delhi"/>
    <s v="Consumer"/>
    <x v="0"/>
    <x v="8"/>
    <x v="3"/>
    <x v="421"/>
    <n v="1488.91"/>
    <n v="1483.74"/>
    <s v="High"/>
    <n v="0.16800000000000001"/>
    <n v="24"/>
    <n v="29627.320319999999"/>
    <n v="35733.840000000004"/>
    <x v="422"/>
    <n v="-0.20611110333450519"/>
  </r>
  <r>
    <x v="423"/>
    <x v="350"/>
    <x v="31"/>
    <s v="Q1-2024"/>
    <d v="2024-03-06T00:00:00"/>
    <d v="2024-03-06T00:00:00"/>
    <n v="16"/>
    <x v="1"/>
    <x v="9"/>
    <s v="Beijing"/>
    <s v="Asia→China→Beijing"/>
    <s v="Education"/>
    <x v="2"/>
    <x v="7"/>
    <x v="1"/>
    <x v="422"/>
    <n v="1477.84"/>
    <n v="3197.47"/>
    <s v="High"/>
    <n v="0.24299999999999999"/>
    <n v="24"/>
    <n v="58091.634960000003"/>
    <n v="35468.159999999996"/>
    <x v="423"/>
    <n v="0.38944462443823091"/>
  </r>
  <r>
    <x v="424"/>
    <x v="351"/>
    <x v="31"/>
    <s v="Q1-2024"/>
    <d v="2024-03-26T00:00:00"/>
    <d v="2024-03-26T00:00:00"/>
    <n v="28"/>
    <x v="1"/>
    <x v="4"/>
    <s v="Mumbai"/>
    <s v="Asia→India→Mumbai"/>
    <s v="Education"/>
    <x v="2"/>
    <x v="3"/>
    <x v="4"/>
    <x v="423"/>
    <n v="1035.19"/>
    <n v="2322.6999999999998"/>
    <s v="High"/>
    <n v="0.17299999999999999"/>
    <n v="8"/>
    <n v="15366.983199999999"/>
    <n v="8281.52"/>
    <x v="424"/>
    <n v="0.46108355217047409"/>
  </r>
  <r>
    <x v="425"/>
    <x v="256"/>
    <x v="28"/>
    <s v="Q3-2025"/>
    <d v="2025-09-05T00:00:00"/>
    <d v="2025-09-05T00:00:00"/>
    <n v="8"/>
    <x v="0"/>
    <x v="1"/>
    <s v="Port Harcourt"/>
    <s v="Africa→Nigeria→Port Harcourt"/>
    <s v="Small Business"/>
    <x v="2"/>
    <x v="6"/>
    <x v="4"/>
    <x v="424"/>
    <n v="1271.0999999999999"/>
    <n v="1932.42"/>
    <s v="High"/>
    <n v="0.25"/>
    <n v="21"/>
    <n v="30435.614999999998"/>
    <n v="26693.1"/>
    <x v="425"/>
    <n v="0.12296498690760807"/>
  </r>
  <r>
    <x v="426"/>
    <x v="352"/>
    <x v="21"/>
    <s v="Q3-2024"/>
    <d v="2024-09-12T00:00:00"/>
    <d v="2024-09-12T00:00:00"/>
    <n v="25"/>
    <x v="1"/>
    <x v="4"/>
    <s v="Mumbai"/>
    <s v="Asia→India→Mumbai"/>
    <s v="Consumer"/>
    <x v="2"/>
    <x v="0"/>
    <x v="3"/>
    <x v="425"/>
    <n v="1154.03"/>
    <n v="1590.36"/>
    <s v="High"/>
    <n v="0.314"/>
    <n v="18"/>
    <n v="19637.76528"/>
    <n v="20772.54"/>
    <x v="426"/>
    <n v="-5.7785328616576745E-2"/>
  </r>
  <r>
    <x v="427"/>
    <x v="353"/>
    <x v="31"/>
    <s v="Q1-2024"/>
    <d v="2024-03-09T00:00:00"/>
    <d v="2024-03-09T00:00:00"/>
    <n v="13"/>
    <x v="3"/>
    <x v="7"/>
    <s v="Marseille"/>
    <s v="Europe→France→Marseille"/>
    <s v="Small Business"/>
    <x v="3"/>
    <x v="6"/>
    <x v="5"/>
    <x v="426"/>
    <n v="322.44"/>
    <n v="395.61"/>
    <s v="Medium"/>
    <n v="0"/>
    <n v="34"/>
    <n v="13450.74"/>
    <n v="10962.96"/>
    <x v="427"/>
    <n v="0.18495487980586947"/>
  </r>
  <r>
    <x v="428"/>
    <x v="354"/>
    <x v="8"/>
    <s v="Q2-2025"/>
    <d v="2025-05-13T00:00:00"/>
    <d v="2025-05-13T00:00:00"/>
    <n v="6"/>
    <x v="1"/>
    <x v="4"/>
    <s v="Bengaluru"/>
    <s v="Asia→India→Bengaluru"/>
    <s v="Enterprise"/>
    <x v="4"/>
    <x v="1"/>
    <x v="3"/>
    <x v="427"/>
    <n v="935.98"/>
    <n v="2077.69"/>
    <s v="High"/>
    <n v="0.17499999999999999"/>
    <n v="24"/>
    <n v="41138.261999999995"/>
    <n v="22463.52"/>
    <x v="428"/>
    <n v="0.45395067978321491"/>
  </r>
  <r>
    <x v="429"/>
    <x v="355"/>
    <x v="18"/>
    <s v="Q4-2024"/>
    <d v="2024-11-12T00:00:00"/>
    <d v="2024-11-12T00:00:00"/>
    <n v="11"/>
    <x v="3"/>
    <x v="6"/>
    <s v="Frankfurt"/>
    <s v="Europe→Germany→Frankfurt"/>
    <s v="Consumer"/>
    <x v="1"/>
    <x v="5"/>
    <x v="1"/>
    <x v="428"/>
    <n v="599.84"/>
    <n v="1330.85"/>
    <s v="High"/>
    <n v="0.115"/>
    <n v="11"/>
    <n v="12955.824749999998"/>
    <n v="6598.2400000000007"/>
    <x v="429"/>
    <n v="0.49071246892252063"/>
  </r>
  <r>
    <x v="430"/>
    <x v="356"/>
    <x v="6"/>
    <s v="Q4-2024"/>
    <d v="2025-01-08T00:00:00"/>
    <d v="2025-01-08T00:00:00"/>
    <n v="11"/>
    <x v="1"/>
    <x v="9"/>
    <s v="Shenzhen"/>
    <s v="Asia→China→Shenzhen"/>
    <s v="Enterprise"/>
    <x v="1"/>
    <x v="11"/>
    <x v="4"/>
    <x v="429"/>
    <n v="1201.31"/>
    <n v="2764.65"/>
    <s v="High"/>
    <n v="0"/>
    <n v="21"/>
    <n v="58057.65"/>
    <n v="25227.51"/>
    <x v="430"/>
    <n v="0.56547483406579491"/>
  </r>
  <r>
    <x v="431"/>
    <x v="258"/>
    <x v="32"/>
    <s v="Q4-2023"/>
    <d v="2023-10-21T00:00:00"/>
    <d v="2023-10-21T00:00:00"/>
    <n v="0"/>
    <x v="3"/>
    <x v="8"/>
    <s v="Manchester"/>
    <s v="Europe→United Kingdom→Manchester"/>
    <s v="Enterprise"/>
    <x v="3"/>
    <x v="1"/>
    <x v="5"/>
    <x v="430"/>
    <n v="384.19"/>
    <n v="278.35000000000002"/>
    <s v="Low"/>
    <n v="5.6000000000000001E-2"/>
    <n v="10"/>
    <n v="2627.6239999999998"/>
    <n v="3841.9"/>
    <x v="431"/>
    <n v="-0.46211938998882657"/>
  </r>
  <r>
    <x v="432"/>
    <x v="16"/>
    <x v="6"/>
    <s v="Q4-2024"/>
    <d v="2024-12-19T00:00:00"/>
    <d v="2024-12-19T00:00:00"/>
    <n v="9"/>
    <x v="0"/>
    <x v="1"/>
    <s v="Lagos"/>
    <s v="Africa→Nigeria→Lagos"/>
    <s v="Corporate"/>
    <x v="0"/>
    <x v="7"/>
    <x v="5"/>
    <x v="431"/>
    <n v="488.68"/>
    <n v="984.36"/>
    <s v="High"/>
    <n v="5.8999999999999997E-2"/>
    <n v="14"/>
    <n v="12967.958640000001"/>
    <n v="6841.52"/>
    <x v="432"/>
    <n v="0.47242891576649876"/>
  </r>
  <r>
    <x v="433"/>
    <x v="254"/>
    <x v="29"/>
    <s v="Q3-2024"/>
    <d v="2024-09-18T00:00:00"/>
    <d v="2024-09-18T00:00:00"/>
    <n v="11"/>
    <x v="1"/>
    <x v="9"/>
    <s v="Beijing"/>
    <s v="Asia→China→Beijing"/>
    <s v="Consumer"/>
    <x v="3"/>
    <x v="7"/>
    <x v="2"/>
    <x v="432"/>
    <n v="181.74"/>
    <n v="190.84"/>
    <s v="Low"/>
    <n v="0.214"/>
    <n v="13"/>
    <n v="1950.0031200000001"/>
    <n v="2362.62"/>
    <x v="433"/>
    <n v="-0.21159806144310159"/>
  </r>
  <r>
    <x v="434"/>
    <x v="357"/>
    <x v="32"/>
    <s v="Q4-2023"/>
    <d v="2023-10-20T00:00:00"/>
    <d v="2023-10-20T00:00:00"/>
    <n v="2"/>
    <x v="0"/>
    <x v="0"/>
    <s v="Kisumu"/>
    <s v="Africa→Kenya→Kisumu"/>
    <s v="Consumer"/>
    <x v="0"/>
    <x v="1"/>
    <x v="3"/>
    <x v="433"/>
    <n v="774.12"/>
    <n v="908.3"/>
    <s v="High"/>
    <n v="0"/>
    <n v="30"/>
    <n v="27249"/>
    <n v="23223.599999999999"/>
    <x v="434"/>
    <n v="0.14772652207420461"/>
  </r>
  <r>
    <x v="435"/>
    <x v="358"/>
    <x v="6"/>
    <s v="Q4-2024"/>
    <d v="2025-01-13T00:00:00"/>
    <d v="2025-01-13T00:00:00"/>
    <n v="20"/>
    <x v="1"/>
    <x v="4"/>
    <s v="Bengaluru"/>
    <s v="Asia→India→Bengaluru"/>
    <s v="Corporate"/>
    <x v="2"/>
    <x v="14"/>
    <x v="2"/>
    <x v="434"/>
    <n v="126.15"/>
    <n v="284.23"/>
    <s v="Low"/>
    <n v="0.113"/>
    <n v="22"/>
    <n v="5546.4642200000008"/>
    <n v="2775.3"/>
    <x v="435"/>
    <n v="0.49962716968541088"/>
  </r>
  <r>
    <x v="436"/>
    <x v="67"/>
    <x v="12"/>
    <s v="Q2-2023"/>
    <d v="2023-04-19T00:00:00"/>
    <d v="2023-04-21T00:00:00"/>
    <n v="0"/>
    <x v="1"/>
    <x v="2"/>
    <s v="Nagoya"/>
    <s v="Asia→Japan→Nagoya"/>
    <s v="Small Business"/>
    <x v="4"/>
    <x v="12"/>
    <x v="0"/>
    <x v="435"/>
    <n v="607.04"/>
    <n v="1229.3399999999999"/>
    <s v="High"/>
    <n v="0.14699999999999999"/>
    <n v="7"/>
    <n v="7340.3891399999993"/>
    <n v="4249.28"/>
    <x v="436"/>
    <n v="0.42110970972310058"/>
  </r>
  <r>
    <x v="437"/>
    <x v="359"/>
    <x v="4"/>
    <s v="Q4-2023"/>
    <d v="2024-01-08T00:00:00"/>
    <d v="2024-01-08T00:00:00"/>
    <n v="9"/>
    <x v="3"/>
    <x v="7"/>
    <s v="Marseille"/>
    <s v="Europe→France→Marseille"/>
    <s v="Consumer"/>
    <x v="2"/>
    <x v="4"/>
    <x v="6"/>
    <x v="436"/>
    <n v="861.1"/>
    <n v="1224.72"/>
    <s v="High"/>
    <n v="0.17399999999999999"/>
    <n v="24"/>
    <n v="24278.849280000002"/>
    <n v="20666.400000000001"/>
    <x v="437"/>
    <n v="0.14878997098827909"/>
  </r>
  <r>
    <x v="438"/>
    <x v="360"/>
    <x v="2"/>
    <s v="Q1-2023"/>
    <d v="2023-03-12T00:00:00"/>
    <d v="2023-03-12T00:00:00"/>
    <n v="19"/>
    <x v="0"/>
    <x v="0"/>
    <s v="Nakuru"/>
    <s v="Africa→Kenya→Nakuru"/>
    <s v="Corporate"/>
    <x v="1"/>
    <x v="9"/>
    <x v="2"/>
    <x v="437"/>
    <n v="352.65"/>
    <n v="485.86"/>
    <s v="Medium"/>
    <n v="4.1000000000000002E-2"/>
    <n v="6"/>
    <n v="2795.6384399999997"/>
    <n v="2115.8999999999996"/>
    <x v="438"/>
    <n v="0.24314247159943908"/>
  </r>
  <r>
    <x v="439"/>
    <x v="361"/>
    <x v="15"/>
    <s v="Q2-2023"/>
    <d v="2023-06-03T00:00:00"/>
    <d v="2023-06-03T00:00:00"/>
    <n v="17"/>
    <x v="1"/>
    <x v="9"/>
    <s v="Beijing"/>
    <s v="Asia→China→Beijing"/>
    <s v="Non-Profit"/>
    <x v="3"/>
    <x v="12"/>
    <x v="1"/>
    <x v="438"/>
    <n v="979.59"/>
    <n v="2210.94"/>
    <s v="High"/>
    <n v="0.15"/>
    <n v="11"/>
    <n v="20672.289000000001"/>
    <n v="10775.49"/>
    <x v="439"/>
    <n v="0.47874712858358359"/>
  </r>
  <r>
    <x v="440"/>
    <x v="362"/>
    <x v="0"/>
    <s v="Q1-2024"/>
    <d v="2024-03-26T00:00:00"/>
    <d v="2024-03-26T00:00:00"/>
    <n v="3"/>
    <x v="1"/>
    <x v="4"/>
    <s v="Bengaluru"/>
    <s v="Asia→India→Bengaluru"/>
    <s v="Education"/>
    <x v="4"/>
    <x v="3"/>
    <x v="3"/>
    <x v="439"/>
    <n v="382.21"/>
    <n v="571.89"/>
    <s v="Medium"/>
    <n v="0.14799999999999999"/>
    <n v="26"/>
    <n v="12668.50728"/>
    <n v="9937.4599999999991"/>
    <x v="440"/>
    <n v="0.2155776698578809"/>
  </r>
  <r>
    <x v="441"/>
    <x v="363"/>
    <x v="27"/>
    <s v="Q3-2023"/>
    <d v="2023-09-28T00:00:00"/>
    <d v="2023-09-28T00:00:00"/>
    <n v="8"/>
    <x v="1"/>
    <x v="4"/>
    <s v="Unknown"/>
    <s v="Asia→India→Unknown"/>
    <s v="Corporate"/>
    <x v="5"/>
    <x v="5"/>
    <x v="6"/>
    <x v="440"/>
    <n v="1362.06"/>
    <n v="3398.37"/>
    <s v="High"/>
    <n v="0.157"/>
    <n v="11"/>
    <n v="31513.085009999999"/>
    <n v="14982.66"/>
    <x v="441"/>
    <n v="0.52455749745714919"/>
  </r>
  <r>
    <x v="442"/>
    <x v="364"/>
    <x v="21"/>
    <s v="Q3-2024"/>
    <d v="2024-09-04T00:00:00"/>
    <d v="2024-09-04T00:00:00"/>
    <n v="13"/>
    <x v="3"/>
    <x v="6"/>
    <s v="Frankfurt"/>
    <s v="Europe→Germany→Frankfurt"/>
    <s v="Non-Profit"/>
    <x v="0"/>
    <x v="4"/>
    <x v="1"/>
    <x v="441"/>
    <n v="90.04"/>
    <n v="194.62"/>
    <s v="Low"/>
    <n v="4.2999999999999997E-2"/>
    <n v="32"/>
    <n v="5960.04288"/>
    <n v="2881.28"/>
    <x v="442"/>
    <n v="0.51656723650954672"/>
  </r>
  <r>
    <x v="443"/>
    <x v="365"/>
    <x v="29"/>
    <s v="Q3-2024"/>
    <d v="2024-10-03T00:00:00"/>
    <d v="2024-10-03T00:00:00"/>
    <n v="8"/>
    <x v="2"/>
    <x v="3"/>
    <s v="Toronto"/>
    <s v="Americas→Canada→Toronto"/>
    <s v="Consumer"/>
    <x v="1"/>
    <x v="6"/>
    <x v="1"/>
    <x v="442"/>
    <n v="558.19000000000005"/>
    <n v="1031.6400000000001"/>
    <s v="High"/>
    <n v="0"/>
    <n v="21"/>
    <n v="21664.440000000002"/>
    <n v="11721.990000000002"/>
    <x v="443"/>
    <n v="0.45892947152107322"/>
  </r>
  <r>
    <x v="444"/>
    <x v="366"/>
    <x v="23"/>
    <s v="Q2-2023"/>
    <d v="2023-06-24T00:00:00"/>
    <d v="2023-06-24T00:00:00"/>
    <n v="11"/>
    <x v="2"/>
    <x v="3"/>
    <s v="Toronto"/>
    <s v="Americas→Canada→Toronto"/>
    <s v="Corporate"/>
    <x v="1"/>
    <x v="0"/>
    <x v="1"/>
    <x v="443"/>
    <n v="247.07"/>
    <n v="495.19"/>
    <s v="Medium"/>
    <n v="2.8000000000000001E-2"/>
    <n v="4"/>
    <n v="1925.29872"/>
    <n v="988.28"/>
    <x v="444"/>
    <n v="0.48668744764968214"/>
  </r>
  <r>
    <x v="445"/>
    <x v="239"/>
    <x v="4"/>
    <s v="Q4-2023"/>
    <d v="2024-01-13T00:00:00"/>
    <d v="2024-01-13T00:00:00"/>
    <n v="20"/>
    <x v="1"/>
    <x v="2"/>
    <s v="Nagoya"/>
    <s v="Asia→Japan→Nagoya"/>
    <s v="Education"/>
    <x v="4"/>
    <x v="5"/>
    <x v="4"/>
    <x v="444"/>
    <n v="625.37"/>
    <n v="1319.04"/>
    <s v="High"/>
    <n v="7.3999999999999996E-2"/>
    <n v="8"/>
    <n v="9771.4483199999995"/>
    <n v="5002.96"/>
    <x v="445"/>
    <n v="0.48800220436513547"/>
  </r>
  <r>
    <x v="446"/>
    <x v="257"/>
    <x v="3"/>
    <s v="Q1-2025"/>
    <d v="2025-04-29T00:00:00"/>
    <d v="2025-04-29T00:00:00"/>
    <n v="30"/>
    <x v="0"/>
    <x v="11"/>
    <s v="Durban"/>
    <s v="Africa→South Africa→Durban"/>
    <s v="Consumer"/>
    <x v="2"/>
    <x v="1"/>
    <x v="5"/>
    <x v="445"/>
    <n v="194.6"/>
    <n v="314.87"/>
    <s v="Low"/>
    <n v="0.29299999999999998"/>
    <n v="25"/>
    <n v="5565.3272500000003"/>
    <n v="4865"/>
    <x v="446"/>
    <n v="0.1258375686712763"/>
  </r>
  <r>
    <x v="447"/>
    <x v="367"/>
    <x v="17"/>
    <s v="Q2-2024"/>
    <d v="2024-06-24T00:00:00"/>
    <d v="2024-06-24T00:00:00"/>
    <n v="21"/>
    <x v="2"/>
    <x v="3"/>
    <s v="Toronto"/>
    <s v="Americas→Canada→Toronto"/>
    <s v="Small Business"/>
    <x v="4"/>
    <x v="3"/>
    <x v="5"/>
    <x v="446"/>
    <n v="1205.5"/>
    <n v="2210.17"/>
    <s v="High"/>
    <n v="0.104"/>
    <n v="23"/>
    <n v="45547.183360000003"/>
    <n v="27726.5"/>
    <x v="447"/>
    <n v="0.39125763758314652"/>
  </r>
  <r>
    <x v="448"/>
    <x v="368"/>
    <x v="17"/>
    <s v="Q2-2024"/>
    <d v="2024-07-09T00:00:00"/>
    <d v="2024-07-09T00:00:00"/>
    <n v="28"/>
    <x v="0"/>
    <x v="1"/>
    <s v="Port Harcourt"/>
    <s v="Africa→Nigeria→Port Harcourt"/>
    <s v="Corporate"/>
    <x v="2"/>
    <x v="2"/>
    <x v="3"/>
    <x v="447"/>
    <n v="895.54"/>
    <n v="1045"/>
    <s v="High"/>
    <n v="0.216"/>
    <n v="15"/>
    <n v="12289.2"/>
    <n v="13433.099999999999"/>
    <x v="448"/>
    <n v="-9.3081730299775234E-2"/>
  </r>
  <r>
    <x v="449"/>
    <x v="369"/>
    <x v="24"/>
    <s v="Q3-2023"/>
    <d v="2023-07-21T00:00:00"/>
    <d v="2023-07-22T00:00:00"/>
    <n v="0"/>
    <x v="1"/>
    <x v="4"/>
    <s v="Delhi"/>
    <s v="Asia→India→Delhi"/>
    <s v="Small Business"/>
    <x v="3"/>
    <x v="6"/>
    <x v="1"/>
    <x v="448"/>
    <n v="946.99"/>
    <n v="2132.19"/>
    <s v="High"/>
    <n v="0.16500000000000001"/>
    <n v="7"/>
    <n v="12462.65055"/>
    <n v="6628.93"/>
    <x v="449"/>
    <n v="0.46809629513362228"/>
  </r>
  <r>
    <x v="450"/>
    <x v="370"/>
    <x v="5"/>
    <s v="Q1-2023"/>
    <d v="2023-02-03T00:00:00"/>
    <d v="2023-02-03T00:00:00"/>
    <n v="15"/>
    <x v="3"/>
    <x v="8"/>
    <s v="London"/>
    <s v="Europe→United Kingdom→London"/>
    <s v="Enterprise"/>
    <x v="3"/>
    <x v="3"/>
    <x v="6"/>
    <x v="449"/>
    <n v="873.06"/>
    <n v="2101.5500000000002"/>
    <s v="High"/>
    <n v="6.6000000000000003E-2"/>
    <n v="10"/>
    <n v="19628.476999999999"/>
    <n v="8730.5999999999985"/>
    <x v="450"/>
    <n v="0.55520746719167269"/>
  </r>
  <r>
    <x v="451"/>
    <x v="371"/>
    <x v="7"/>
    <s v="Q2-2024"/>
    <d v="2024-05-16T00:00:00"/>
    <d v="2024-05-16T00:00:00"/>
    <n v="15"/>
    <x v="1"/>
    <x v="4"/>
    <s v="Bengaluru"/>
    <s v="Asia→India→Bengaluru"/>
    <s v="Small Business"/>
    <x v="0"/>
    <x v="4"/>
    <x v="0"/>
    <x v="450"/>
    <n v="901.19"/>
    <n v="2125.44"/>
    <s v="High"/>
    <n v="7.0999999999999994E-2"/>
    <n v="12"/>
    <n v="23694.405119999999"/>
    <n v="10814.28"/>
    <x v="451"/>
    <n v="0.54359352154100415"/>
  </r>
  <r>
    <x v="452"/>
    <x v="56"/>
    <x v="16"/>
    <s v="Q2-2025"/>
    <d v="2025-06-24T00:00:00"/>
    <d v="2025-06-24T00:00:00"/>
    <n v="15"/>
    <x v="1"/>
    <x v="2"/>
    <s v="Nagoya"/>
    <s v="Asia→Japan→Nagoya"/>
    <s v="Corporate"/>
    <x v="4"/>
    <x v="5"/>
    <x v="3"/>
    <x v="451"/>
    <n v="400.39"/>
    <n v="712.75"/>
    <s v="Medium"/>
    <n v="0.115"/>
    <n v="19"/>
    <n v="11984.891250000001"/>
    <n v="7607.41"/>
    <x v="452"/>
    <n v="0.36524997671547504"/>
  </r>
  <r>
    <x v="453"/>
    <x v="372"/>
    <x v="15"/>
    <s v="Q2-2023"/>
    <d v="2023-06-21T00:00:00"/>
    <d v="2023-06-21T00:00:00"/>
    <n v="28"/>
    <x v="2"/>
    <x v="10"/>
    <s v="Austin"/>
    <s v="Americas→USA→Austin"/>
    <s v="Small Business"/>
    <x v="2"/>
    <x v="3"/>
    <x v="5"/>
    <x v="452"/>
    <n v="813.97"/>
    <n v="1568.83"/>
    <s v="High"/>
    <n v="1.7000000000000001E-2"/>
    <n v="15"/>
    <n v="23132.398349999996"/>
    <n v="12209.550000000001"/>
    <x v="453"/>
    <n v="0.4721883215364911"/>
  </r>
  <r>
    <x v="454"/>
    <x v="6"/>
    <x v="6"/>
    <s v="Q4-2024"/>
    <d v="2024-12-29T00:00:00"/>
    <d v="2024-12-29T00:00:00"/>
    <n v="2"/>
    <x v="2"/>
    <x v="3"/>
    <s v="Vancouver"/>
    <s v="Americas→Canada→Vancouver"/>
    <s v="Enterprise"/>
    <x v="2"/>
    <x v="0"/>
    <x v="6"/>
    <x v="453"/>
    <n v="1146.72"/>
    <n v="2074.34"/>
    <s v="High"/>
    <n v="0.111"/>
    <n v="8"/>
    <n v="14752.706080000002"/>
    <n v="9173.76"/>
    <x v="454"/>
    <n v="0.37816425337472737"/>
  </r>
  <r>
    <x v="455"/>
    <x v="373"/>
    <x v="4"/>
    <s v="Q4-2023"/>
    <d v="2023-12-12T00:00:00"/>
    <d v="2023-12-12T00:00:00"/>
    <n v="7"/>
    <x v="2"/>
    <x v="5"/>
    <s v="Brasília"/>
    <s v="Americas→Brazil→Brasília"/>
    <s v="Corporate"/>
    <x v="4"/>
    <x v="9"/>
    <x v="3"/>
    <x v="454"/>
    <n v="307.43"/>
    <n v="495.19"/>
    <s v="Medium"/>
    <n v="0"/>
    <n v="42"/>
    <n v="20797.98"/>
    <n v="12912.06"/>
    <x v="455"/>
    <n v="0.37916759223732305"/>
  </r>
  <r>
    <x v="456"/>
    <x v="129"/>
    <x v="15"/>
    <s v="Q2-2023"/>
    <d v="2023-05-19T00:00:00"/>
    <d v="2023-05-19T00:00:00"/>
    <n v="17"/>
    <x v="1"/>
    <x v="9"/>
    <s v="Shanghai"/>
    <s v="Asia→China→Shanghai"/>
    <s v="Non-Profit"/>
    <x v="4"/>
    <x v="1"/>
    <x v="5"/>
    <x v="455"/>
    <n v="714.28"/>
    <n v="757.59"/>
    <s v="High"/>
    <n v="0.13600000000000001"/>
    <n v="12"/>
    <n v="7854.6931199999999"/>
    <n v="8571.36"/>
    <x v="456"/>
    <n v="-9.1240595787910383E-2"/>
  </r>
  <r>
    <x v="457"/>
    <x v="134"/>
    <x v="30"/>
    <s v="Q4-2023"/>
    <d v="2023-12-10T00:00:00"/>
    <d v="2023-12-10T00:00:00"/>
    <n v="10"/>
    <x v="3"/>
    <x v="6"/>
    <s v="Munich"/>
    <s v="Europe→Germany→Munich"/>
    <s v="Small Business"/>
    <x v="4"/>
    <x v="9"/>
    <x v="4"/>
    <x v="456"/>
    <n v="174.74"/>
    <n v="415.96"/>
    <s v="Medium"/>
    <n v="0.125"/>
    <n v="21"/>
    <n v="7643.2649999999994"/>
    <n v="3669.54"/>
    <x v="457"/>
    <n v="0.51989889137691803"/>
  </r>
  <r>
    <x v="458"/>
    <x v="374"/>
    <x v="7"/>
    <s v="Q2-2024"/>
    <d v="2024-05-18T00:00:00"/>
    <d v="2024-05-18T00:00:00"/>
    <n v="13"/>
    <x v="3"/>
    <x v="7"/>
    <s v="Marseille"/>
    <s v="Europe→France→Marseille"/>
    <s v="Corporate"/>
    <x v="2"/>
    <x v="8"/>
    <x v="0"/>
    <x v="457"/>
    <n v="1264.04"/>
    <n v="1870.89"/>
    <s v="High"/>
    <n v="0"/>
    <n v="13"/>
    <n v="24321.57"/>
    <n v="16432.52"/>
    <x v="458"/>
    <n v="0.32436433996653996"/>
  </r>
  <r>
    <x v="459"/>
    <x v="375"/>
    <x v="24"/>
    <s v="Q3-2023"/>
    <d v="2023-07-19T00:00:00"/>
    <d v="2023-07-19T00:00:00"/>
    <n v="10"/>
    <x v="1"/>
    <x v="2"/>
    <s v="Tokyo"/>
    <s v="Asia→Japan→Tokyo"/>
    <s v="Enterprise"/>
    <x v="3"/>
    <x v="13"/>
    <x v="0"/>
    <x v="458"/>
    <n v="141.26"/>
    <n v="206.88"/>
    <s v="Low"/>
    <n v="0.107"/>
    <n v="9"/>
    <n v="1662.6945600000001"/>
    <n v="1271.3399999999999"/>
    <x v="459"/>
    <n v="0.23537369365062469"/>
  </r>
  <r>
    <x v="460"/>
    <x v="361"/>
    <x v="15"/>
    <s v="Q2-2023"/>
    <d v="2023-06-15T00:00:00"/>
    <d v="2023-06-15T00:00:00"/>
    <n v="29"/>
    <x v="0"/>
    <x v="11"/>
    <s v="Durban"/>
    <s v="Africa→South Africa→Durban"/>
    <s v="Enterprise"/>
    <x v="0"/>
    <x v="11"/>
    <x v="6"/>
    <x v="459"/>
    <n v="40.89"/>
    <n v="62.82"/>
    <s v="Low"/>
    <n v="0.129"/>
    <n v="17"/>
    <n v="930.17574000000002"/>
    <n v="695.13"/>
    <x v="460"/>
    <n v="0.25268960465470752"/>
  </r>
  <r>
    <x v="461"/>
    <x v="34"/>
    <x v="0"/>
    <s v="Q1-2024"/>
    <d v="2024-04-03T00:00:00"/>
    <d v="2024-04-03T00:00:00"/>
    <n v="27"/>
    <x v="3"/>
    <x v="6"/>
    <s v="Frankfurt"/>
    <s v="Europe→Germany→Frankfurt"/>
    <s v="Corporate"/>
    <x v="4"/>
    <x v="12"/>
    <x v="1"/>
    <x v="460"/>
    <n v="738.16"/>
    <n v="956.49"/>
    <s v="High"/>
    <n v="0.152"/>
    <n v="5"/>
    <n v="4055.5175999999997"/>
    <n v="3690.7999999999997"/>
    <x v="461"/>
    <n v="8.9931208780847108E-2"/>
  </r>
  <r>
    <x v="462"/>
    <x v="376"/>
    <x v="19"/>
    <s v="Q2-2025"/>
    <d v="2025-04-19T00:00:00"/>
    <d v="2025-04-19T00:00:00"/>
    <n v="9"/>
    <x v="0"/>
    <x v="11"/>
    <s v="Durban"/>
    <s v="Africa→South Africa→Durban"/>
    <s v="Enterprise"/>
    <x v="5"/>
    <x v="3"/>
    <x v="2"/>
    <x v="461"/>
    <n v="113.74"/>
    <n v="165.7"/>
    <s v="Low"/>
    <n v="0.124"/>
    <n v="13"/>
    <n v="1886.9915999999998"/>
    <n v="1478.62"/>
    <x v="462"/>
    <n v="0.21641410592394794"/>
  </r>
  <r>
    <x v="463"/>
    <x v="377"/>
    <x v="13"/>
    <s v="Q3-2025"/>
    <d v="2025-08-15T00:00:00"/>
    <d v="2025-08-15T00:00:00"/>
    <n v="19"/>
    <x v="1"/>
    <x v="2"/>
    <s v="Tokyo"/>
    <s v="Asia→Japan→Tokyo"/>
    <s v="Small Business"/>
    <x v="2"/>
    <x v="1"/>
    <x v="0"/>
    <x v="462"/>
    <n v="275.43"/>
    <n v="608.36"/>
    <s v="Medium"/>
    <n v="0.25700000000000001"/>
    <n v="4"/>
    <n v="1808.04592"/>
    <n v="1101.72"/>
    <x v="463"/>
    <n v="0.39065706915231446"/>
  </r>
  <r>
    <x v="464"/>
    <x v="378"/>
    <x v="18"/>
    <s v="Q4-2024"/>
    <d v="2024-12-15T00:00:00"/>
    <d v="2024-12-15T00:00:00"/>
    <n v="23"/>
    <x v="0"/>
    <x v="0"/>
    <s v="Mombasa"/>
    <s v="Africa→Kenya→Mombasa"/>
    <s v="Non-Profit"/>
    <x v="3"/>
    <x v="0"/>
    <x v="0"/>
    <x v="463"/>
    <n v="1335.76"/>
    <n v="2665.91"/>
    <s v="High"/>
    <n v="0.21099999999999999"/>
    <n v="40"/>
    <n v="84136.119600000005"/>
    <n v="53430.400000000001"/>
    <x v="464"/>
    <n v="0.36495288522909253"/>
  </r>
  <r>
    <x v="465"/>
    <x v="303"/>
    <x v="17"/>
    <s v="Q2-2024"/>
    <d v="2024-06-28T00:00:00"/>
    <d v="2024-06-28T00:00:00"/>
    <n v="5"/>
    <x v="0"/>
    <x v="1"/>
    <s v="Port Harcourt"/>
    <s v="Africa→Nigeria→Port Harcourt"/>
    <s v="Non-Profit"/>
    <x v="4"/>
    <x v="12"/>
    <x v="6"/>
    <x v="464"/>
    <n v="242.31"/>
    <n v="587.95000000000005"/>
    <s v="Medium"/>
    <n v="0.22900000000000001"/>
    <n v="6"/>
    <n v="2719.8567000000003"/>
    <n v="1453.8600000000001"/>
    <x v="465"/>
    <n v="0.46546448568411714"/>
  </r>
  <r>
    <x v="466"/>
    <x v="379"/>
    <x v="4"/>
    <s v="Q4-2023"/>
    <d v="2024-01-14T00:00:00"/>
    <d v="2024-01-14T00:00:00"/>
    <n v="27"/>
    <x v="1"/>
    <x v="4"/>
    <s v="Mumbai"/>
    <s v="Asia→India→Mumbai"/>
    <s v="Consumer"/>
    <x v="3"/>
    <x v="14"/>
    <x v="2"/>
    <x v="465"/>
    <n v="1408.3"/>
    <n v="2193.13"/>
    <s v="High"/>
    <n v="7.0999999999999994E-2"/>
    <n v="7"/>
    <n v="14261.92439"/>
    <n v="9858.1"/>
    <x v="466"/>
    <n v="0.30878191957656281"/>
  </r>
  <r>
    <x v="467"/>
    <x v="261"/>
    <x v="16"/>
    <s v="Q2-2025"/>
    <d v="2025-06-05T00:00:00"/>
    <d v="2025-06-05T00:00:00"/>
    <n v="4"/>
    <x v="3"/>
    <x v="6"/>
    <s v="Munich"/>
    <s v="Europe→Germany→Munich"/>
    <s v="Enterprise"/>
    <x v="4"/>
    <x v="12"/>
    <x v="0"/>
    <x v="466"/>
    <n v="1171.42"/>
    <n v="2187.8000000000002"/>
    <s v="High"/>
    <n v="0.23"/>
    <n v="15"/>
    <n v="25269.09"/>
    <n v="17571.300000000003"/>
    <x v="467"/>
    <n v="0.30463265594447592"/>
  </r>
  <r>
    <x v="468"/>
    <x v="380"/>
    <x v="3"/>
    <s v="Q1-2025"/>
    <d v="2025-04-02T00:00:00"/>
    <d v="2025-04-02T00:00:00"/>
    <n v="10"/>
    <x v="3"/>
    <x v="6"/>
    <s v="Berlin"/>
    <s v="Europe→Germany→Berlin"/>
    <s v="Enterprise"/>
    <x v="1"/>
    <x v="6"/>
    <x v="1"/>
    <x v="467"/>
    <n v="663.61"/>
    <n v="1002.11"/>
    <s v="High"/>
    <n v="4.5999999999999999E-2"/>
    <n v="17"/>
    <n v="16252.219979999998"/>
    <n v="11281.37"/>
    <x v="468"/>
    <n v="0.30585667595670812"/>
  </r>
  <r>
    <x v="469"/>
    <x v="381"/>
    <x v="15"/>
    <s v="Q2-2023"/>
    <d v="2023-05-22T00:00:00"/>
    <d v="2023-05-22T00:00:00"/>
    <n v="8"/>
    <x v="0"/>
    <x v="0"/>
    <s v="Mombasa"/>
    <s v="Africa→Kenya→Mombasa"/>
    <s v="Small Business"/>
    <x v="3"/>
    <x v="9"/>
    <x v="1"/>
    <x v="468"/>
    <n v="432.01"/>
    <n v="913.78"/>
    <s v="High"/>
    <n v="4.9000000000000002E-2"/>
    <n v="12"/>
    <n v="10428.057360000001"/>
    <n v="5184.12"/>
    <x v="469"/>
    <n v="0.50286809699711899"/>
  </r>
  <r>
    <x v="470"/>
    <x v="344"/>
    <x v="25"/>
    <s v="Q3-2023"/>
    <d v="2023-09-19T00:00:00"/>
    <d v="2023-09-19T00:00:00"/>
    <n v="21"/>
    <x v="3"/>
    <x v="7"/>
    <s v="Lyon"/>
    <s v="Europe→France→Lyon"/>
    <s v="Small Business"/>
    <x v="4"/>
    <x v="5"/>
    <x v="1"/>
    <x v="469"/>
    <n v="784.46"/>
    <n v="1843.51"/>
    <s v="High"/>
    <n v="0.13800000000000001"/>
    <n v="23"/>
    <n v="36549.429260000004"/>
    <n v="18042.580000000002"/>
    <x v="470"/>
    <n v="0.50635125184441798"/>
  </r>
  <r>
    <x v="471"/>
    <x v="349"/>
    <x v="13"/>
    <s v="Q3-2025"/>
    <d v="2025-07-23T00:00:00"/>
    <d v="2025-07-23T00:00:00"/>
    <n v="20"/>
    <x v="1"/>
    <x v="9"/>
    <s v="Beijing"/>
    <s v="Asia→China→Beijing"/>
    <s v="Small Business"/>
    <x v="1"/>
    <x v="12"/>
    <x v="0"/>
    <x v="470"/>
    <n v="647.36"/>
    <n v="1383.6"/>
    <s v="High"/>
    <n v="7.3999999999999996E-2"/>
    <n v="12"/>
    <n v="15374.563199999999"/>
    <n v="7768.32"/>
    <x v="471"/>
    <n v="0.49472906000997802"/>
  </r>
  <r>
    <x v="472"/>
    <x v="382"/>
    <x v="31"/>
    <s v="Q1-2024"/>
    <d v="2024-02-28T00:00:00"/>
    <d v="2024-02-28T00:00:00"/>
    <n v="22"/>
    <x v="0"/>
    <x v="0"/>
    <s v="Kisumu"/>
    <s v="Africa→Kenya→Kisumu"/>
    <s v="Non-Profit"/>
    <x v="1"/>
    <x v="11"/>
    <x v="5"/>
    <x v="471"/>
    <n v="834.93"/>
    <n v="1588.53"/>
    <s v="High"/>
    <n v="0.126"/>
    <n v="6"/>
    <n v="8330.2513199999994"/>
    <n v="5009.58"/>
    <x v="472"/>
    <n v="0.39862798761274343"/>
  </r>
  <r>
    <x v="473"/>
    <x v="383"/>
    <x v="28"/>
    <s v="Q3-2025"/>
    <d v="2025-09-03T00:00:00"/>
    <d v="2025-09-03T00:00:00"/>
    <n v="21"/>
    <x v="3"/>
    <x v="7"/>
    <s v="Paris"/>
    <s v="Europe→France→Paris"/>
    <s v="Education"/>
    <x v="0"/>
    <x v="2"/>
    <x v="3"/>
    <x v="472"/>
    <n v="603.47"/>
    <n v="1344.05"/>
    <s v="High"/>
    <n v="0.20499999999999999"/>
    <n v="18"/>
    <n v="19233.355499999998"/>
    <n v="10862.460000000001"/>
    <x v="473"/>
    <n v="0.43522803392262976"/>
  </r>
  <r>
    <x v="474"/>
    <x v="206"/>
    <x v="15"/>
    <s v="Q2-2023"/>
    <d v="2023-05-25T00:00:00"/>
    <d v="2023-05-25T00:00:00"/>
    <n v="2"/>
    <x v="2"/>
    <x v="5"/>
    <s v="Rio de Janeiro"/>
    <s v="Americas→Brazil→Rio de Janeiro"/>
    <s v="Enterprise"/>
    <x v="0"/>
    <x v="12"/>
    <x v="1"/>
    <x v="473"/>
    <n v="690.49"/>
    <n v="1290.29"/>
    <s v="High"/>
    <n v="4.2000000000000003E-2"/>
    <n v="22"/>
    <n v="27194.152039999997"/>
    <n v="15190.78"/>
    <x v="474"/>
    <n v="0.44139534199647718"/>
  </r>
  <r>
    <x v="475"/>
    <x v="384"/>
    <x v="7"/>
    <s v="Q2-2024"/>
    <d v="2024-05-16T00:00:00"/>
    <d v="2024-05-16T00:00:00"/>
    <n v="6"/>
    <x v="3"/>
    <x v="8"/>
    <s v="Birmingham"/>
    <s v="Europe→United Kingdom→Birmingham"/>
    <s v="Non-Profit"/>
    <x v="4"/>
    <x v="3"/>
    <x v="4"/>
    <x v="474"/>
    <n v="210.76"/>
    <n v="221.58"/>
    <s v="Low"/>
    <n v="8.8999999999999996E-2"/>
    <n v="5"/>
    <n v="1009.2969000000002"/>
    <n v="1053.8"/>
    <x v="475"/>
    <n v="-4.4093170205912434E-2"/>
  </r>
  <r>
    <x v="476"/>
    <x v="210"/>
    <x v="22"/>
    <s v="Q1-2023"/>
    <d v="2023-03-18T00:00:00"/>
    <d v="2023-03-18T00:00:00"/>
    <n v="4"/>
    <x v="3"/>
    <x v="6"/>
    <s v="Frankfurt"/>
    <s v="Europe→Germany→Frankfurt"/>
    <s v="Enterprise"/>
    <x v="4"/>
    <x v="8"/>
    <x v="0"/>
    <x v="475"/>
    <n v="472.33"/>
    <n v="360.34"/>
    <s v="Low"/>
    <n v="0.16500000000000001"/>
    <n v="14"/>
    <n v="4212.3745999999992"/>
    <n v="6612.62"/>
    <x v="476"/>
    <n v="-0.56980815523861561"/>
  </r>
  <r>
    <x v="477"/>
    <x v="385"/>
    <x v="24"/>
    <s v="Q3-2023"/>
    <d v="2023-08-13T00:00:00"/>
    <d v="2023-08-13T00:00:00"/>
    <n v="28"/>
    <x v="3"/>
    <x v="8"/>
    <s v="Manchester"/>
    <s v="Europe→United Kingdom→Manchester"/>
    <s v="Non-Profit"/>
    <x v="1"/>
    <x v="1"/>
    <x v="4"/>
    <x v="476"/>
    <n v="1039.03"/>
    <n v="2545.81"/>
    <s v="High"/>
    <n v="0.216"/>
    <n v="21"/>
    <n v="41914.215840000004"/>
    <n v="21819.63"/>
    <x v="477"/>
    <n v="0.47942172929364774"/>
  </r>
  <r>
    <x v="478"/>
    <x v="386"/>
    <x v="12"/>
    <s v="Q2-2023"/>
    <d v="2023-04-19T00:00:00"/>
    <d v="2023-04-19T00:00:00"/>
    <n v="3"/>
    <x v="3"/>
    <x v="6"/>
    <s v="Munich"/>
    <s v="Europe→Germany→Munich"/>
    <s v="Corporate"/>
    <x v="4"/>
    <x v="5"/>
    <x v="6"/>
    <x v="477"/>
    <n v="553.61"/>
    <n v="699.47"/>
    <s v="Medium"/>
    <n v="0.02"/>
    <n v="33"/>
    <n v="22620.859800000002"/>
    <n v="18269.13"/>
    <x v="478"/>
    <n v="0.19237685209472014"/>
  </r>
  <r>
    <x v="479"/>
    <x v="278"/>
    <x v="9"/>
    <s v="Q1-2024"/>
    <d v="2024-01-15T00:00:00"/>
    <d v="2024-01-15T00:00:00"/>
    <n v="13"/>
    <x v="1"/>
    <x v="2"/>
    <s v="Nagoya"/>
    <s v="Asia→Japan→Nagoya"/>
    <s v="Small Business"/>
    <x v="2"/>
    <x v="3"/>
    <x v="2"/>
    <x v="478"/>
    <n v="1219.06"/>
    <n v="2738.69"/>
    <s v="High"/>
    <n v="7.5999999999999998E-2"/>
    <n v="16"/>
    <n v="40488.792960000006"/>
    <n v="19504.96"/>
    <x v="479"/>
    <n v="0.51826274447673737"/>
  </r>
  <r>
    <x v="480"/>
    <x v="208"/>
    <x v="29"/>
    <s v="Q3-2024"/>
    <d v="2024-09-07T00:00:00"/>
    <d v="2024-09-07T00:00:00"/>
    <n v="4"/>
    <x v="1"/>
    <x v="2"/>
    <s v="Tokyo"/>
    <s v="Asia→Japan→Tokyo"/>
    <s v="Small Business"/>
    <x v="3"/>
    <x v="13"/>
    <x v="1"/>
    <x v="479"/>
    <n v="43.23"/>
    <n v="94.78"/>
    <s v="Low"/>
    <n v="9.0999999999999998E-2"/>
    <n v="55"/>
    <n v="4738.5261"/>
    <n v="2377.6499999999996"/>
    <x v="480"/>
    <n v="0.49823005090127082"/>
  </r>
  <r>
    <x v="481"/>
    <x v="387"/>
    <x v="28"/>
    <s v="Q3-2025"/>
    <d v="2025-09-03T00:00:00"/>
    <d v="2025-09-03T00:00:00"/>
    <n v="4"/>
    <x v="3"/>
    <x v="7"/>
    <s v="Marseille"/>
    <s v="Europe→France→Marseille"/>
    <s v="Small Business"/>
    <x v="2"/>
    <x v="1"/>
    <x v="4"/>
    <x v="480"/>
    <n v="1286.56"/>
    <n v="2777.35"/>
    <s v="High"/>
    <n v="0.13200000000000001"/>
    <n v="15"/>
    <n v="36161.097000000002"/>
    <n v="19298.399999999998"/>
    <x v="481"/>
    <n v="0.46632150014696744"/>
  </r>
  <r>
    <x v="482"/>
    <x v="86"/>
    <x v="19"/>
    <s v="Q2-2025"/>
    <d v="2025-05-19T00:00:00"/>
    <d v="2025-05-19T00:00:00"/>
    <n v="21"/>
    <x v="3"/>
    <x v="6"/>
    <s v="Berlin"/>
    <s v="Europe→Germany→Berlin"/>
    <s v="Corporate"/>
    <x v="3"/>
    <x v="5"/>
    <x v="3"/>
    <x v="481"/>
    <n v="350.76"/>
    <n v="492.18"/>
    <s v="Medium"/>
    <n v="5.2999999999999999E-2"/>
    <n v="11"/>
    <n v="5127.0390600000001"/>
    <n v="3858.3599999999997"/>
    <x v="482"/>
    <n v="0.24744868239798437"/>
  </r>
  <r>
    <x v="483"/>
    <x v="388"/>
    <x v="25"/>
    <s v="Q3-2023"/>
    <d v="2023-08-15T00:00:00"/>
    <d v="2023-08-15T00:00:00"/>
    <n v="5"/>
    <x v="2"/>
    <x v="5"/>
    <s v="São Paulo"/>
    <s v="Americas→Brazil→São Paulo"/>
    <s v="Education"/>
    <x v="4"/>
    <x v="3"/>
    <x v="2"/>
    <x v="482"/>
    <n v="1307.52"/>
    <n v="1921.65"/>
    <s v="High"/>
    <n v="0.123"/>
    <n v="13"/>
    <n v="21908.731650000002"/>
    <n v="16997.759999999998"/>
    <x v="483"/>
    <n v="0.22415590863289445"/>
  </r>
  <r>
    <x v="484"/>
    <x v="389"/>
    <x v="6"/>
    <s v="Q4-2024"/>
    <d v="2024-12-08T00:00:00"/>
    <d v="2024-12-08T00:00:00"/>
    <n v="0"/>
    <x v="3"/>
    <x v="7"/>
    <s v="Lyon"/>
    <s v="Europe→France→Lyon"/>
    <s v="Enterprise"/>
    <x v="0"/>
    <x v="10"/>
    <x v="0"/>
    <x v="483"/>
    <n v="257.44"/>
    <n v="290.33"/>
    <s v="Low"/>
    <n v="9.1999999999999998E-2"/>
    <n v="23"/>
    <n v="6063.2517199999993"/>
    <n v="5921.12"/>
    <x v="484"/>
    <n v="2.3441500792581216E-2"/>
  </r>
  <r>
    <x v="485"/>
    <x v="390"/>
    <x v="32"/>
    <s v="Q4-2023"/>
    <d v="2023-11-24T00:00:00"/>
    <d v="2023-11-24T00:00:00"/>
    <n v="30"/>
    <x v="3"/>
    <x v="7"/>
    <s v="Paris"/>
    <s v="Europe→France→Paris"/>
    <s v="Enterprise"/>
    <x v="3"/>
    <x v="0"/>
    <x v="3"/>
    <x v="484"/>
    <n v="287.85000000000002"/>
    <n v="602.91999999999996"/>
    <s v="Medium"/>
    <n v="0.222"/>
    <n v="11"/>
    <n v="5159.7893599999998"/>
    <n v="3166.3500000000004"/>
    <x v="485"/>
    <n v="0.38634122847216373"/>
  </r>
  <r>
    <x v="486"/>
    <x v="391"/>
    <x v="18"/>
    <s v="Q4-2024"/>
    <d v="2024-11-28T00:00:00"/>
    <d v="2024-11-28T00:00:00"/>
    <n v="11"/>
    <x v="2"/>
    <x v="3"/>
    <s v="Unknown"/>
    <s v="Americas→Canada→Unknown"/>
    <s v="Consumer"/>
    <x v="3"/>
    <x v="8"/>
    <x v="1"/>
    <x v="485"/>
    <n v="1008.16"/>
    <n v="2077.5"/>
    <s v="High"/>
    <n v="7.3999999999999996E-2"/>
    <n v="15"/>
    <n v="28856.475000000002"/>
    <n v="15122.4"/>
    <x v="486"/>
    <n v="0.47594430712691005"/>
  </r>
  <r>
    <x v="487"/>
    <x v="392"/>
    <x v="7"/>
    <s v="Q2-2024"/>
    <d v="2024-05-24T00:00:00"/>
    <d v="2024-05-24T00:00:00"/>
    <n v="12"/>
    <x v="3"/>
    <x v="8"/>
    <s v="Manchester"/>
    <s v="Europe→United Kingdom→Manchester"/>
    <s v="Education"/>
    <x v="2"/>
    <x v="11"/>
    <x v="1"/>
    <x v="486"/>
    <n v="111.02"/>
    <n v="172.88"/>
    <s v="Low"/>
    <n v="0.19700000000000001"/>
    <n v="29"/>
    <n v="4025.8565599999993"/>
    <n v="3219.58"/>
    <x v="487"/>
    <n v="0.20027453735212053"/>
  </r>
  <r>
    <x v="488"/>
    <x v="393"/>
    <x v="8"/>
    <s v="Q2-2025"/>
    <d v="2025-06-05T00:00:00"/>
    <d v="2025-06-05T00:00:00"/>
    <n v="21"/>
    <x v="1"/>
    <x v="2"/>
    <s v="Osaka"/>
    <s v="Asia→Japan→Osaka"/>
    <s v="Enterprise"/>
    <x v="4"/>
    <x v="10"/>
    <x v="3"/>
    <x v="487"/>
    <n v="1466.5"/>
    <n v="2778.74"/>
    <s v="High"/>
    <n v="0.13500000000000001"/>
    <n v="4"/>
    <n v="9614.4403999999995"/>
    <n v="5866"/>
    <x v="488"/>
    <n v="0.38987608680792279"/>
  </r>
  <r>
    <x v="489"/>
    <x v="394"/>
    <x v="20"/>
    <s v="Q2-2024"/>
    <d v="2024-05-19T00:00:00"/>
    <d v="2024-05-19T00:00:00"/>
    <n v="28"/>
    <x v="0"/>
    <x v="1"/>
    <s v="Lagos"/>
    <s v="Africa→Nigeria→Lagos"/>
    <s v="Corporate"/>
    <x v="3"/>
    <x v="8"/>
    <x v="6"/>
    <x v="488"/>
    <n v="187.22"/>
    <n v="309.47000000000003"/>
    <s v="Low"/>
    <n v="0"/>
    <n v="5"/>
    <n v="1547.3500000000001"/>
    <n v="936.1"/>
    <x v="489"/>
    <n v="0.39503021294471197"/>
  </r>
  <r>
    <x v="490"/>
    <x v="395"/>
    <x v="21"/>
    <s v="Q3-2024"/>
    <d v="2024-09-07T00:00:00"/>
    <d v="2024-09-07T00:00:00"/>
    <n v="19"/>
    <x v="3"/>
    <x v="7"/>
    <s v="Lyon"/>
    <s v="Europe→France→Lyon"/>
    <s v="Corporate"/>
    <x v="4"/>
    <x v="1"/>
    <x v="0"/>
    <x v="489"/>
    <n v="297.58999999999997"/>
    <n v="666.41"/>
    <s v="Medium"/>
    <n v="0"/>
    <n v="10"/>
    <n v="6664.0999999999995"/>
    <n v="2975.8999999999996"/>
    <x v="490"/>
    <n v="0.55344307558409989"/>
  </r>
  <r>
    <x v="491"/>
    <x v="318"/>
    <x v="13"/>
    <s v="Q3-2025"/>
    <d v="2025-08-19T00:00:00"/>
    <d v="2025-08-19T00:00:00"/>
    <n v="27"/>
    <x v="1"/>
    <x v="2"/>
    <s v="Nagoya"/>
    <s v="Asia→Japan→Nagoya"/>
    <s v="Consumer"/>
    <x v="2"/>
    <x v="5"/>
    <x v="6"/>
    <x v="490"/>
    <n v="896.09"/>
    <n v="744.27"/>
    <s v="Medium"/>
    <n v="8.3000000000000004E-2"/>
    <n v="11"/>
    <n v="7507.4514899999995"/>
    <n v="9856.99"/>
    <x v="491"/>
    <n v="-0.31296086469950679"/>
  </r>
  <r>
    <x v="492"/>
    <x v="396"/>
    <x v="0"/>
    <s v="Q1-2024"/>
    <d v="2024-02-29T00:00:00"/>
    <d v="2024-03-01T00:00:00"/>
    <n v="0"/>
    <x v="2"/>
    <x v="5"/>
    <s v="São Paulo"/>
    <s v="Americas→Brazil→São Paulo"/>
    <s v="Non-Profit"/>
    <x v="4"/>
    <x v="2"/>
    <x v="3"/>
    <x v="491"/>
    <n v="5.34"/>
    <n v="12.69"/>
    <s v="Low"/>
    <n v="0.13200000000000001"/>
    <n v="10"/>
    <n v="110.14919999999999"/>
    <n v="53.4"/>
    <x v="492"/>
    <n v="0.51520301554618642"/>
  </r>
  <r>
    <x v="493"/>
    <x v="397"/>
    <x v="7"/>
    <s v="Q2-2024"/>
    <d v="2024-06-17T00:00:00"/>
    <d v="2024-06-17T00:00:00"/>
    <n v="21"/>
    <x v="1"/>
    <x v="4"/>
    <s v="Delhi"/>
    <s v="Asia→India→Delhi"/>
    <s v="Small Business"/>
    <x v="1"/>
    <x v="10"/>
    <x v="6"/>
    <x v="492"/>
    <n v="465.02"/>
    <n v="651.55999999999995"/>
    <s v="Medium"/>
    <n v="4.2000000000000003E-2"/>
    <n v="19"/>
    <n v="11859.695119999998"/>
    <n v="8835.3799999999992"/>
    <x v="493"/>
    <n v="0.25500783025187918"/>
  </r>
  <r>
    <x v="494"/>
    <x v="398"/>
    <x v="21"/>
    <s v="Q3-2024"/>
    <d v="2024-08-17T00:00:00"/>
    <d v="2024-08-17T00:00:00"/>
    <n v="13"/>
    <x v="2"/>
    <x v="10"/>
    <s v="Austin"/>
    <s v="Americas→USA→Austin"/>
    <s v="Consumer"/>
    <x v="0"/>
    <x v="14"/>
    <x v="5"/>
    <x v="493"/>
    <n v="352.79"/>
    <n v="754.22"/>
    <s v="Medium"/>
    <n v="0.113"/>
    <n v="7"/>
    <n v="4682.9519799999998"/>
    <n v="2469.5300000000002"/>
    <x v="494"/>
    <n v="0.47265528014233443"/>
  </r>
  <r>
    <x v="495"/>
    <x v="263"/>
    <x v="23"/>
    <s v="Q2-2023"/>
    <d v="2023-07-04T00:00:00"/>
    <d v="2023-07-04T00:00:00"/>
    <n v="14"/>
    <x v="2"/>
    <x v="5"/>
    <s v="Brasília"/>
    <s v="Americas→Brazil→Brasília"/>
    <s v="Non-Profit"/>
    <x v="4"/>
    <x v="0"/>
    <x v="2"/>
    <x v="494"/>
    <n v="1292.8599999999999"/>
    <n v="2981.01"/>
    <s v="High"/>
    <n v="0.14199999999999999"/>
    <n v="12"/>
    <n v="30692.47896"/>
    <n v="15514.32"/>
    <x v="495"/>
    <n v="0.49452372288927687"/>
  </r>
  <r>
    <x v="496"/>
    <x v="190"/>
    <x v="29"/>
    <s v="Q3-2024"/>
    <d v="2024-09-13T00:00:00"/>
    <d v="2024-09-13T00:00:00"/>
    <n v="4"/>
    <x v="3"/>
    <x v="8"/>
    <s v="London"/>
    <s v="Europe→United Kingdom→London"/>
    <s v="Consumer"/>
    <x v="2"/>
    <x v="9"/>
    <x v="2"/>
    <x v="495"/>
    <n v="1133.08"/>
    <n v="976.17"/>
    <s v="High"/>
    <n v="4.2000000000000003E-2"/>
    <n v="27"/>
    <n v="25249.613219999999"/>
    <n v="30593.159999999996"/>
    <x v="496"/>
    <n v="-0.21162885678452373"/>
  </r>
  <r>
    <x v="497"/>
    <x v="390"/>
    <x v="32"/>
    <s v="Q4-2023"/>
    <d v="2023-10-28T00:00:00"/>
    <d v="2023-10-28T00:00:00"/>
    <n v="3"/>
    <x v="2"/>
    <x v="5"/>
    <s v="Brasília"/>
    <s v="Americas→Brazil→Brasília"/>
    <s v="Corporate"/>
    <x v="3"/>
    <x v="4"/>
    <x v="6"/>
    <x v="496"/>
    <n v="509.31"/>
    <n v="1145.9000000000001"/>
    <s v="High"/>
    <n v="5.7000000000000002E-2"/>
    <n v="8"/>
    <n v="8644.6696000000011"/>
    <n v="4074.48"/>
    <x v="497"/>
    <n v="0.52867140231709964"/>
  </r>
  <r>
    <x v="498"/>
    <x v="17"/>
    <x v="11"/>
    <s v="Q3-2025"/>
    <d v="2025-10-05T00:00:00"/>
    <d v="2025-10-05T00:00:00"/>
    <n v="27"/>
    <x v="2"/>
    <x v="5"/>
    <s v="Rio de Janeiro"/>
    <s v="Americas→Brazil→Rio de Janeiro"/>
    <s v="Education"/>
    <x v="1"/>
    <x v="0"/>
    <x v="5"/>
    <x v="497"/>
    <n v="660.78"/>
    <n v="1630.39"/>
    <s v="High"/>
    <n v="0.218"/>
    <n v="13"/>
    <n v="16574.544740000001"/>
    <n v="8590.14"/>
    <x v="498"/>
    <n v="0.48172694123724097"/>
  </r>
  <r>
    <x v="499"/>
    <x v="129"/>
    <x v="15"/>
    <s v="Q2-2023"/>
    <d v="2023-05-16T00:00:00"/>
    <d v="2023-05-16T00:00:00"/>
    <n v="14"/>
    <x v="1"/>
    <x v="4"/>
    <s v="Bengaluru"/>
    <s v="Asia→India→Bengaluru"/>
    <s v="Non-Profit"/>
    <x v="0"/>
    <x v="4"/>
    <x v="5"/>
    <x v="498"/>
    <n v="475.37"/>
    <n v="963.73"/>
    <s v="High"/>
    <n v="4.1000000000000002E-2"/>
    <n v="22"/>
    <n v="20332.775539999999"/>
    <n v="10458.14"/>
    <x v="499"/>
    <n v="0.48565113604750881"/>
  </r>
  <r>
    <x v="500"/>
    <x v="399"/>
    <x v="20"/>
    <s v="Q2-2024"/>
    <d v="2024-04-24T00:00:00"/>
    <d v="2024-04-26T00:00:00"/>
    <n v="0"/>
    <x v="3"/>
    <x v="8"/>
    <s v="London"/>
    <s v="Europe→United Kingdom→London"/>
    <s v="Non-Profit"/>
    <x v="3"/>
    <x v="13"/>
    <x v="3"/>
    <x v="499"/>
    <n v="1232.77"/>
    <n v="891.73"/>
    <s v="High"/>
    <n v="0.16700000000000001"/>
    <n v="10"/>
    <n v="7428.1108999999988"/>
    <n v="12327.7"/>
    <x v="500"/>
    <n v="-0.65960096260813805"/>
  </r>
  <r>
    <x v="501"/>
    <x v="29"/>
    <x v="2"/>
    <s v="Q1-2023"/>
    <d v="2023-03-18T00:00:00"/>
    <d v="2023-03-18T00:00:00"/>
    <n v="23"/>
    <x v="1"/>
    <x v="9"/>
    <s v="Beijing"/>
    <s v="Asia→China→Beijing"/>
    <s v="Education"/>
    <x v="3"/>
    <x v="11"/>
    <x v="1"/>
    <x v="500"/>
    <n v="770.11"/>
    <n v="1667.82"/>
    <s v="High"/>
    <n v="6.9000000000000006E-2"/>
    <n v="7"/>
    <n v="10869.182940000001"/>
    <n v="5390.77"/>
    <x v="501"/>
    <n v="0.50403171703355287"/>
  </r>
  <r>
    <x v="502"/>
    <x v="400"/>
    <x v="3"/>
    <s v="Q1-2025"/>
    <d v="2025-03-25T00:00:00"/>
    <d v="2025-03-25T00:00:00"/>
    <n v="1"/>
    <x v="1"/>
    <x v="9"/>
    <s v="Beijing"/>
    <s v="Asia→China→Beijing"/>
    <s v="Non-Profit"/>
    <x v="1"/>
    <x v="3"/>
    <x v="2"/>
    <x v="501"/>
    <n v="1133.03"/>
    <n v="1921.51"/>
    <s v="High"/>
    <n v="0.10100000000000001"/>
    <n v="5"/>
    <n v="8637.1874499999994"/>
    <n v="5665.15"/>
    <x v="502"/>
    <n v="0.3440978289755654"/>
  </r>
  <r>
    <x v="503"/>
    <x v="401"/>
    <x v="3"/>
    <s v="Q1-2025"/>
    <d v="2025-03-27T00:00:00"/>
    <d v="2025-03-27T00:00:00"/>
    <n v="17"/>
    <x v="2"/>
    <x v="5"/>
    <s v="Rio de Janeiro"/>
    <s v="Americas→Brazil→Rio de Janeiro"/>
    <s v="Enterprise"/>
    <x v="4"/>
    <x v="9"/>
    <x v="2"/>
    <x v="502"/>
    <n v="996.73"/>
    <n v="1217.43"/>
    <s v="High"/>
    <n v="7.0000000000000007E-2"/>
    <n v="9"/>
    <n v="10189.8891"/>
    <n v="8970.57"/>
    <x v="503"/>
    <n v="0.11965970267527255"/>
  </r>
  <r>
    <x v="504"/>
    <x v="402"/>
    <x v="20"/>
    <s v="Q2-2024"/>
    <d v="2024-04-09T00:00:00"/>
    <d v="2024-04-09T00:00:00"/>
    <n v="4"/>
    <x v="0"/>
    <x v="1"/>
    <s v="Lagos"/>
    <s v="Africa→Nigeria→Lagos"/>
    <s v="Non-Profit"/>
    <x v="4"/>
    <x v="11"/>
    <x v="0"/>
    <x v="503"/>
    <n v="395.07"/>
    <n v="970.27"/>
    <s v="High"/>
    <n v="0.123"/>
    <n v="38"/>
    <n v="32335.21802"/>
    <n v="15012.66"/>
    <x v="504"/>
    <n v="0.53571799049833657"/>
  </r>
  <r>
    <x v="505"/>
    <x v="60"/>
    <x v="19"/>
    <s v="Q2-2025"/>
    <d v="2025-05-17T00:00:00"/>
    <d v="2025-05-17T00:00:00"/>
    <n v="20"/>
    <x v="2"/>
    <x v="10"/>
    <s v="Austin"/>
    <s v="Americas→USA→Austin"/>
    <s v="Corporate"/>
    <x v="4"/>
    <x v="13"/>
    <x v="3"/>
    <x v="504"/>
    <n v="932.26"/>
    <n v="1624.67"/>
    <s v="High"/>
    <n v="0.23499999999999999"/>
    <n v="28"/>
    <n v="34800.431400000001"/>
    <n v="26103.279999999999"/>
    <x v="505"/>
    <n v="0.24991504559337163"/>
  </r>
  <r>
    <x v="506"/>
    <x v="403"/>
    <x v="1"/>
    <s v="Q4-2024"/>
    <d v="2024-10-28T00:00:00"/>
    <d v="2024-10-28T00:00:00"/>
    <n v="4"/>
    <x v="1"/>
    <x v="9"/>
    <s v="Shanghai"/>
    <s v="Asia→China→Shanghai"/>
    <s v="Small Business"/>
    <x v="3"/>
    <x v="2"/>
    <x v="2"/>
    <x v="505"/>
    <n v="1331.77"/>
    <n v="2606.11"/>
    <s v="High"/>
    <n v="0.02"/>
    <n v="6"/>
    <n v="15323.926799999999"/>
    <n v="7990.62"/>
    <x v="506"/>
    <n v="0.47855271665745619"/>
  </r>
  <r>
    <x v="507"/>
    <x v="289"/>
    <x v="12"/>
    <s v="Q2-2023"/>
    <d v="2023-04-20T00:00:00"/>
    <d v="2023-04-20T00:00:00"/>
    <n v="7"/>
    <x v="3"/>
    <x v="7"/>
    <s v="Lyon"/>
    <s v="Europe→France→Lyon"/>
    <s v="Small Business"/>
    <x v="1"/>
    <x v="8"/>
    <x v="4"/>
    <x v="506"/>
    <n v="227.02"/>
    <n v="434.72"/>
    <s v="Low"/>
    <n v="9.8000000000000004E-2"/>
    <n v="10"/>
    <n v="3921.1744000000008"/>
    <n v="2270.2000000000003"/>
    <x v="507"/>
    <n v="0.42104079838938052"/>
  </r>
  <r>
    <x v="508"/>
    <x v="404"/>
    <x v="18"/>
    <s v="Q4-2024"/>
    <d v="2024-11-21T00:00:00"/>
    <d v="2024-11-21T00:00:00"/>
    <n v="9"/>
    <x v="1"/>
    <x v="4"/>
    <s v="Mumbai"/>
    <s v="Asia→India→Mumbai"/>
    <s v="Corporate"/>
    <x v="4"/>
    <x v="10"/>
    <x v="4"/>
    <x v="507"/>
    <n v="903.41"/>
    <n v="1860.41"/>
    <s v="High"/>
    <n v="0.108"/>
    <n v="5"/>
    <n v="8297.4286000000011"/>
    <n v="4517.05"/>
    <x v="508"/>
    <n v="0.455608451996803"/>
  </r>
  <r>
    <x v="509"/>
    <x v="405"/>
    <x v="15"/>
    <s v="Q2-2023"/>
    <d v="2023-05-14T00:00:00"/>
    <d v="2023-05-14T00:00:00"/>
    <n v="4"/>
    <x v="1"/>
    <x v="4"/>
    <s v="Delhi"/>
    <s v="Asia→India→Delhi"/>
    <s v="Non-Profit"/>
    <x v="3"/>
    <x v="0"/>
    <x v="5"/>
    <x v="508"/>
    <n v="622.6"/>
    <n v="833.69"/>
    <s v="High"/>
    <n v="0.20899999999999999"/>
    <n v="14"/>
    <n v="9232.2830599999998"/>
    <n v="8716.4"/>
    <x v="509"/>
    <n v="5.5878167582959715E-2"/>
  </r>
  <r>
    <x v="510"/>
    <x v="262"/>
    <x v="0"/>
    <s v="Q1-2024"/>
    <d v="2024-03-23T00:00:00"/>
    <d v="2024-03-23T00:00:00"/>
    <n v="21"/>
    <x v="2"/>
    <x v="10"/>
    <s v="Chicago"/>
    <s v="Americas→USA→Chicago"/>
    <s v="Small Business"/>
    <x v="1"/>
    <x v="9"/>
    <x v="0"/>
    <x v="509"/>
    <n v="225.01"/>
    <n v="333.48"/>
    <s v="Low"/>
    <n v="0.11899999999999999"/>
    <n v="12"/>
    <n v="3525.5505600000001"/>
    <n v="2700.12"/>
    <x v="510"/>
    <n v="0.23412813004729685"/>
  </r>
  <r>
    <x v="511"/>
    <x v="406"/>
    <x v="1"/>
    <s v="Q4-2024"/>
    <d v="2024-10-11T00:00:00"/>
    <d v="2024-10-11T00:00:00"/>
    <n v="1"/>
    <x v="3"/>
    <x v="8"/>
    <s v="Manchester"/>
    <s v="Europe→United Kingdom→Manchester"/>
    <s v="Non-Profit"/>
    <x v="3"/>
    <x v="4"/>
    <x v="0"/>
    <x v="510"/>
    <n v="1389.46"/>
    <n v="1784.7"/>
    <s v="High"/>
    <n v="0.14599999999999999"/>
    <n v="33"/>
    <n v="50296.415399999998"/>
    <n v="45852.18"/>
    <x v="511"/>
    <n v="8.8360877503011831E-2"/>
  </r>
  <r>
    <x v="512"/>
    <x v="407"/>
    <x v="23"/>
    <s v="Q2-2023"/>
    <d v="2023-06-08T00:00:00"/>
    <d v="2023-06-08T00:00:00"/>
    <n v="7"/>
    <x v="3"/>
    <x v="6"/>
    <s v="Frankfurt"/>
    <s v="Europe→Germany→Frankfurt"/>
    <s v="Consumer"/>
    <x v="1"/>
    <x v="8"/>
    <x v="3"/>
    <x v="511"/>
    <n v="804.17"/>
    <n v="1072.29"/>
    <s v="High"/>
    <n v="3.2000000000000001E-2"/>
    <n v="5"/>
    <n v="5189.8836000000001"/>
    <n v="4020.85"/>
    <x v="512"/>
    <n v="0.2252523736755869"/>
  </r>
  <r>
    <x v="513"/>
    <x v="408"/>
    <x v="10"/>
    <s v="Q1-2025"/>
    <d v="2025-01-05T00:00:00"/>
    <d v="2025-01-05T00:00:00"/>
    <n v="1"/>
    <x v="1"/>
    <x v="4"/>
    <s v="Delhi"/>
    <s v="Asia→India→Delhi"/>
    <s v="Education"/>
    <x v="0"/>
    <x v="2"/>
    <x v="0"/>
    <x v="512"/>
    <n v="1428.33"/>
    <n v="3028.05"/>
    <s v="High"/>
    <n v="0"/>
    <n v="11"/>
    <n v="33308.550000000003"/>
    <n v="15711.63"/>
    <x v="513"/>
    <n v="0.52830039134096207"/>
  </r>
  <r>
    <x v="514"/>
    <x v="117"/>
    <x v="28"/>
    <s v="Q3-2025"/>
    <d v="2025-08-28T00:00:00"/>
    <d v="2025-08-28T00:00:00"/>
    <n v="23"/>
    <x v="1"/>
    <x v="4"/>
    <s v="Mumbai"/>
    <s v="Asia→India→Mumbai"/>
    <s v="Non-Profit"/>
    <x v="3"/>
    <x v="13"/>
    <x v="4"/>
    <x v="513"/>
    <n v="638.54"/>
    <n v="987.24"/>
    <s v="High"/>
    <n v="0"/>
    <n v="11"/>
    <n v="10859.64"/>
    <n v="7023.94"/>
    <x v="514"/>
    <n v="0.35320692030306716"/>
  </r>
  <r>
    <x v="515"/>
    <x v="322"/>
    <x v="27"/>
    <s v="Q3-2023"/>
    <d v="2023-10-30T00:00:00"/>
    <d v="2023-10-30T00:00:00"/>
    <n v="30"/>
    <x v="1"/>
    <x v="2"/>
    <s v="Tokyo"/>
    <s v="Asia→Japan→Tokyo"/>
    <s v="Enterprise"/>
    <x v="1"/>
    <x v="14"/>
    <x v="1"/>
    <x v="514"/>
    <n v="649.13"/>
    <n v="975.43"/>
    <s v="High"/>
    <n v="0.157"/>
    <n v="27"/>
    <n v="22201.762229999997"/>
    <n v="17526.509999999998"/>
    <x v="515"/>
    <n v="0.21058023149543473"/>
  </r>
  <r>
    <x v="516"/>
    <x v="252"/>
    <x v="8"/>
    <s v="Q2-2025"/>
    <d v="2025-05-30T00:00:00"/>
    <d v="2025-05-30T00:00:00"/>
    <n v="13"/>
    <x v="0"/>
    <x v="1"/>
    <s v="Lagos"/>
    <s v="Africa→Nigeria→Lagos"/>
    <s v="Consumer"/>
    <x v="3"/>
    <x v="9"/>
    <x v="6"/>
    <x v="515"/>
    <n v="66.400000000000006"/>
    <n v="141.43"/>
    <s v="Low"/>
    <n v="0.107"/>
    <n v="8"/>
    <n v="1010.3759200000001"/>
    <n v="531.20000000000005"/>
    <x v="516"/>
    <n v="0.47425508715607551"/>
  </r>
  <r>
    <x v="517"/>
    <x v="371"/>
    <x v="7"/>
    <s v="Q2-2024"/>
    <d v="2024-05-26T00:00:00"/>
    <d v="2024-05-26T00:00:00"/>
    <n v="25"/>
    <x v="3"/>
    <x v="6"/>
    <s v="Berlin"/>
    <s v="Europe→Germany→Berlin"/>
    <s v="Non-Profit"/>
    <x v="0"/>
    <x v="5"/>
    <x v="2"/>
    <x v="516"/>
    <n v="930.71"/>
    <n v="1625.42"/>
    <s v="High"/>
    <n v="0.13800000000000001"/>
    <n v="7"/>
    <n v="9807.7842799999999"/>
    <n v="6514.97"/>
    <x v="517"/>
    <n v="0.33573477821231196"/>
  </r>
  <r>
    <x v="518"/>
    <x v="409"/>
    <x v="15"/>
    <s v="Q2-2023"/>
    <d v="2023-05-18T00:00:00"/>
    <d v="2023-05-18T00:00:00"/>
    <n v="17"/>
    <x v="0"/>
    <x v="1"/>
    <s v="Port Harcourt"/>
    <s v="Africa→Nigeria→Port Harcourt"/>
    <s v="Corporate"/>
    <x v="4"/>
    <x v="9"/>
    <x v="0"/>
    <x v="517"/>
    <n v="327.97"/>
    <n v="299.94"/>
    <s v="Low"/>
    <n v="4.9000000000000002E-2"/>
    <n v="3"/>
    <n v="855.72881999999993"/>
    <n v="983.91000000000008"/>
    <x v="518"/>
    <n v="-0.14979182306843442"/>
  </r>
  <r>
    <x v="519"/>
    <x v="410"/>
    <x v="14"/>
    <s v="Q3-2024"/>
    <d v="2024-08-08T00:00:00"/>
    <d v="2024-08-08T00:00:00"/>
    <n v="30"/>
    <x v="3"/>
    <x v="7"/>
    <s v="Marseille"/>
    <s v="Europe→France→Marseille"/>
    <s v="Corporate"/>
    <x v="4"/>
    <x v="1"/>
    <x v="0"/>
    <x v="518"/>
    <n v="1062.3800000000001"/>
    <n v="1503.96"/>
    <s v="High"/>
    <n v="0.18"/>
    <n v="6"/>
    <n v="7399.4832000000006"/>
    <n v="6374.2800000000007"/>
    <x v="519"/>
    <n v="0.13855064905073369"/>
  </r>
  <r>
    <x v="520"/>
    <x v="405"/>
    <x v="15"/>
    <s v="Q2-2023"/>
    <d v="2023-05-27T00:00:00"/>
    <d v="2023-05-27T00:00:00"/>
    <n v="17"/>
    <x v="1"/>
    <x v="4"/>
    <s v="Mumbai"/>
    <s v="Asia→India→Mumbai"/>
    <s v="Consumer"/>
    <x v="0"/>
    <x v="12"/>
    <x v="4"/>
    <x v="519"/>
    <n v="1286.1600000000001"/>
    <n v="3101.11"/>
    <s v="High"/>
    <n v="0.1"/>
    <n v="23"/>
    <n v="64192.976999999999"/>
    <n v="29581.68"/>
    <x v="520"/>
    <n v="0.53917575749758417"/>
  </r>
  <r>
    <x v="521"/>
    <x v="410"/>
    <x v="14"/>
    <s v="Q3-2024"/>
    <d v="2024-07-12T00:00:00"/>
    <d v="2024-07-12T00:00:00"/>
    <n v="3"/>
    <x v="1"/>
    <x v="9"/>
    <s v="Shanghai"/>
    <s v="Asia→China→Shanghai"/>
    <s v="Small Business"/>
    <x v="0"/>
    <x v="14"/>
    <x v="6"/>
    <x v="520"/>
    <n v="748.39"/>
    <n v="979.42"/>
    <s v="High"/>
    <n v="0"/>
    <n v="23"/>
    <n v="22526.66"/>
    <n v="17212.97"/>
    <x v="521"/>
    <n v="0.23588450307324738"/>
  </r>
  <r>
    <x v="522"/>
    <x v="411"/>
    <x v="20"/>
    <s v="Q2-2024"/>
    <d v="2024-05-10T00:00:00"/>
    <d v="2024-05-10T00:00:00"/>
    <n v="16"/>
    <x v="0"/>
    <x v="0"/>
    <s v="Kisumu"/>
    <s v="Africa→Kenya→Kisumu"/>
    <s v="Non-Profit"/>
    <x v="1"/>
    <x v="13"/>
    <x v="5"/>
    <x v="521"/>
    <n v="513.30999999999995"/>
    <n v="1186.26"/>
    <s v="High"/>
    <n v="9.4E-2"/>
    <n v="15"/>
    <n v="16121.273400000002"/>
    <n v="7699.65"/>
    <x v="522"/>
    <n v="0.52239194702820446"/>
  </r>
  <r>
    <x v="523"/>
    <x v="94"/>
    <x v="9"/>
    <s v="Q1-2024"/>
    <d v="2024-01-15T00:00:00"/>
    <d v="2024-01-15T00:00:00"/>
    <n v="2"/>
    <x v="2"/>
    <x v="10"/>
    <s v="San Francisco"/>
    <s v="Americas→USA→San Francisco"/>
    <s v="Non-Profit"/>
    <x v="4"/>
    <x v="6"/>
    <x v="0"/>
    <x v="522"/>
    <n v="1061.3699999999999"/>
    <n v="1938.33"/>
    <s v="High"/>
    <n v="0.17"/>
    <n v="4"/>
    <n v="6435.2555999999995"/>
    <n v="4245.4799999999996"/>
    <x v="523"/>
    <n v="0.34027795259600879"/>
  </r>
  <r>
    <x v="524"/>
    <x v="412"/>
    <x v="20"/>
    <s v="Q2-2024"/>
    <d v="2024-04-27T00:00:00"/>
    <d v="2024-04-27T00:00:00"/>
    <n v="11"/>
    <x v="0"/>
    <x v="0"/>
    <s v="Nakuru"/>
    <s v="Africa→Kenya→Nakuru"/>
    <s v="Enterprise"/>
    <x v="1"/>
    <x v="14"/>
    <x v="1"/>
    <x v="523"/>
    <n v="401.3"/>
    <n v="826.47"/>
    <s v="High"/>
    <n v="0.22500000000000001"/>
    <n v="13"/>
    <n v="8326.6852500000005"/>
    <n v="5216.9000000000005"/>
    <x v="524"/>
    <n v="0.37347217489696755"/>
  </r>
  <r>
    <x v="525"/>
    <x v="413"/>
    <x v="26"/>
    <s v="Q1-2025"/>
    <d v="2025-02-16T00:00:00"/>
    <d v="2025-02-16T00:00:00"/>
    <n v="9"/>
    <x v="0"/>
    <x v="1"/>
    <s v="Lagos"/>
    <s v="Africa→Nigeria→Lagos"/>
    <s v="Small Business"/>
    <x v="3"/>
    <x v="0"/>
    <x v="1"/>
    <x v="524"/>
    <n v="90.68"/>
    <n v="118.17"/>
    <s v="Low"/>
    <n v="0.13500000000000001"/>
    <n v="21"/>
    <n v="2146.5580500000001"/>
    <n v="1904.2800000000002"/>
    <x v="525"/>
    <n v="0.11286815653552899"/>
  </r>
  <r>
    <x v="526"/>
    <x v="414"/>
    <x v="5"/>
    <s v="Q1-2023"/>
    <d v="2023-01-26T00:00:00"/>
    <d v="2023-01-26T00:00:00"/>
    <n v="14"/>
    <x v="1"/>
    <x v="9"/>
    <s v="Shenzhen"/>
    <s v="Asia→China→Shenzhen"/>
    <s v="Non-Profit"/>
    <x v="0"/>
    <x v="12"/>
    <x v="1"/>
    <x v="525"/>
    <n v="1083.0899999999999"/>
    <n v="1425.87"/>
    <s v="High"/>
    <n v="0"/>
    <n v="8"/>
    <n v="11406.96"/>
    <n v="8664.7199999999993"/>
    <x v="526"/>
    <n v="0.24040059752992909"/>
  </r>
  <r>
    <x v="527"/>
    <x v="415"/>
    <x v="17"/>
    <s v="Q2-2024"/>
    <d v="2024-06-23T00:00:00"/>
    <d v="2024-06-23T00:00:00"/>
    <n v="18"/>
    <x v="0"/>
    <x v="0"/>
    <s v="Nairobi"/>
    <s v="Africa→Kenya→Nairobi"/>
    <s v="Consumer"/>
    <x v="3"/>
    <x v="14"/>
    <x v="4"/>
    <x v="526"/>
    <n v="1208.74"/>
    <n v="1594.78"/>
    <s v="High"/>
    <n v="5.8999999999999997E-2"/>
    <n v="39"/>
    <n v="58526.83122"/>
    <n v="47140.86"/>
    <x v="527"/>
    <n v="0.1945427589817838"/>
  </r>
  <r>
    <x v="528"/>
    <x v="416"/>
    <x v="25"/>
    <s v="Q3-2023"/>
    <d v="2023-09-20T00:00:00"/>
    <d v="2023-09-20T00:00:00"/>
    <n v="27"/>
    <x v="0"/>
    <x v="11"/>
    <s v="Durban"/>
    <s v="Africa→South Africa→Durban"/>
    <s v="Small Business"/>
    <x v="2"/>
    <x v="12"/>
    <x v="1"/>
    <x v="527"/>
    <n v="1399.64"/>
    <n v="3342.11"/>
    <s v="High"/>
    <n v="0"/>
    <n v="10"/>
    <n v="33421.1"/>
    <n v="13996.400000000001"/>
    <x v="528"/>
    <n v="0.58121067229983447"/>
  </r>
  <r>
    <x v="529"/>
    <x v="246"/>
    <x v="9"/>
    <s v="Q1-2024"/>
    <d v="2024-02-08T00:00:00"/>
    <d v="2024-02-08T00:00:00"/>
    <n v="14"/>
    <x v="1"/>
    <x v="2"/>
    <s v="Osaka"/>
    <s v="Asia→Japan→Osaka"/>
    <s v="Consumer"/>
    <x v="2"/>
    <x v="2"/>
    <x v="2"/>
    <x v="528"/>
    <n v="937.16"/>
    <n v="1069.77"/>
    <s v="High"/>
    <n v="3.7999999999999999E-2"/>
    <n v="9"/>
    <n v="9262.0686600000008"/>
    <n v="8434.44"/>
    <x v="529"/>
    <n v="8.9356783066645962E-2"/>
  </r>
  <r>
    <x v="530"/>
    <x v="417"/>
    <x v="3"/>
    <s v="Q1-2025"/>
    <d v="2025-03-26T00:00:00"/>
    <d v="2025-03-26T00:00:00"/>
    <n v="15"/>
    <x v="3"/>
    <x v="6"/>
    <s v="Berlin"/>
    <s v="Europe→Germany→Berlin"/>
    <s v="Small Business"/>
    <x v="1"/>
    <x v="2"/>
    <x v="3"/>
    <x v="529"/>
    <n v="116.97"/>
    <n v="140.82"/>
    <s v="Low"/>
    <n v="0.122"/>
    <n v="5"/>
    <n v="618.19979999999987"/>
    <n v="584.85"/>
    <x v="530"/>
    <n v="5.3946636669891926E-2"/>
  </r>
  <r>
    <x v="531"/>
    <x v="221"/>
    <x v="19"/>
    <s v="Q2-2025"/>
    <d v="2025-05-12T00:00:00"/>
    <d v="2025-05-12T00:00:00"/>
    <n v="20"/>
    <x v="3"/>
    <x v="7"/>
    <s v="Lyon"/>
    <s v="Europe→France→Lyon"/>
    <s v="Enterprise"/>
    <x v="2"/>
    <x v="11"/>
    <x v="5"/>
    <x v="530"/>
    <n v="59.51"/>
    <n v="67.040000000000006"/>
    <s v="Low"/>
    <n v="0.114"/>
    <n v="9"/>
    <n v="534.57695999999999"/>
    <n v="535.59"/>
    <x v="531"/>
    <n v="-1.8950311663264469E-3"/>
  </r>
  <r>
    <x v="532"/>
    <x v="418"/>
    <x v="25"/>
    <s v="Q3-2023"/>
    <d v="2023-09-03T00:00:00"/>
    <d v="2023-09-03T00:00:00"/>
    <n v="17"/>
    <x v="0"/>
    <x v="11"/>
    <s v="Durban"/>
    <s v="Africa→South Africa→Durban"/>
    <s v="Enterprise"/>
    <x v="0"/>
    <x v="8"/>
    <x v="3"/>
    <x v="531"/>
    <n v="676.37"/>
    <n v="1276.67"/>
    <s v="High"/>
    <n v="6.6000000000000003E-2"/>
    <n v="10"/>
    <n v="11924.0978"/>
    <n v="6763.7"/>
    <x v="532"/>
    <n v="0.4327705027712872"/>
  </r>
  <r>
    <x v="533"/>
    <x v="35"/>
    <x v="16"/>
    <s v="Q2-2025"/>
    <d v="2025-07-14T00:00:00"/>
    <d v="2025-07-14T00:00:00"/>
    <n v="20"/>
    <x v="0"/>
    <x v="11"/>
    <s v="Johannesburg"/>
    <s v="Africa→South Africa→Johannesburg"/>
    <s v="Enterprise"/>
    <x v="2"/>
    <x v="1"/>
    <x v="4"/>
    <x v="532"/>
    <n v="1151.06"/>
    <n v="2821.36"/>
    <s v="High"/>
    <n v="0.248"/>
    <n v="20"/>
    <n v="42433.254400000005"/>
    <n v="23021.199999999997"/>
    <x v="533"/>
    <n v="0.45747267501594235"/>
  </r>
  <r>
    <x v="534"/>
    <x v="419"/>
    <x v="10"/>
    <s v="Q1-2025"/>
    <d v="2025-02-06T00:00:00"/>
    <d v="2025-02-06T00:00:00"/>
    <n v="27"/>
    <x v="2"/>
    <x v="5"/>
    <s v="Brasília"/>
    <s v="Americas→Brazil→Brasília"/>
    <s v="Non-Profit"/>
    <x v="0"/>
    <x v="5"/>
    <x v="4"/>
    <x v="533"/>
    <n v="725.62"/>
    <n v="1559.19"/>
    <s v="High"/>
    <n v="0.19"/>
    <n v="12"/>
    <n v="15155.326800000001"/>
    <n v="8707.44"/>
    <x v="534"/>
    <n v="0.42545349797405885"/>
  </r>
  <r>
    <x v="535"/>
    <x v="305"/>
    <x v="24"/>
    <s v="Q3-2023"/>
    <d v="2023-07-11T00:00:00"/>
    <d v="2023-07-11T00:00:00"/>
    <n v="10"/>
    <x v="3"/>
    <x v="7"/>
    <s v="Paris"/>
    <s v="Europe→France→Paris"/>
    <s v="Corporate"/>
    <x v="4"/>
    <x v="9"/>
    <x v="2"/>
    <x v="534"/>
    <n v="479.5"/>
    <n v="656.66"/>
    <s v="Medium"/>
    <n v="0.14899999999999999"/>
    <n v="14"/>
    <n v="7823.4472399999995"/>
    <n v="6713"/>
    <x v="535"/>
    <n v="0.14193835606412289"/>
  </r>
  <r>
    <x v="536"/>
    <x v="420"/>
    <x v="21"/>
    <s v="Q3-2024"/>
    <d v="2024-08-26T00:00:00"/>
    <d v="2024-08-26T00:00:00"/>
    <n v="10"/>
    <x v="2"/>
    <x v="10"/>
    <s v="Chicago"/>
    <s v="Americas→USA→Chicago"/>
    <s v="Corporate"/>
    <x v="3"/>
    <x v="4"/>
    <x v="4"/>
    <x v="386"/>
    <n v="1291.7"/>
    <n v="2657.84"/>
    <s v="High"/>
    <n v="8.6999999999999994E-2"/>
    <n v="21"/>
    <n v="50958.766320000002"/>
    <n v="27125.7"/>
    <x v="536"/>
    <n v="0.46769315745083367"/>
  </r>
  <r>
    <x v="537"/>
    <x v="421"/>
    <x v="24"/>
    <s v="Q3-2023"/>
    <d v="2023-07-13T00:00:00"/>
    <d v="2023-07-13T00:00:00"/>
    <n v="6"/>
    <x v="0"/>
    <x v="11"/>
    <s v="Cape Town"/>
    <s v="Africa→South Africa→Cape Town"/>
    <s v="Small Business"/>
    <x v="2"/>
    <x v="5"/>
    <x v="6"/>
    <x v="535"/>
    <n v="612.59"/>
    <n v="1424.74"/>
    <s v="High"/>
    <n v="4.3999999999999997E-2"/>
    <n v="15"/>
    <n v="20430.771599999996"/>
    <n v="9188.85"/>
    <x v="537"/>
    <n v="0.55024459281802152"/>
  </r>
  <r>
    <x v="538"/>
    <x v="422"/>
    <x v="4"/>
    <s v="Q4-2023"/>
    <d v="2024-01-01T00:00:00"/>
    <d v="2024-01-01T00:00:00"/>
    <n v="4"/>
    <x v="0"/>
    <x v="11"/>
    <s v="Cape Town"/>
    <s v="Africa→South Africa→Cape Town"/>
    <s v="Education"/>
    <x v="3"/>
    <x v="8"/>
    <x v="1"/>
    <x v="536"/>
    <n v="1141.8"/>
    <n v="2318.7399999999998"/>
    <s v="High"/>
    <n v="0.107"/>
    <n v="32"/>
    <n v="66260.314239999992"/>
    <n v="36537.599999999999"/>
    <x v="538"/>
    <n v="0.44857490612468304"/>
  </r>
  <r>
    <x v="539"/>
    <x v="423"/>
    <x v="5"/>
    <s v="Q1-2023"/>
    <d v="2023-02-15T00:00:00"/>
    <d v="2023-02-15T00:00:00"/>
    <n v="20"/>
    <x v="3"/>
    <x v="6"/>
    <s v="Berlin"/>
    <s v="Europe→Germany→Berlin"/>
    <s v="Small Business"/>
    <x v="1"/>
    <x v="7"/>
    <x v="2"/>
    <x v="537"/>
    <n v="492.62"/>
    <n v="366.7"/>
    <s v="Low"/>
    <n v="8.8999999999999996E-2"/>
    <n v="10"/>
    <n v="3340.6370000000002"/>
    <n v="4926.2"/>
    <x v="539"/>
    <n v="-0.47462894052840809"/>
  </r>
  <r>
    <x v="540"/>
    <x v="424"/>
    <x v="24"/>
    <s v="Q3-2023"/>
    <d v="2023-07-09T00:00:00"/>
    <d v="2023-07-09T00:00:00"/>
    <n v="1"/>
    <x v="0"/>
    <x v="0"/>
    <s v="Nairobi"/>
    <s v="Africa→Kenya→Nairobi"/>
    <s v="Consumer"/>
    <x v="1"/>
    <x v="14"/>
    <x v="4"/>
    <x v="538"/>
    <n v="1258.72"/>
    <n v="2797.41"/>
    <s v="High"/>
    <n v="0"/>
    <n v="7"/>
    <n v="19581.87"/>
    <n v="8811.0400000000009"/>
    <x v="540"/>
    <n v="0.55004093071805704"/>
  </r>
  <r>
    <x v="541"/>
    <x v="116"/>
    <x v="17"/>
    <s v="Q2-2024"/>
    <d v="2024-06-09T00:00:00"/>
    <d v="2024-06-09T00:00:00"/>
    <n v="2"/>
    <x v="1"/>
    <x v="9"/>
    <s v="Shanghai"/>
    <s v="Asia→China→Shanghai"/>
    <s v="Corporate"/>
    <x v="0"/>
    <x v="7"/>
    <x v="5"/>
    <x v="539"/>
    <n v="1370.28"/>
    <n v="2209.66"/>
    <s v="High"/>
    <n v="0.13300000000000001"/>
    <n v="16"/>
    <n v="30652.403519999996"/>
    <n v="21924.48"/>
    <x v="541"/>
    <n v="0.28473863442079589"/>
  </r>
  <r>
    <x v="542"/>
    <x v="425"/>
    <x v="2"/>
    <s v="Q1-2023"/>
    <d v="2023-02-12T00:00:00"/>
    <d v="2023-02-12T00:00:00"/>
    <n v="1"/>
    <x v="0"/>
    <x v="1"/>
    <s v="Port Harcourt"/>
    <s v="Africa→Nigeria→Port Harcourt"/>
    <s v="Non-Profit"/>
    <x v="4"/>
    <x v="14"/>
    <x v="6"/>
    <x v="540"/>
    <n v="944.61"/>
    <n v="839.04"/>
    <s v="High"/>
    <n v="5.8999999999999997E-2"/>
    <n v="6"/>
    <n v="4737.2198399999997"/>
    <n v="5667.66"/>
    <x v="542"/>
    <n v="-0.19641059343363726"/>
  </r>
  <r>
    <x v="543"/>
    <x v="305"/>
    <x v="24"/>
    <s v="Q3-2023"/>
    <d v="2023-07-08T00:00:00"/>
    <d v="2023-07-08T00:00:00"/>
    <n v="7"/>
    <x v="3"/>
    <x v="6"/>
    <s v="Frankfurt"/>
    <s v="Europe→Germany→Frankfurt"/>
    <s v="Small Business"/>
    <x v="3"/>
    <x v="13"/>
    <x v="4"/>
    <x v="541"/>
    <n v="460.21"/>
    <n v="1139.1500000000001"/>
    <s v="High"/>
    <n v="0.115"/>
    <n v="14"/>
    <n v="14114.068500000001"/>
    <n v="6442.94"/>
    <x v="543"/>
    <n v="0.54350937151821255"/>
  </r>
  <r>
    <x v="544"/>
    <x v="426"/>
    <x v="28"/>
    <s v="Q3-2025"/>
    <d v="2025-08-26T00:00:00"/>
    <d v="2025-08-26T00:00:00"/>
    <n v="6"/>
    <x v="2"/>
    <x v="10"/>
    <s v="New York"/>
    <s v="Americas→USA→New York"/>
    <s v="Corporate"/>
    <x v="0"/>
    <x v="12"/>
    <x v="2"/>
    <x v="542"/>
    <n v="1304.95"/>
    <n v="1712.03"/>
    <s v="High"/>
    <n v="0.21199999999999999"/>
    <n v="8"/>
    <n v="10792.637119999999"/>
    <n v="10439.6"/>
    <x v="544"/>
    <n v="3.2710922833287949E-2"/>
  </r>
  <r>
    <x v="545"/>
    <x v="427"/>
    <x v="0"/>
    <s v="Q1-2024"/>
    <d v="2024-03-16T00:00:00"/>
    <d v="2024-03-16T00:00:00"/>
    <n v="12"/>
    <x v="0"/>
    <x v="11"/>
    <s v="Johannesburg"/>
    <s v="Africa→South Africa→Johannesburg"/>
    <s v="Enterprise"/>
    <x v="3"/>
    <x v="12"/>
    <x v="5"/>
    <x v="543"/>
    <n v="441.08"/>
    <n v="1054.29"/>
    <s v="High"/>
    <n v="0.23699999999999999"/>
    <n v="6"/>
    <n v="4826.5396199999996"/>
    <n v="2646.48"/>
    <x v="545"/>
    <n v="0.45168169985932899"/>
  </r>
  <r>
    <x v="546"/>
    <x v="428"/>
    <x v="27"/>
    <s v="Q3-2023"/>
    <d v="2023-10-02T00:00:00"/>
    <d v="2023-10-02T00:00:00"/>
    <n v="24"/>
    <x v="2"/>
    <x v="3"/>
    <s v="Toronto"/>
    <s v="Americas→Canada→Toronto"/>
    <s v="Education"/>
    <x v="4"/>
    <x v="8"/>
    <x v="6"/>
    <x v="544"/>
    <n v="1299.03"/>
    <n v="2451.2199999999998"/>
    <s v="High"/>
    <n v="0.20799999999999999"/>
    <n v="8"/>
    <n v="15530.929919999999"/>
    <n v="10392.24"/>
    <x v="546"/>
    <n v="0.3308681416032041"/>
  </r>
  <r>
    <x v="547"/>
    <x v="2"/>
    <x v="2"/>
    <s v="Q1-2023"/>
    <d v="2023-03-06T00:00:00"/>
    <d v="2023-03-06T00:00:00"/>
    <n v="6"/>
    <x v="3"/>
    <x v="6"/>
    <s v="Frankfurt"/>
    <s v="Europe→Germany→Frankfurt"/>
    <s v="Small Business"/>
    <x v="2"/>
    <x v="14"/>
    <x v="1"/>
    <x v="545"/>
    <n v="880.02"/>
    <n v="1251.21"/>
    <s v="High"/>
    <n v="0.123"/>
    <n v="29"/>
    <n v="31822.023930000003"/>
    <n v="25520.579999999998"/>
    <x v="547"/>
    <n v="0.19802146915172672"/>
  </r>
  <r>
    <x v="548"/>
    <x v="292"/>
    <x v="14"/>
    <s v="Q3-2024"/>
    <d v="2024-08-03T00:00:00"/>
    <d v="2024-08-03T00:00:00"/>
    <n v="21"/>
    <x v="2"/>
    <x v="5"/>
    <s v="Rio de Janeiro"/>
    <s v="Americas→Brazil→Rio de Janeiro"/>
    <s v="Corporate"/>
    <x v="2"/>
    <x v="12"/>
    <x v="5"/>
    <x v="546"/>
    <n v="702.98"/>
    <n v="1104.8"/>
    <s v="High"/>
    <n v="0.17499999999999999"/>
    <n v="12"/>
    <n v="10937.519999999999"/>
    <n v="8435.76"/>
    <x v="548"/>
    <n v="0.22873192460448061"/>
  </r>
  <r>
    <x v="549"/>
    <x v="429"/>
    <x v="6"/>
    <s v="Q4-2024"/>
    <d v="2024-12-26T00:00:00"/>
    <d v="2024-12-26T00:00:00"/>
    <n v="19"/>
    <x v="3"/>
    <x v="8"/>
    <s v="London"/>
    <s v="Europe→United Kingdom→London"/>
    <s v="Enterprise"/>
    <x v="1"/>
    <x v="14"/>
    <x v="2"/>
    <x v="547"/>
    <n v="1035.24"/>
    <n v="2383.41"/>
    <s v="High"/>
    <n v="0.17"/>
    <n v="15"/>
    <n v="29673.454499999993"/>
    <n v="15528.6"/>
    <x v="549"/>
    <n v="0.47668378145860962"/>
  </r>
  <r>
    <x v="550"/>
    <x v="430"/>
    <x v="28"/>
    <s v="Q3-2025"/>
    <d v="2025-08-23T00:00:00"/>
    <d v="2025-08-23T00:00:00"/>
    <n v="17"/>
    <x v="2"/>
    <x v="5"/>
    <s v="Brasília"/>
    <s v="Americas→Brazil→Brasília"/>
    <s v="Consumer"/>
    <x v="3"/>
    <x v="8"/>
    <x v="5"/>
    <x v="548"/>
    <n v="86.64"/>
    <n v="213.06"/>
    <s v="Low"/>
    <n v="0.21199999999999999"/>
    <n v="11"/>
    <n v="1846.8040799999999"/>
    <n v="953.04"/>
    <x v="550"/>
    <n v="0.48395175735154322"/>
  </r>
  <r>
    <x v="551"/>
    <x v="431"/>
    <x v="22"/>
    <s v="Q1-2023"/>
    <d v="2023-03-20T00:00:00"/>
    <d v="2023-03-20T00:00:00"/>
    <n v="17"/>
    <x v="1"/>
    <x v="2"/>
    <s v="Nagoya"/>
    <s v="Asia→Japan→Nagoya"/>
    <s v="Small Business"/>
    <x v="1"/>
    <x v="14"/>
    <x v="2"/>
    <x v="549"/>
    <n v="1171.17"/>
    <n v="2030.64"/>
    <s v="High"/>
    <n v="0.157"/>
    <n v="11"/>
    <n v="18830.12472"/>
    <n v="12882.87"/>
    <x v="551"/>
    <n v="0.31583724528830415"/>
  </r>
  <r>
    <x v="552"/>
    <x v="432"/>
    <x v="26"/>
    <s v="Q1-2025"/>
    <d v="2025-03-17T00:00:00"/>
    <d v="2025-03-17T00:00:00"/>
    <n v="29"/>
    <x v="3"/>
    <x v="6"/>
    <s v="Munich"/>
    <s v="Europe→Germany→Munich"/>
    <s v="Consumer"/>
    <x v="0"/>
    <x v="4"/>
    <x v="6"/>
    <x v="550"/>
    <n v="730.42"/>
    <n v="956.7"/>
    <s v="High"/>
    <n v="4.2000000000000003E-2"/>
    <n v="22"/>
    <n v="20163.409200000002"/>
    <n v="16069.24"/>
    <x v="552"/>
    <n v="0.20304945256975698"/>
  </r>
  <r>
    <x v="553"/>
    <x v="146"/>
    <x v="26"/>
    <s v="Q1-2025"/>
    <d v="2025-03-01T00:00:00"/>
    <d v="2025-03-01T00:00:00"/>
    <n v="14"/>
    <x v="0"/>
    <x v="0"/>
    <s v="Mombasa"/>
    <s v="Africa→Kenya→Mombasa"/>
    <s v="Education"/>
    <x v="4"/>
    <x v="4"/>
    <x v="6"/>
    <x v="551"/>
    <n v="1162.8599999999999"/>
    <n v="1447.68"/>
    <s v="High"/>
    <n v="8.6999999999999994E-2"/>
    <n v="12"/>
    <n v="15860.782080000001"/>
    <n v="13954.32"/>
    <x v="553"/>
    <n v="0.12019975247021369"/>
  </r>
  <r>
    <x v="554"/>
    <x v="433"/>
    <x v="21"/>
    <s v="Q3-2024"/>
    <d v="2024-09-26T00:00:00"/>
    <d v="2024-09-26T00:00:00"/>
    <n v="26"/>
    <x v="1"/>
    <x v="2"/>
    <s v="Tokyo"/>
    <s v="Asia→Japan→Tokyo"/>
    <s v="Education"/>
    <x v="1"/>
    <x v="2"/>
    <x v="3"/>
    <x v="552"/>
    <n v="1189.03"/>
    <n v="2949.62"/>
    <s v="High"/>
    <n v="0.125"/>
    <n v="13"/>
    <n v="33551.927499999998"/>
    <n v="15457.39"/>
    <x v="554"/>
    <n v="0.53929949330034765"/>
  </r>
  <r>
    <x v="555"/>
    <x v="238"/>
    <x v="15"/>
    <s v="Q2-2023"/>
    <d v="2023-05-20T00:00:00"/>
    <d v="2023-05-20T00:00:00"/>
    <n v="13"/>
    <x v="1"/>
    <x v="4"/>
    <s v="Mumbai"/>
    <s v="Asia→India→Mumbai"/>
    <s v="Enterprise"/>
    <x v="0"/>
    <x v="14"/>
    <x v="6"/>
    <x v="553"/>
    <n v="1443.28"/>
    <n v="2580.5700000000002"/>
    <s v="High"/>
    <n v="0"/>
    <n v="18"/>
    <n v="46450.26"/>
    <n v="25979.040000000001"/>
    <x v="555"/>
    <n v="0.4407127107577008"/>
  </r>
  <r>
    <x v="556"/>
    <x v="78"/>
    <x v="8"/>
    <s v="Q2-2025"/>
    <d v="2025-05-12T00:00:00"/>
    <d v="2025-05-14T00:00:00"/>
    <n v="0"/>
    <x v="2"/>
    <x v="3"/>
    <s v="Vancouver"/>
    <s v="Americas→Canada→Vancouver"/>
    <s v="Non-Profit"/>
    <x v="3"/>
    <x v="9"/>
    <x v="1"/>
    <x v="554"/>
    <n v="883.5"/>
    <n v="1978.91"/>
    <s v="High"/>
    <n v="5.3999999999999999E-2"/>
    <n v="27"/>
    <n v="50545.319219999998"/>
    <n v="23854.5"/>
    <x v="556"/>
    <n v="0.52805718970390547"/>
  </r>
  <r>
    <x v="557"/>
    <x v="0"/>
    <x v="0"/>
    <s v="Q1-2024"/>
    <d v="2024-03-29T00:00:00"/>
    <d v="2024-03-29T00:00:00"/>
    <n v="18"/>
    <x v="2"/>
    <x v="10"/>
    <s v="New York"/>
    <s v="Americas→USA→New York"/>
    <s v="Corporate"/>
    <x v="0"/>
    <x v="12"/>
    <x v="5"/>
    <x v="555"/>
    <n v="710.98"/>
    <n v="1481.45"/>
    <s v="High"/>
    <n v="0.21099999999999999"/>
    <n v="9"/>
    <n v="10519.776450000001"/>
    <n v="6398.82"/>
    <x v="557"/>
    <n v="0.39173422264120461"/>
  </r>
  <r>
    <x v="558"/>
    <x v="22"/>
    <x v="7"/>
    <s v="Q2-2024"/>
    <d v="2024-05-22T00:00:00"/>
    <d v="2024-05-22T00:00:00"/>
    <n v="4"/>
    <x v="0"/>
    <x v="0"/>
    <s v="Nairobi"/>
    <s v="Africa→Kenya→Nairobi"/>
    <s v="Corporate"/>
    <x v="4"/>
    <x v="10"/>
    <x v="6"/>
    <x v="556"/>
    <n v="857.42"/>
    <n v="1658.92"/>
    <s v="High"/>
    <n v="0.122"/>
    <n v="9"/>
    <n v="13108.78584"/>
    <n v="7716.78"/>
    <x v="558"/>
    <n v="0.41132763215544305"/>
  </r>
  <r>
    <x v="559"/>
    <x v="434"/>
    <x v="9"/>
    <s v="Q1-2024"/>
    <d v="2024-01-12T00:00:00"/>
    <d v="2024-01-12T00:00:00"/>
    <n v="4"/>
    <x v="1"/>
    <x v="4"/>
    <s v="Bengaluru"/>
    <s v="Asia→India→Bengaluru"/>
    <s v="Corporate"/>
    <x v="4"/>
    <x v="6"/>
    <x v="1"/>
    <x v="557"/>
    <n v="802.32"/>
    <n v="602.34"/>
    <s v="Medium"/>
    <n v="0.12"/>
    <n v="25"/>
    <n v="13251.48"/>
    <n v="20058"/>
    <x v="559"/>
    <n v="-0.51364224977134632"/>
  </r>
  <r>
    <x v="560"/>
    <x v="40"/>
    <x v="1"/>
    <s v="Q4-2024"/>
    <d v="2024-11-05T00:00:00"/>
    <d v="2024-11-05T00:00:00"/>
    <n v="11"/>
    <x v="2"/>
    <x v="10"/>
    <s v="New York"/>
    <s v="Americas→USA→New York"/>
    <s v="Corporate"/>
    <x v="3"/>
    <x v="13"/>
    <x v="0"/>
    <x v="558"/>
    <n v="446.66"/>
    <n v="527.64"/>
    <s v="Medium"/>
    <n v="0.14499999999999999"/>
    <n v="15"/>
    <n v="6766.9829999999993"/>
    <n v="6699.9000000000005"/>
    <x v="560"/>
    <n v="9.9132804087137105E-3"/>
  </r>
  <r>
    <x v="561"/>
    <x v="25"/>
    <x v="18"/>
    <s v="Q4-2024"/>
    <d v="2024-12-19T00:00:00"/>
    <d v="2024-12-19T00:00:00"/>
    <n v="19"/>
    <x v="0"/>
    <x v="0"/>
    <s v="Kisumu"/>
    <s v="Africa→Kenya→Kisumu"/>
    <s v="Corporate"/>
    <x v="1"/>
    <x v="4"/>
    <x v="3"/>
    <x v="559"/>
    <n v="1195.98"/>
    <n v="1841.9"/>
    <s v="High"/>
    <n v="5.5E-2"/>
    <n v="19"/>
    <n v="33071.3145"/>
    <n v="22723.62"/>
    <x v="561"/>
    <n v="0.31289032977506842"/>
  </r>
  <r>
    <x v="562"/>
    <x v="289"/>
    <x v="12"/>
    <s v="Q2-2023"/>
    <d v="2023-05-02T00:00:00"/>
    <d v="2023-05-02T00:00:00"/>
    <n v="19"/>
    <x v="2"/>
    <x v="3"/>
    <s v="Montreal"/>
    <s v="Americas→Canada→Montreal"/>
    <s v="Consumer"/>
    <x v="3"/>
    <x v="6"/>
    <x v="5"/>
    <x v="560"/>
    <n v="671.05"/>
    <n v="1645.48"/>
    <s v="High"/>
    <n v="0.13700000000000001"/>
    <n v="6"/>
    <n v="8520.2954399999999"/>
    <n v="4026.2999999999997"/>
    <x v="562"/>
    <n v="0.52744596377517172"/>
  </r>
  <r>
    <x v="563"/>
    <x v="184"/>
    <x v="26"/>
    <s v="Q1-2025"/>
    <d v="2025-02-08T00:00:00"/>
    <d v="2025-02-08T00:00:00"/>
    <n v="4"/>
    <x v="3"/>
    <x v="8"/>
    <s v="Manchester"/>
    <s v="Europe→United Kingdom→Manchester"/>
    <s v="Enterprise"/>
    <x v="2"/>
    <x v="4"/>
    <x v="2"/>
    <x v="561"/>
    <n v="586.21"/>
    <n v="727.22"/>
    <s v="Medium"/>
    <n v="6.8000000000000005E-2"/>
    <n v="15"/>
    <n v="10166.535600000001"/>
    <n v="8793.1500000000015"/>
    <x v="563"/>
    <n v="0.13508884973559721"/>
  </r>
  <r>
    <x v="564"/>
    <x v="435"/>
    <x v="9"/>
    <s v="Q1-2024"/>
    <d v="2024-02-04T00:00:00"/>
    <d v="2024-02-04T00:00:00"/>
    <n v="11"/>
    <x v="3"/>
    <x v="8"/>
    <s v="Manchester"/>
    <s v="Europe→United Kingdom→Manchester"/>
    <s v="Consumer"/>
    <x v="0"/>
    <x v="5"/>
    <x v="4"/>
    <x v="562"/>
    <n v="525.34"/>
    <n v="1233.79"/>
    <s v="High"/>
    <n v="0.14299999999999999"/>
    <n v="4"/>
    <n v="4229.4321199999995"/>
    <n v="2101.36"/>
    <x v="564"/>
    <n v="0.50315788494082736"/>
  </r>
  <r>
    <x v="565"/>
    <x v="436"/>
    <x v="31"/>
    <s v="Q1-2024"/>
    <d v="2024-02-09T00:00:00"/>
    <d v="2024-02-09T00:00:00"/>
    <n v="1"/>
    <x v="0"/>
    <x v="0"/>
    <s v="Mombasa"/>
    <s v="Africa→Kenya→Mombasa"/>
    <s v="Corporate"/>
    <x v="4"/>
    <x v="9"/>
    <x v="0"/>
    <x v="563"/>
    <n v="1233.52"/>
    <n v="1543.76"/>
    <s v="High"/>
    <n v="0.126"/>
    <n v="13"/>
    <n v="17540.201120000002"/>
    <n v="16035.76"/>
    <x v="565"/>
    <n v="8.5771030201277493E-2"/>
  </r>
  <r>
    <x v="566"/>
    <x v="437"/>
    <x v="16"/>
    <s v="Q2-2025"/>
    <d v="2025-07-11T00:00:00"/>
    <d v="2025-07-11T00:00:00"/>
    <n v="15"/>
    <x v="0"/>
    <x v="1"/>
    <s v="Port Harcourt"/>
    <s v="Africa→Nigeria→Port Harcourt"/>
    <s v="Small Business"/>
    <x v="1"/>
    <x v="8"/>
    <x v="4"/>
    <x v="564"/>
    <n v="1170.1500000000001"/>
    <n v="2115.19"/>
    <s v="High"/>
    <n v="9.1999999999999998E-2"/>
    <n v="23"/>
    <n v="44173.627960000005"/>
    <n v="26913.45"/>
    <x v="566"/>
    <n v="0.39073489674946776"/>
  </r>
  <r>
    <x v="567"/>
    <x v="272"/>
    <x v="18"/>
    <s v="Q4-2024"/>
    <d v="2024-11-07T00:00:00"/>
    <d v="2024-11-07T00:00:00"/>
    <n v="3"/>
    <x v="3"/>
    <x v="7"/>
    <s v="Lyon"/>
    <s v="Europe→France→Lyon"/>
    <s v="Corporate"/>
    <x v="1"/>
    <x v="7"/>
    <x v="5"/>
    <x v="565"/>
    <n v="740.68"/>
    <n v="1837.19"/>
    <s v="High"/>
    <n v="0.19700000000000001"/>
    <n v="17"/>
    <n v="25079.480689999997"/>
    <n v="12591.56"/>
    <x v="567"/>
    <n v="0.4979337827748298"/>
  </r>
  <r>
    <x v="568"/>
    <x v="438"/>
    <x v="31"/>
    <s v="Q1-2024"/>
    <d v="2024-02-20T00:00:00"/>
    <d v="2024-02-20T00:00:00"/>
    <n v="0"/>
    <x v="2"/>
    <x v="10"/>
    <s v="New York"/>
    <s v="Americas→USA→New York"/>
    <s v="Enterprise"/>
    <x v="1"/>
    <x v="0"/>
    <x v="2"/>
    <x v="566"/>
    <n v="1407.05"/>
    <n v="2858.93"/>
    <s v="High"/>
    <n v="0"/>
    <n v="12"/>
    <n v="34307.159999999996"/>
    <n v="16884.599999999999"/>
    <x v="568"/>
    <n v="0.50784034586366222"/>
  </r>
  <r>
    <x v="569"/>
    <x v="439"/>
    <x v="19"/>
    <s v="Q2-2025"/>
    <d v="2025-04-14T00:00:00"/>
    <d v="2025-04-14T00:00:00"/>
    <n v="1"/>
    <x v="1"/>
    <x v="2"/>
    <s v="Osaka"/>
    <s v="Asia→Japan→Osaka"/>
    <s v="Enterprise"/>
    <x v="1"/>
    <x v="3"/>
    <x v="0"/>
    <x v="567"/>
    <n v="138.9"/>
    <n v="289.92"/>
    <s v="Low"/>
    <n v="2.9000000000000001E-2"/>
    <n v="12"/>
    <n v="3378.1478400000001"/>
    <n v="1666.8000000000002"/>
    <x v="569"/>
    <n v="0.50659353025828491"/>
  </r>
  <r>
    <x v="570"/>
    <x v="407"/>
    <x v="23"/>
    <s v="Q2-2023"/>
    <d v="2023-06-01T00:00:00"/>
    <d v="2023-06-01T00:00:00"/>
    <n v="0"/>
    <x v="1"/>
    <x v="4"/>
    <s v="Bengaluru"/>
    <s v="Asia→India→Bengaluru"/>
    <s v="Corporate"/>
    <x v="0"/>
    <x v="6"/>
    <x v="6"/>
    <x v="568"/>
    <n v="669.37"/>
    <n v="997.2"/>
    <s v="High"/>
    <n v="8.2000000000000003E-2"/>
    <n v="5"/>
    <n v="4577.1480000000001"/>
    <n v="3346.85"/>
    <x v="570"/>
    <n v="0.26879139586484863"/>
  </r>
  <r>
    <x v="571"/>
    <x v="400"/>
    <x v="3"/>
    <s v="Q1-2025"/>
    <d v="2025-04-04T00:00:00"/>
    <d v="2025-04-04T00:00:00"/>
    <n v="11"/>
    <x v="1"/>
    <x v="4"/>
    <s v="Mumbai"/>
    <s v="Asia→India→Mumbai"/>
    <s v="Education"/>
    <x v="2"/>
    <x v="1"/>
    <x v="3"/>
    <x v="569"/>
    <n v="23.83"/>
    <n v="47.29"/>
    <s v="Low"/>
    <n v="6.4000000000000001E-2"/>
    <n v="19"/>
    <n v="841.00536"/>
    <n v="452.77"/>
    <x v="571"/>
    <n v="0.46163244429262618"/>
  </r>
  <r>
    <x v="572"/>
    <x v="278"/>
    <x v="9"/>
    <s v="Q1-2024"/>
    <d v="2024-01-02T00:00:00"/>
    <d v="2024-01-02T00:00:00"/>
    <n v="0"/>
    <x v="2"/>
    <x v="3"/>
    <s v="Vancouver"/>
    <s v="Americas→Canada→Vancouver"/>
    <s v="Education"/>
    <x v="4"/>
    <x v="8"/>
    <x v="4"/>
    <x v="570"/>
    <n v="444.41"/>
    <n v="754.24"/>
    <s v="Medium"/>
    <n v="0.20699999999999999"/>
    <n v="32"/>
    <n v="19139.594240000002"/>
    <n v="14221.12"/>
    <x v="572"/>
    <n v="0.25697902360546598"/>
  </r>
  <r>
    <x v="573"/>
    <x v="201"/>
    <x v="4"/>
    <s v="Q4-2023"/>
    <d v="2024-01-01T00:00:00"/>
    <d v="2024-01-01T00:00:00"/>
    <n v="13"/>
    <x v="2"/>
    <x v="3"/>
    <s v="Toronto"/>
    <s v="Americas→Canada→Toronto"/>
    <s v="Enterprise"/>
    <x v="0"/>
    <x v="11"/>
    <x v="5"/>
    <x v="571"/>
    <n v="856.1"/>
    <n v="901.48"/>
    <s v="High"/>
    <n v="5.6000000000000001E-2"/>
    <n v="17"/>
    <n v="14466.95104"/>
    <n v="14553.7"/>
    <x v="573"/>
    <n v="-5.9963540182134192E-3"/>
  </r>
  <r>
    <x v="574"/>
    <x v="440"/>
    <x v="12"/>
    <s v="Q2-2023"/>
    <d v="2023-04-26T00:00:00"/>
    <d v="2023-04-26T00:00:00"/>
    <n v="0"/>
    <x v="3"/>
    <x v="7"/>
    <s v="Marseille"/>
    <s v="Europe→France→Marseille"/>
    <s v="Consumer"/>
    <x v="4"/>
    <x v="12"/>
    <x v="0"/>
    <x v="572"/>
    <n v="81.489999999999995"/>
    <n v="113.08"/>
    <s v="Low"/>
    <n v="0.121"/>
    <n v="5"/>
    <n v="496.98660000000001"/>
    <n v="407.45"/>
    <x v="574"/>
    <n v="0.18015898215364362"/>
  </r>
  <r>
    <x v="575"/>
    <x v="441"/>
    <x v="28"/>
    <s v="Q3-2025"/>
    <d v="2025-08-16T00:00:00"/>
    <d v="2025-08-16T00:00:00"/>
    <n v="13"/>
    <x v="2"/>
    <x v="3"/>
    <s v="Montreal"/>
    <s v="Americas→Canada→Montreal"/>
    <s v="Enterprise"/>
    <x v="3"/>
    <x v="7"/>
    <x v="2"/>
    <x v="573"/>
    <n v="698.66"/>
    <n v="868.62"/>
    <s v="High"/>
    <n v="7.1999999999999995E-2"/>
    <n v="15"/>
    <n v="12091.190399999999"/>
    <n v="10479.9"/>
    <x v="575"/>
    <n v="0.13326151906432637"/>
  </r>
  <r>
    <x v="576"/>
    <x v="442"/>
    <x v="25"/>
    <s v="Q3-2023"/>
    <d v="2023-08-19T00:00:00"/>
    <d v="2023-08-19T00:00:00"/>
    <n v="17"/>
    <x v="2"/>
    <x v="3"/>
    <s v="Vancouver"/>
    <s v="Americas→Canada→Vancouver"/>
    <s v="Corporate"/>
    <x v="1"/>
    <x v="9"/>
    <x v="2"/>
    <x v="574"/>
    <n v="175.38"/>
    <n v="347.9"/>
    <s v="Low"/>
    <n v="7.1999999999999995E-2"/>
    <n v="43"/>
    <n v="13882.6016"/>
    <n v="7541.34"/>
    <x v="576"/>
    <n v="0.45677761148169804"/>
  </r>
  <r>
    <x v="577"/>
    <x v="250"/>
    <x v="23"/>
    <s v="Q2-2023"/>
    <d v="2023-07-12T00:00:00"/>
    <d v="2023-07-12T00:00:00"/>
    <n v="27"/>
    <x v="3"/>
    <x v="8"/>
    <s v="Manchester"/>
    <s v="Europe→United Kingdom→Manchester"/>
    <s v="Consumer"/>
    <x v="4"/>
    <x v="2"/>
    <x v="6"/>
    <x v="575"/>
    <n v="751.28"/>
    <n v="1111.8800000000001"/>
    <s v="High"/>
    <n v="0.13500000000000001"/>
    <n v="7"/>
    <n v="6732.4334000000008"/>
    <n v="5258.96"/>
    <x v="577"/>
    <n v="0.21886193482433863"/>
  </r>
  <r>
    <x v="578"/>
    <x v="443"/>
    <x v="18"/>
    <s v="Q4-2024"/>
    <d v="2024-11-24T00:00:00"/>
    <d v="2024-11-24T00:00:00"/>
    <n v="13"/>
    <x v="3"/>
    <x v="8"/>
    <s v="London"/>
    <s v="Europe→United Kingdom→London"/>
    <s v="Corporate"/>
    <x v="0"/>
    <x v="6"/>
    <x v="2"/>
    <x v="576"/>
    <n v="164.53"/>
    <n v="327.72"/>
    <s v="Low"/>
    <n v="6.7000000000000004E-2"/>
    <n v="14"/>
    <n v="4280.6786400000001"/>
    <n v="2303.42"/>
    <x v="578"/>
    <n v="0.46190307805960412"/>
  </r>
  <r>
    <x v="579"/>
    <x v="444"/>
    <x v="13"/>
    <s v="Q3-2025"/>
    <d v="2025-08-03T00:00:00"/>
    <d v="2025-08-03T00:00:00"/>
    <n v="23"/>
    <x v="0"/>
    <x v="0"/>
    <s v="Nakuru"/>
    <s v="Africa→Kenya→Nakuru"/>
    <s v="Small Business"/>
    <x v="0"/>
    <x v="0"/>
    <x v="3"/>
    <x v="577"/>
    <n v="389.93"/>
    <n v="486.13"/>
    <s v="Medium"/>
    <n v="0.13200000000000001"/>
    <n v="17"/>
    <n v="7173.3342799999991"/>
    <n v="6628.81"/>
    <x v="579"/>
    <n v="7.5909508569562828E-2"/>
  </r>
  <r>
    <x v="580"/>
    <x v="445"/>
    <x v="23"/>
    <s v="Q2-2023"/>
    <d v="2023-07-01T00:00:00"/>
    <d v="2023-07-01T00:00:00"/>
    <n v="28"/>
    <x v="2"/>
    <x v="5"/>
    <s v="Brasília"/>
    <s v="Americas→Brazil→Brasília"/>
    <s v="Small Business"/>
    <x v="2"/>
    <x v="8"/>
    <x v="0"/>
    <x v="578"/>
    <n v="860.4"/>
    <n v="2066.6"/>
    <s v="High"/>
    <n v="0.01"/>
    <n v="3"/>
    <n v="6137.8019999999988"/>
    <n v="2581.1999999999998"/>
    <x v="580"/>
    <n v="0.57945857491004105"/>
  </r>
  <r>
    <x v="581"/>
    <x v="446"/>
    <x v="5"/>
    <s v="Q1-2023"/>
    <d v="2023-02-06T00:00:00"/>
    <d v="2023-02-06T00:00:00"/>
    <n v="8"/>
    <x v="2"/>
    <x v="5"/>
    <s v="Brasília"/>
    <s v="Americas→Brazil→Brasília"/>
    <s v="Corporate"/>
    <x v="2"/>
    <x v="14"/>
    <x v="5"/>
    <x v="579"/>
    <n v="41.84"/>
    <n v="86.2"/>
    <s v="Low"/>
    <n v="0.22600000000000001"/>
    <n v="27"/>
    <n v="1801.4076000000002"/>
    <n v="1129.68"/>
    <x v="581"/>
    <n v="0.37289039970742882"/>
  </r>
  <r>
    <x v="582"/>
    <x v="330"/>
    <x v="29"/>
    <s v="Q3-2024"/>
    <d v="2024-09-04T00:00:00"/>
    <d v="2024-09-06T00:00:00"/>
    <n v="0"/>
    <x v="1"/>
    <x v="2"/>
    <s v="Osaka"/>
    <s v="Asia→Japan→Osaka"/>
    <s v="Corporate"/>
    <x v="4"/>
    <x v="8"/>
    <x v="4"/>
    <x v="580"/>
    <n v="1368.17"/>
    <n v="2307.75"/>
    <s v="High"/>
    <n v="0.16300000000000001"/>
    <n v="21"/>
    <n v="40563.321749999996"/>
    <n v="28731.57"/>
    <x v="582"/>
    <n v="0.29168596750831921"/>
  </r>
  <r>
    <x v="583"/>
    <x v="447"/>
    <x v="21"/>
    <s v="Q3-2024"/>
    <d v="2024-08-09T00:00:00"/>
    <d v="2024-08-09T00:00:00"/>
    <n v="6"/>
    <x v="0"/>
    <x v="0"/>
    <s v="Mombasa"/>
    <s v="Africa→Kenya→Mombasa"/>
    <s v="Consumer"/>
    <x v="2"/>
    <x v="10"/>
    <x v="4"/>
    <x v="581"/>
    <n v="643.21"/>
    <n v="1112.81"/>
    <s v="High"/>
    <n v="0.14099999999999999"/>
    <n v="4"/>
    <n v="3823.6151599999998"/>
    <n v="2572.84"/>
    <x v="583"/>
    <n v="0.32711847496702562"/>
  </r>
  <r>
    <x v="584"/>
    <x v="448"/>
    <x v="19"/>
    <s v="Q2-2025"/>
    <d v="2025-04-17T00:00:00"/>
    <d v="2025-04-17T00:00:00"/>
    <n v="0"/>
    <x v="2"/>
    <x v="5"/>
    <s v="São Paulo"/>
    <s v="Americas→Brazil→São Paulo"/>
    <s v="Corporate"/>
    <x v="3"/>
    <x v="4"/>
    <x v="3"/>
    <x v="582"/>
    <n v="719.41"/>
    <n v="1125.99"/>
    <s v="High"/>
    <n v="4.1000000000000002E-2"/>
    <n v="21"/>
    <n v="22676.312610000001"/>
    <n v="15107.609999999999"/>
    <x v="584"/>
    <n v="0.33377131194876403"/>
  </r>
  <r>
    <x v="585"/>
    <x v="449"/>
    <x v="15"/>
    <s v="Q2-2023"/>
    <d v="2023-05-16T00:00:00"/>
    <d v="2023-05-16T00:00:00"/>
    <n v="13"/>
    <x v="2"/>
    <x v="10"/>
    <s v="New York"/>
    <s v="Americas→USA→New York"/>
    <s v="Corporate"/>
    <x v="2"/>
    <x v="4"/>
    <x v="3"/>
    <x v="583"/>
    <n v="64.5"/>
    <n v="123.62"/>
    <s v="Low"/>
    <n v="0"/>
    <n v="3"/>
    <n v="370.86"/>
    <n v="193.5"/>
    <x v="585"/>
    <n v="0.47823976702798904"/>
  </r>
  <r>
    <x v="586"/>
    <x v="450"/>
    <x v="0"/>
    <s v="Q1-2024"/>
    <d v="2024-04-06T00:00:00"/>
    <d v="2024-04-06T00:00:00"/>
    <n v="24"/>
    <x v="0"/>
    <x v="1"/>
    <s v="Abuja"/>
    <s v="Africa→Nigeria→Abuja"/>
    <s v="Consumer"/>
    <x v="3"/>
    <x v="4"/>
    <x v="0"/>
    <x v="584"/>
    <n v="1232.78"/>
    <n v="1731.75"/>
    <s v="High"/>
    <n v="9.2999999999999999E-2"/>
    <n v="16"/>
    <n v="25131.155999999999"/>
    <n v="19724.48"/>
    <x v="586"/>
    <n v="0.21513837246484005"/>
  </r>
  <r>
    <x v="587"/>
    <x v="248"/>
    <x v="17"/>
    <s v="Q2-2024"/>
    <d v="2024-06-21T00:00:00"/>
    <d v="2024-06-21T00:00:00"/>
    <n v="5"/>
    <x v="1"/>
    <x v="2"/>
    <s v="Tokyo"/>
    <s v="Asia→Japan→Tokyo"/>
    <s v="Small Business"/>
    <x v="3"/>
    <x v="9"/>
    <x v="3"/>
    <x v="585"/>
    <n v="1367.13"/>
    <n v="3062.01"/>
    <s v="High"/>
    <n v="0.10299999999999999"/>
    <n v="25"/>
    <n v="68665.574250000005"/>
    <n v="34178.25"/>
    <x v="587"/>
    <n v="0.50225057645971705"/>
  </r>
  <r>
    <x v="588"/>
    <x v="146"/>
    <x v="26"/>
    <s v="Q1-2025"/>
    <d v="2025-02-27T00:00:00"/>
    <d v="2025-02-27T00:00:00"/>
    <n v="12"/>
    <x v="3"/>
    <x v="7"/>
    <s v="Lyon"/>
    <s v="Europe→France→Lyon"/>
    <s v="Non-Profit"/>
    <x v="4"/>
    <x v="11"/>
    <x v="6"/>
    <x v="586"/>
    <n v="1027.26"/>
    <n v="2200.41"/>
    <s v="High"/>
    <n v="8.7999999999999995E-2"/>
    <n v="6"/>
    <n v="12040.64352"/>
    <n v="6163.5599999999995"/>
    <x v="588"/>
    <n v="0.48810377204822358"/>
  </r>
  <r>
    <x v="589"/>
    <x v="451"/>
    <x v="12"/>
    <s v="Q2-2023"/>
    <d v="2023-04-16T00:00:00"/>
    <d v="2023-04-16T00:00:00"/>
    <n v="13"/>
    <x v="3"/>
    <x v="7"/>
    <s v="Marseille"/>
    <s v="Europe→France→Marseille"/>
    <s v="Non-Profit"/>
    <x v="2"/>
    <x v="12"/>
    <x v="6"/>
    <x v="587"/>
    <n v="790.54"/>
    <n v="601.49"/>
    <s v="Medium"/>
    <n v="0"/>
    <n v="15"/>
    <n v="9022.35"/>
    <n v="11858.099999999999"/>
    <x v="589"/>
    <n v="-0.31430281467688553"/>
  </r>
  <r>
    <x v="590"/>
    <x v="387"/>
    <x v="28"/>
    <s v="Q3-2025"/>
    <d v="2025-09-22T00:00:00"/>
    <d v="2025-09-22T00:00:00"/>
    <n v="23"/>
    <x v="3"/>
    <x v="7"/>
    <s v="Marseille"/>
    <s v="Europe→France→Marseille"/>
    <s v="Corporate"/>
    <x v="4"/>
    <x v="6"/>
    <x v="0"/>
    <x v="588"/>
    <n v="663.9"/>
    <n v="947.77"/>
    <s v="High"/>
    <n v="0.17399999999999999"/>
    <n v="15"/>
    <n v="11742.8703"/>
    <n v="9958.5"/>
    <x v="590"/>
    <n v="0.1519535049280073"/>
  </r>
  <r>
    <x v="591"/>
    <x v="452"/>
    <x v="2"/>
    <s v="Q1-2023"/>
    <d v="2023-02-26T00:00:00"/>
    <d v="2023-02-27T00:00:00"/>
    <n v="0"/>
    <x v="2"/>
    <x v="10"/>
    <s v="San Francisco"/>
    <s v="Americas→USA→San Francisco"/>
    <s v="Non-Profit"/>
    <x v="1"/>
    <x v="4"/>
    <x v="2"/>
    <x v="589"/>
    <n v="1015.91"/>
    <n v="2331.48"/>
    <s v="High"/>
    <n v="0.14599999999999999"/>
    <n v="26"/>
    <n v="51768.181920000003"/>
    <n v="26413.66"/>
    <x v="591"/>
    <n v="0.48977037592669626"/>
  </r>
  <r>
    <x v="592"/>
    <x v="453"/>
    <x v="14"/>
    <s v="Q3-2024"/>
    <d v="2024-08-15T00:00:00"/>
    <d v="2024-08-15T00:00:00"/>
    <n v="15"/>
    <x v="1"/>
    <x v="2"/>
    <s v="Tokyo"/>
    <s v="Asia→Japan→Tokyo"/>
    <s v="Corporate"/>
    <x v="2"/>
    <x v="9"/>
    <x v="5"/>
    <x v="590"/>
    <n v="1252.52"/>
    <n v="1417.24"/>
    <s v="High"/>
    <n v="0.192"/>
    <n v="5"/>
    <n v="5725.6496000000006"/>
    <n v="6262.6"/>
    <x v="592"/>
    <n v="-9.3779821943696953E-2"/>
  </r>
  <r>
    <x v="593"/>
    <x v="324"/>
    <x v="16"/>
    <s v="Q2-2025"/>
    <d v="2025-07-12T00:00:00"/>
    <d v="2025-07-12T00:00:00"/>
    <n v="27"/>
    <x v="3"/>
    <x v="7"/>
    <s v="Marseille"/>
    <s v="Europe→France→Marseille"/>
    <s v="Consumer"/>
    <x v="4"/>
    <x v="0"/>
    <x v="6"/>
    <x v="591"/>
    <n v="318.83"/>
    <n v="699.5"/>
    <s v="Medium"/>
    <n v="0.08"/>
    <n v="13"/>
    <n v="8366.02"/>
    <n v="4144.79"/>
    <x v="593"/>
    <n v="0.50456848059172699"/>
  </r>
  <r>
    <x v="594"/>
    <x v="24"/>
    <x v="17"/>
    <s v="Q2-2024"/>
    <d v="2024-07-21T00:00:00"/>
    <d v="2024-07-21T00:00:00"/>
    <n v="21"/>
    <x v="0"/>
    <x v="0"/>
    <s v="Kisumu"/>
    <s v="Africa→Kenya→Kisumu"/>
    <s v="Small Business"/>
    <x v="0"/>
    <x v="11"/>
    <x v="4"/>
    <x v="592"/>
    <n v="753.43"/>
    <n v="1787.2"/>
    <s v="High"/>
    <n v="7.2999999999999995E-2"/>
    <n v="9"/>
    <n v="14910.609600000002"/>
    <n v="6780.87"/>
    <x v="594"/>
    <n v="0.54523187301476939"/>
  </r>
  <r>
    <x v="595"/>
    <x v="454"/>
    <x v="26"/>
    <s v="Q1-2025"/>
    <d v="2025-02-15T00:00:00"/>
    <d v="2025-02-17T00:00:00"/>
    <n v="0"/>
    <x v="2"/>
    <x v="3"/>
    <s v="Toronto"/>
    <s v="Americas→Canada→Toronto"/>
    <s v="Small Business"/>
    <x v="0"/>
    <x v="14"/>
    <x v="0"/>
    <x v="593"/>
    <n v="1133.47"/>
    <n v="1698.75"/>
    <s v="High"/>
    <n v="4.2999999999999997E-2"/>
    <n v="5"/>
    <n v="8128.5187499999993"/>
    <n v="5667.35"/>
    <x v="595"/>
    <n v="0.30278194904821976"/>
  </r>
  <r>
    <x v="596"/>
    <x v="455"/>
    <x v="5"/>
    <s v="Q1-2023"/>
    <d v="2023-01-30T00:00:00"/>
    <d v="2023-01-30T00:00:00"/>
    <n v="23"/>
    <x v="0"/>
    <x v="11"/>
    <s v="Cape Town"/>
    <s v="Africa→South Africa→Cape Town"/>
    <s v="Consumer"/>
    <x v="1"/>
    <x v="8"/>
    <x v="1"/>
    <x v="594"/>
    <n v="299.02"/>
    <n v="724.7"/>
    <s v="Medium"/>
    <n v="0.14000000000000001"/>
    <n v="5"/>
    <n v="3116.21"/>
    <n v="1495.1"/>
    <x v="596"/>
    <n v="0.52021847051386139"/>
  </r>
  <r>
    <x v="597"/>
    <x v="401"/>
    <x v="3"/>
    <s v="Q1-2025"/>
    <d v="2025-04-04T00:00:00"/>
    <d v="2025-04-04T00:00:00"/>
    <n v="25"/>
    <x v="1"/>
    <x v="2"/>
    <s v="Osaka"/>
    <s v="Asia→Japan→Osaka"/>
    <s v="Corporate"/>
    <x v="4"/>
    <x v="10"/>
    <x v="1"/>
    <x v="595"/>
    <n v="783.72"/>
    <n v="1355.94"/>
    <s v="High"/>
    <n v="0.187"/>
    <n v="4"/>
    <n v="4409.5168800000001"/>
    <n v="3134.88"/>
    <x v="597"/>
    <n v="0.28906497348525856"/>
  </r>
  <r>
    <x v="598"/>
    <x v="456"/>
    <x v="21"/>
    <s v="Q3-2024"/>
    <d v="2024-08-15T00:00:00"/>
    <d v="2024-08-17T00:00:00"/>
    <n v="0"/>
    <x v="2"/>
    <x v="5"/>
    <s v="Rio de Janeiro"/>
    <s v="Americas→Brazil→Rio de Janeiro"/>
    <s v="Consumer"/>
    <x v="4"/>
    <x v="12"/>
    <x v="5"/>
    <x v="596"/>
    <n v="165.3"/>
    <n v="275.07"/>
    <s v="Low"/>
    <n v="0.13300000000000001"/>
    <n v="25"/>
    <n v="5962.1422499999999"/>
    <n v="4132.5"/>
    <x v="598"/>
    <n v="0.30687665159280625"/>
  </r>
  <r>
    <x v="599"/>
    <x v="306"/>
    <x v="0"/>
    <s v="Q1-2024"/>
    <d v="2024-03-22T00:00:00"/>
    <d v="2024-03-22T00:00:00"/>
    <n v="13"/>
    <x v="3"/>
    <x v="8"/>
    <s v="Manchester"/>
    <s v="Europe→United Kingdom→Manchester"/>
    <s v="Consumer"/>
    <x v="1"/>
    <x v="6"/>
    <x v="4"/>
    <x v="597"/>
    <n v="985.45"/>
    <n v="1802.44"/>
    <s v="High"/>
    <n v="8.9999999999999993E-3"/>
    <n v="19"/>
    <n v="33938.142760000002"/>
    <n v="18723.55"/>
    <x v="599"/>
    <n v="0.44830363486867486"/>
  </r>
  <r>
    <x v="600"/>
    <x v="395"/>
    <x v="21"/>
    <s v="Q3-2024"/>
    <d v="2024-09-02T00:00:00"/>
    <d v="2024-09-02T00:00:00"/>
    <n v="14"/>
    <x v="2"/>
    <x v="3"/>
    <s v="Toronto"/>
    <s v="Americas→Canada→Toronto"/>
    <s v="Consumer"/>
    <x v="3"/>
    <x v="0"/>
    <x v="1"/>
    <x v="598"/>
    <n v="1337.01"/>
    <n v="1269.78"/>
    <s v="High"/>
    <n v="0.16"/>
    <n v="7"/>
    <n v="7466.3063999999986"/>
    <n v="9359.07"/>
    <x v="600"/>
    <n v="-0.25350735672996244"/>
  </r>
  <r>
    <x v="601"/>
    <x v="457"/>
    <x v="28"/>
    <s v="Q3-2025"/>
    <d v="2025-08-28T00:00:00"/>
    <d v="2025-08-28T00:00:00"/>
    <n v="17"/>
    <x v="3"/>
    <x v="7"/>
    <s v="Paris"/>
    <s v="Europe→France→Paris"/>
    <s v="Education"/>
    <x v="1"/>
    <x v="9"/>
    <x v="2"/>
    <x v="599"/>
    <n v="416.16"/>
    <n v="571.9"/>
    <s v="Medium"/>
    <n v="7.0999999999999994E-2"/>
    <n v="2"/>
    <n v="1062.5902000000001"/>
    <n v="832.32"/>
    <x v="601"/>
    <n v="0.21670649701079497"/>
  </r>
  <r>
    <x v="602"/>
    <x v="216"/>
    <x v="8"/>
    <s v="Q2-2025"/>
    <d v="2025-05-18T00:00:00"/>
    <d v="2025-05-18T00:00:00"/>
    <n v="2"/>
    <x v="1"/>
    <x v="2"/>
    <s v="Tokyo"/>
    <s v="Asia→Japan→Tokyo"/>
    <s v="Enterprise"/>
    <x v="0"/>
    <x v="1"/>
    <x v="1"/>
    <x v="600"/>
    <n v="1144.3800000000001"/>
    <n v="2755.04"/>
    <s v="High"/>
    <n v="0.15"/>
    <n v="17"/>
    <n v="39810.328000000001"/>
    <n v="19454.460000000003"/>
    <x v="602"/>
    <n v="0.51132128326096682"/>
  </r>
  <r>
    <x v="603"/>
    <x v="458"/>
    <x v="12"/>
    <s v="Q2-2023"/>
    <d v="2023-04-25T00:00:00"/>
    <d v="2023-04-25T00:00:00"/>
    <n v="15"/>
    <x v="3"/>
    <x v="8"/>
    <s v="London"/>
    <s v="Europe→United Kingdom→London"/>
    <s v="Small Business"/>
    <x v="0"/>
    <x v="14"/>
    <x v="1"/>
    <x v="601"/>
    <n v="405.66"/>
    <n v="962.51"/>
    <s v="High"/>
    <n v="0.19"/>
    <n v="7"/>
    <n v="5457.4317000000001"/>
    <n v="2839.6200000000003"/>
    <x v="603"/>
    <n v="0.47967832561239376"/>
  </r>
  <r>
    <x v="604"/>
    <x v="459"/>
    <x v="27"/>
    <s v="Q3-2023"/>
    <d v="2023-10-02T00:00:00"/>
    <d v="2023-10-02T00:00:00"/>
    <n v="15"/>
    <x v="2"/>
    <x v="5"/>
    <s v="Rio de Janeiro"/>
    <s v="Americas→Brazil→Rio de Janeiro"/>
    <s v="Small Business"/>
    <x v="0"/>
    <x v="5"/>
    <x v="4"/>
    <x v="602"/>
    <n v="689.33"/>
    <n v="668.27"/>
    <s v="Medium"/>
    <n v="0.186"/>
    <n v="13"/>
    <n v="7071.6331400000008"/>
    <n v="8961.2900000000009"/>
    <x v="604"/>
    <n v="-0.26721647214861033"/>
  </r>
  <r>
    <x v="605"/>
    <x v="460"/>
    <x v="12"/>
    <s v="Q2-2023"/>
    <d v="2023-05-14T00:00:00"/>
    <d v="2023-05-14T00:00:00"/>
    <n v="22"/>
    <x v="1"/>
    <x v="2"/>
    <s v="Nagoya"/>
    <s v="Asia→Japan→Nagoya"/>
    <s v="Enterprise"/>
    <x v="0"/>
    <x v="8"/>
    <x v="6"/>
    <x v="603"/>
    <n v="1209.22"/>
    <n v="1404.33"/>
    <s v="High"/>
    <n v="0.10299999999999999"/>
    <n v="11"/>
    <n v="13856.52411"/>
    <n v="13301.42"/>
    <x v="605"/>
    <n v="4.0060848275751328E-2"/>
  </r>
  <r>
    <x v="606"/>
    <x v="111"/>
    <x v="16"/>
    <s v="Q2-2025"/>
    <d v="2025-06-21T00:00:00"/>
    <d v="2025-06-21T00:00:00"/>
    <n v="2"/>
    <x v="0"/>
    <x v="11"/>
    <s v="Johannesburg"/>
    <s v="Africa→South Africa→Johannesburg"/>
    <s v="Small Business"/>
    <x v="5"/>
    <x v="10"/>
    <x v="3"/>
    <x v="604"/>
    <n v="1466.27"/>
    <n v="3589.89"/>
    <s v="High"/>
    <n v="9.7000000000000003E-2"/>
    <n v="9"/>
    <n v="29175.036029999999"/>
    <n v="13196.43"/>
    <x v="606"/>
    <n v="0.54768076425234147"/>
  </r>
  <r>
    <x v="607"/>
    <x v="461"/>
    <x v="18"/>
    <s v="Q4-2024"/>
    <d v="2024-12-24T00:00:00"/>
    <d v="2024-12-24T00:00:00"/>
    <n v="27"/>
    <x v="0"/>
    <x v="0"/>
    <s v="Mombasa"/>
    <s v="Africa→Kenya→Mombasa"/>
    <s v="Corporate"/>
    <x v="3"/>
    <x v="5"/>
    <x v="1"/>
    <x v="605"/>
    <n v="143.33000000000001"/>
    <n v="233.51"/>
    <s v="Low"/>
    <n v="0.16300000000000001"/>
    <n v="14"/>
    <n v="2736.27018"/>
    <n v="2006.6200000000001"/>
    <x v="607"/>
    <n v="0.26665867476580835"/>
  </r>
  <r>
    <x v="608"/>
    <x v="10"/>
    <x v="9"/>
    <s v="Q1-2024"/>
    <d v="2024-01-27T00:00:00"/>
    <d v="2024-01-28T00:00:00"/>
    <n v="0"/>
    <x v="0"/>
    <x v="11"/>
    <s v="Cape Town"/>
    <s v="Africa→South Africa→Cape Town"/>
    <s v="Enterprise"/>
    <x v="4"/>
    <x v="7"/>
    <x v="0"/>
    <x v="606"/>
    <n v="109.75"/>
    <n v="124.25"/>
    <s v="Low"/>
    <n v="0.12"/>
    <n v="19"/>
    <n v="2077.46"/>
    <n v="2085.25"/>
    <x v="608"/>
    <n v="-3.7497713554051405E-3"/>
  </r>
  <r>
    <x v="609"/>
    <x v="386"/>
    <x v="12"/>
    <s v="Q2-2023"/>
    <d v="2023-04-23T00:00:00"/>
    <d v="2023-04-23T00:00:00"/>
    <n v="7"/>
    <x v="2"/>
    <x v="10"/>
    <s v="Austin"/>
    <s v="Americas→USA→Austin"/>
    <s v="Corporate"/>
    <x v="3"/>
    <x v="7"/>
    <x v="1"/>
    <x v="607"/>
    <n v="1099.1500000000001"/>
    <n v="1431.37"/>
    <s v="High"/>
    <n v="0.104"/>
    <n v="8"/>
    <n v="10260.060159999999"/>
    <n v="8793.2000000000007"/>
    <x v="609"/>
    <n v="0.14296798821109433"/>
  </r>
  <r>
    <x v="610"/>
    <x v="145"/>
    <x v="31"/>
    <s v="Q1-2024"/>
    <d v="2024-02-01T00:00:00"/>
    <d v="2024-02-01T00:00:00"/>
    <n v="0"/>
    <x v="2"/>
    <x v="10"/>
    <s v="Austin"/>
    <s v="Americas→USA→Austin"/>
    <s v="Consumer"/>
    <x v="3"/>
    <x v="10"/>
    <x v="1"/>
    <x v="608"/>
    <n v="714.43"/>
    <n v="1595.52"/>
    <s v="High"/>
    <n v="0.19400000000000001"/>
    <n v="14"/>
    <n v="18003.847679999999"/>
    <n v="10002.019999999999"/>
    <x v="610"/>
    <n v="0.44445097638151093"/>
  </r>
  <r>
    <x v="611"/>
    <x v="462"/>
    <x v="1"/>
    <s v="Q4-2024"/>
    <d v="2024-11-06T00:00:00"/>
    <d v="2024-11-06T00:00:00"/>
    <n v="18"/>
    <x v="2"/>
    <x v="10"/>
    <s v="Chicago"/>
    <s v="Americas→USA→Chicago"/>
    <s v="Education"/>
    <x v="5"/>
    <x v="0"/>
    <x v="5"/>
    <x v="609"/>
    <n v="942.02"/>
    <n v="1028.46"/>
    <s v="High"/>
    <n v="0"/>
    <n v="9"/>
    <n v="9256.14"/>
    <n v="8478.18"/>
    <x v="611"/>
    <n v="8.4047994088248354E-2"/>
  </r>
  <r>
    <x v="612"/>
    <x v="463"/>
    <x v="17"/>
    <s v="Q2-2024"/>
    <d v="2024-06-30T00:00:00"/>
    <d v="2024-06-30T00:00:00"/>
    <n v="5"/>
    <x v="0"/>
    <x v="0"/>
    <s v="Kisumu"/>
    <s v="Africa→Kenya→Kisumu"/>
    <s v="Education"/>
    <x v="4"/>
    <x v="12"/>
    <x v="2"/>
    <x v="610"/>
    <n v="1323.55"/>
    <n v="3230.35"/>
    <s v="High"/>
    <n v="2.1999999999999999E-2"/>
    <n v="26"/>
    <n v="82141.339799999987"/>
    <n v="34412.299999999996"/>
    <x v="612"/>
    <n v="0.58105991351263542"/>
  </r>
  <r>
    <x v="613"/>
    <x v="202"/>
    <x v="24"/>
    <s v="Q3-2023"/>
    <d v="2023-08-19T00:00:00"/>
    <d v="2023-08-19T00:00:00"/>
    <n v="20"/>
    <x v="3"/>
    <x v="7"/>
    <s v="Paris"/>
    <s v="Europe→France→Paris"/>
    <s v="Enterprise"/>
    <x v="2"/>
    <x v="3"/>
    <x v="2"/>
    <x v="611"/>
    <n v="1418.51"/>
    <n v="2789.61"/>
    <s v="High"/>
    <n v="0.17100000000000001"/>
    <n v="8"/>
    <n v="18500.693520000001"/>
    <n v="11348.08"/>
    <x v="613"/>
    <n v="0.38661326464695689"/>
  </r>
  <r>
    <x v="614"/>
    <x v="417"/>
    <x v="3"/>
    <s v="Q1-2025"/>
    <d v="2025-03-27T00:00:00"/>
    <d v="2025-03-27T00:00:00"/>
    <n v="16"/>
    <x v="1"/>
    <x v="2"/>
    <s v="Tokyo"/>
    <s v="Asia→Japan→Tokyo"/>
    <s v="Enterprise"/>
    <x v="3"/>
    <x v="5"/>
    <x v="1"/>
    <x v="612"/>
    <n v="1317.58"/>
    <n v="1897.74"/>
    <s v="High"/>
    <n v="8.1000000000000003E-2"/>
    <n v="6"/>
    <n v="10464.138360000001"/>
    <n v="7905.48"/>
    <x v="614"/>
    <n v="0.24451687009230266"/>
  </r>
  <r>
    <x v="615"/>
    <x v="326"/>
    <x v="32"/>
    <s v="Q4-2023"/>
    <d v="2023-10-11T00:00:00"/>
    <d v="2023-10-11T00:00:00"/>
    <n v="2"/>
    <x v="0"/>
    <x v="1"/>
    <s v="Port Harcourt"/>
    <s v="Africa→Nigeria→Port Harcourt"/>
    <s v="Education"/>
    <x v="2"/>
    <x v="11"/>
    <x v="2"/>
    <x v="613"/>
    <n v="391.16"/>
    <n v="902.47"/>
    <s v="High"/>
    <n v="4.0000000000000001E-3"/>
    <n v="12"/>
    <n v="10786.32144"/>
    <n v="4693.92"/>
    <x v="615"/>
    <n v="0.56482661618139207"/>
  </r>
  <r>
    <x v="616"/>
    <x v="55"/>
    <x v="6"/>
    <s v="Q4-2024"/>
    <d v="2025-01-16T00:00:00"/>
    <d v="2025-01-16T00:00:00"/>
    <n v="30"/>
    <x v="3"/>
    <x v="8"/>
    <s v="Manchester"/>
    <s v="Europe→United Kingdom→Manchester"/>
    <s v="Corporate"/>
    <x v="0"/>
    <x v="14"/>
    <x v="5"/>
    <x v="614"/>
    <n v="722.87"/>
    <n v="33.659999999999997"/>
    <s v="Low"/>
    <n v="0.10199999999999999"/>
    <n v="28"/>
    <n v="846.34703999999988"/>
    <n v="20240.36"/>
    <x v="616"/>
    <n v="-22.914965189693348"/>
  </r>
  <r>
    <x v="617"/>
    <x v="444"/>
    <x v="13"/>
    <s v="Q3-2025"/>
    <d v="2025-07-16T00:00:00"/>
    <d v="2025-07-16T00:00:00"/>
    <n v="5"/>
    <x v="3"/>
    <x v="8"/>
    <s v="London"/>
    <s v="Europe→United Kingdom→London"/>
    <s v="Enterprise"/>
    <x v="1"/>
    <x v="11"/>
    <x v="1"/>
    <x v="615"/>
    <n v="930.03"/>
    <n v="1086.68"/>
    <s v="High"/>
    <n v="0.109"/>
    <n v="26"/>
    <n v="25174.028880000002"/>
    <n v="24180.78"/>
    <x v="617"/>
    <n v="3.9455300728168656E-2"/>
  </r>
  <r>
    <x v="618"/>
    <x v="464"/>
    <x v="1"/>
    <s v="Q4-2024"/>
    <d v="2024-10-24T00:00:00"/>
    <d v="2024-10-24T00:00:00"/>
    <n v="11"/>
    <x v="3"/>
    <x v="7"/>
    <s v="Paris"/>
    <s v="Europe→France→Paris"/>
    <s v="Education"/>
    <x v="3"/>
    <x v="9"/>
    <x v="0"/>
    <x v="616"/>
    <n v="816.7"/>
    <n v="1010.75"/>
    <s v="High"/>
    <n v="4.7E-2"/>
    <n v="43"/>
    <n v="41419.524249999995"/>
    <n v="35118.1"/>
    <x v="618"/>
    <n v="0.15213656757537472"/>
  </r>
  <r>
    <x v="619"/>
    <x v="428"/>
    <x v="27"/>
    <s v="Q3-2023"/>
    <d v="2023-09-14T00:00:00"/>
    <d v="2023-09-14T00:00:00"/>
    <n v="6"/>
    <x v="0"/>
    <x v="0"/>
    <s v="Nakuru"/>
    <s v="Africa→Kenya→Nakuru"/>
    <s v="Education"/>
    <x v="4"/>
    <x v="2"/>
    <x v="6"/>
    <x v="617"/>
    <n v="251.03"/>
    <n v="411.48"/>
    <s v="Medium"/>
    <n v="0.16500000000000001"/>
    <n v="3"/>
    <n v="1030.7574"/>
    <n v="753.09"/>
    <x v="619"/>
    <n v="0.26938191275658069"/>
  </r>
  <r>
    <x v="620"/>
    <x v="448"/>
    <x v="19"/>
    <s v="Q2-2025"/>
    <d v="2025-05-03T00:00:00"/>
    <d v="2025-05-03T00:00:00"/>
    <n v="16"/>
    <x v="2"/>
    <x v="5"/>
    <s v="Rio de Janeiro"/>
    <s v="Americas→Brazil→Rio de Janeiro"/>
    <s v="Consumer"/>
    <x v="2"/>
    <x v="1"/>
    <x v="2"/>
    <x v="618"/>
    <n v="168.68"/>
    <n v="413.34"/>
    <s v="Low"/>
    <n v="0.186"/>
    <n v="7"/>
    <n v="2355.2113199999999"/>
    <n v="1180.76"/>
    <x v="620"/>
    <n v="0.49866069767361682"/>
  </r>
  <r>
    <x v="621"/>
    <x v="465"/>
    <x v="14"/>
    <s v="Q3-2024"/>
    <d v="2024-08-23T00:00:00"/>
    <d v="2024-08-23T00:00:00"/>
    <n v="26"/>
    <x v="1"/>
    <x v="4"/>
    <s v="Hyderabad"/>
    <s v="Asia→India→Hyderabad"/>
    <s v="Corporate"/>
    <x v="0"/>
    <x v="1"/>
    <x v="2"/>
    <x v="619"/>
    <n v="1339.24"/>
    <n v="1558.89"/>
    <s v="High"/>
    <n v="0.192"/>
    <n v="24"/>
    <n v="30229.994880000002"/>
    <n v="32141.760000000002"/>
    <x v="621"/>
    <n v="-6.3240669659021781E-2"/>
  </r>
  <r>
    <x v="622"/>
    <x v="466"/>
    <x v="13"/>
    <s v="Q3-2025"/>
    <d v="2025-07-31T00:00:00"/>
    <d v="2025-07-31T00:00:00"/>
    <n v="12"/>
    <x v="0"/>
    <x v="0"/>
    <s v="Nairobi"/>
    <s v="Africa→Kenya→Nairobi"/>
    <s v="Small Business"/>
    <x v="2"/>
    <x v="7"/>
    <x v="6"/>
    <x v="620"/>
    <n v="619.64"/>
    <n v="861.16"/>
    <s v="High"/>
    <n v="0.113"/>
    <n v="14"/>
    <n v="10693.88488"/>
    <n v="8674.9599999999991"/>
    <x v="622"/>
    <n v="0.18879246435276761"/>
  </r>
  <r>
    <x v="623"/>
    <x v="241"/>
    <x v="25"/>
    <s v="Q3-2023"/>
    <d v="2023-08-02T00:00:00"/>
    <d v="2023-08-03T00:00:00"/>
    <n v="0"/>
    <x v="1"/>
    <x v="9"/>
    <s v="Shanghai"/>
    <s v="Asia→China→Shanghai"/>
    <s v="Non-Profit"/>
    <x v="4"/>
    <x v="1"/>
    <x v="2"/>
    <x v="621"/>
    <n v="1021.97"/>
    <n v="2296.25"/>
    <s v="High"/>
    <n v="0.161"/>
    <n v="26"/>
    <n v="50090.397499999999"/>
    <n v="26571.22"/>
    <x v="623"/>
    <n v="0.46953465482081669"/>
  </r>
  <r>
    <x v="624"/>
    <x v="112"/>
    <x v="30"/>
    <s v="Q4-2023"/>
    <d v="2023-12-12T00:00:00"/>
    <d v="2023-12-12T00:00:00"/>
    <n v="23"/>
    <x v="1"/>
    <x v="4"/>
    <s v="Delhi"/>
    <s v="Asia→India→Delhi"/>
    <s v="Small Business"/>
    <x v="4"/>
    <x v="0"/>
    <x v="2"/>
    <x v="622"/>
    <n v="1349.04"/>
    <n v="2636.6"/>
    <s v="High"/>
    <n v="0.114"/>
    <n v="14"/>
    <n v="32704.386400000003"/>
    <n v="18886.559999999998"/>
    <x v="624"/>
    <n v="0.42250682312143928"/>
  </r>
  <r>
    <x v="625"/>
    <x v="81"/>
    <x v="4"/>
    <s v="Q4-2023"/>
    <d v="2024-01-16T00:00:00"/>
    <d v="2024-01-16T00:00:00"/>
    <n v="25"/>
    <x v="1"/>
    <x v="4"/>
    <s v="Hyderabad"/>
    <s v="Asia→India→Hyderabad"/>
    <s v="Small Business"/>
    <x v="0"/>
    <x v="8"/>
    <x v="0"/>
    <x v="623"/>
    <n v="1346.81"/>
    <n v="978.09"/>
    <s v="High"/>
    <n v="0.159"/>
    <n v="17"/>
    <n v="13983.752729999998"/>
    <n v="22895.77"/>
    <x v="625"/>
    <n v="-0.6373122753293996"/>
  </r>
  <r>
    <x v="626"/>
    <x v="241"/>
    <x v="25"/>
    <s v="Q3-2023"/>
    <d v="2023-08-30T00:00:00"/>
    <d v="2023-08-30T00:00:00"/>
    <n v="27"/>
    <x v="1"/>
    <x v="9"/>
    <s v="Shanghai"/>
    <s v="Asia→China→Shanghai"/>
    <s v="Consumer"/>
    <x v="3"/>
    <x v="13"/>
    <x v="5"/>
    <x v="624"/>
    <n v="226.04"/>
    <n v="545.72"/>
    <s v="Medium"/>
    <n v="0.151"/>
    <n v="11"/>
    <n v="5096.4790800000001"/>
    <n v="2486.44"/>
    <x v="626"/>
    <n v="0.51212592831834014"/>
  </r>
  <r>
    <x v="627"/>
    <x v="44"/>
    <x v="23"/>
    <s v="Q2-2023"/>
    <d v="2023-07-18T00:00:00"/>
    <d v="2023-07-18T00:00:00"/>
    <n v="25"/>
    <x v="2"/>
    <x v="3"/>
    <s v="Vancouver"/>
    <s v="Americas→Canada→Vancouver"/>
    <s v="Enterprise"/>
    <x v="1"/>
    <x v="13"/>
    <x v="3"/>
    <x v="625"/>
    <n v="807.02"/>
    <n v="1435.54"/>
    <s v="High"/>
    <n v="0"/>
    <n v="23"/>
    <n v="33017.42"/>
    <n v="18561.46"/>
    <x v="627"/>
    <n v="0.43782827368098415"/>
  </r>
  <r>
    <x v="628"/>
    <x v="141"/>
    <x v="4"/>
    <s v="Q4-2023"/>
    <d v="2024-01-02T00:00:00"/>
    <d v="2024-01-02T00:00:00"/>
    <n v="26"/>
    <x v="3"/>
    <x v="6"/>
    <s v="Frankfurt"/>
    <s v="Europe→Germany→Frankfurt"/>
    <s v="Enterprise"/>
    <x v="3"/>
    <x v="6"/>
    <x v="0"/>
    <x v="626"/>
    <n v="1071.99"/>
    <n v="2397.3000000000002"/>
    <s v="High"/>
    <n v="6.2E-2"/>
    <n v="18"/>
    <n v="40476.013200000001"/>
    <n v="19295.82"/>
    <x v="628"/>
    <n v="0.52327765324476183"/>
  </r>
  <r>
    <x v="629"/>
    <x v="112"/>
    <x v="30"/>
    <s v="Q4-2023"/>
    <d v="2023-12-19T00:00:00"/>
    <d v="2023-12-19T00:00:00"/>
    <n v="30"/>
    <x v="1"/>
    <x v="2"/>
    <s v="Nagoya"/>
    <s v="Asia→Japan→Nagoya"/>
    <s v="Consumer"/>
    <x v="0"/>
    <x v="15"/>
    <x v="3"/>
    <x v="627"/>
    <n v="807.11"/>
    <n v="1853.86"/>
    <s v="High"/>
    <n v="0.13900000000000001"/>
    <n v="8"/>
    <n v="12769.38768"/>
    <n v="6456.88"/>
    <x v="629"/>
    <n v="0.49434693645388639"/>
  </r>
  <r>
    <x v="630"/>
    <x v="467"/>
    <x v="26"/>
    <s v="Q1-2025"/>
    <d v="2025-03-10T00:00:00"/>
    <d v="2025-03-10T00:00:00"/>
    <n v="10"/>
    <x v="1"/>
    <x v="2"/>
    <s v="Osaka"/>
    <s v="Asia→Japan→Osaka"/>
    <s v="Education"/>
    <x v="3"/>
    <x v="13"/>
    <x v="4"/>
    <x v="628"/>
    <n v="51.86"/>
    <n v="45.98"/>
    <s v="Low"/>
    <n v="0.17299999999999999"/>
    <n v="7"/>
    <n v="266.17821999999995"/>
    <n v="363.02"/>
    <x v="630"/>
    <n v="-0.363823080641233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66A76F-1D66-4AF1-A809-ED3A7D9DA4E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65" firstHeaderRow="1" firstDataRow="1" firstDataCol="1"/>
  <pivotFields count="23">
    <pivotField showAll="0"/>
    <pivotField numFmtId="14" showAll="0"/>
    <pivotField showAll="0"/>
    <pivotField showAll="0"/>
    <pivotField numFmtId="14" showAll="0"/>
    <pivotField numFmtId="14" showAll="0"/>
    <pivotField numFmtId="1" showAll="0"/>
    <pivotField axis="axisRow" showAll="0">
      <items count="5">
        <item x="0"/>
        <item x="2"/>
        <item x="1"/>
        <item x="3"/>
        <item t="default"/>
      </items>
    </pivotField>
    <pivotField axis="axisRow" showAll="0">
      <items count="13">
        <item x="5"/>
        <item x="3"/>
        <item x="9"/>
        <item x="7"/>
        <item x="6"/>
        <item x="4"/>
        <item x="2"/>
        <item x="0"/>
        <item x="1"/>
        <item x="11"/>
        <item x="8"/>
        <item x="10"/>
        <item t="default"/>
      </items>
    </pivotField>
    <pivotField axis="axisRow" showAll="0">
      <items count="41">
        <item x="7"/>
        <item x="36"/>
        <item x="38"/>
        <item x="6"/>
        <item x="9"/>
        <item x="12"/>
        <item x="10"/>
        <item x="33"/>
        <item x="15"/>
        <item x="18"/>
        <item x="25"/>
        <item x="37"/>
        <item x="34"/>
        <item x="20"/>
        <item x="0"/>
        <item x="3"/>
        <item x="21"/>
        <item x="17"/>
        <item x="31"/>
        <item x="11"/>
        <item x="13"/>
        <item x="19"/>
        <item x="29"/>
        <item x="22"/>
        <item x="32"/>
        <item x="2"/>
        <item x="16"/>
        <item x="39"/>
        <item x="4"/>
        <item x="28"/>
        <item x="1"/>
        <item x="30"/>
        <item x="24"/>
        <item x="8"/>
        <item x="23"/>
        <item x="14"/>
        <item x="27"/>
        <item x="5"/>
        <item x="35"/>
        <item x="26"/>
        <item t="default"/>
      </items>
    </pivotField>
    <pivotField showAll="0"/>
    <pivotField showAll="0"/>
    <pivotField showAll="0"/>
    <pivotField showAll="0"/>
    <pivotField showAll="0"/>
    <pivotField numFmtId="165" showAll="0"/>
    <pivotField numFmtId="165" showAll="0"/>
    <pivotField numFmtId="10" showAll="0"/>
    <pivotField numFmtId="1" showAll="0"/>
    <pivotField numFmtId="165" showAll="0"/>
    <pivotField numFmtId="165" showAll="0"/>
    <pivotField numFmtId="165" showAll="0"/>
    <pivotField numFmtId="10" showAll="0"/>
  </pivotFields>
  <rowFields count="3">
    <field x="7"/>
    <field x="8"/>
    <field x="9"/>
  </rowFields>
  <rowItems count="62">
    <i>
      <x/>
    </i>
    <i r="1">
      <x v="7"/>
    </i>
    <i r="2">
      <x v="14"/>
    </i>
    <i r="2">
      <x v="20"/>
    </i>
    <i r="2">
      <x v="25"/>
    </i>
    <i r="2">
      <x v="26"/>
    </i>
    <i r="1">
      <x v="8"/>
    </i>
    <i r="2">
      <x/>
    </i>
    <i r="2">
      <x v="15"/>
    </i>
    <i r="2">
      <x v="30"/>
    </i>
    <i r="2">
      <x v="38"/>
    </i>
    <i r="1">
      <x v="9"/>
    </i>
    <i r="2">
      <x v="7"/>
    </i>
    <i r="2">
      <x v="10"/>
    </i>
    <i r="2">
      <x v="13"/>
    </i>
    <i>
      <x v="1"/>
    </i>
    <i r="1">
      <x/>
    </i>
    <i r="2">
      <x v="6"/>
    </i>
    <i r="2">
      <x v="31"/>
    </i>
    <i r="2">
      <x v="33"/>
    </i>
    <i r="2">
      <x v="38"/>
    </i>
    <i r="1">
      <x v="1"/>
    </i>
    <i r="2">
      <x v="21"/>
    </i>
    <i r="2">
      <x v="37"/>
    </i>
    <i r="2">
      <x v="38"/>
    </i>
    <i r="2">
      <x v="39"/>
    </i>
    <i r="1">
      <x v="11"/>
    </i>
    <i r="2">
      <x v="1"/>
    </i>
    <i r="2">
      <x v="8"/>
    </i>
    <i r="2">
      <x v="27"/>
    </i>
    <i r="2">
      <x v="32"/>
    </i>
    <i>
      <x v="2"/>
    </i>
    <i r="1">
      <x v="2"/>
    </i>
    <i r="2">
      <x v="2"/>
    </i>
    <i r="2">
      <x v="34"/>
    </i>
    <i r="2">
      <x v="35"/>
    </i>
    <i r="2">
      <x v="38"/>
    </i>
    <i r="1">
      <x v="5"/>
    </i>
    <i r="2">
      <x v="3"/>
    </i>
    <i r="2">
      <x v="9"/>
    </i>
    <i r="2">
      <x v="12"/>
    </i>
    <i r="2">
      <x v="22"/>
    </i>
    <i r="2">
      <x v="38"/>
    </i>
    <i r="1">
      <x v="6"/>
    </i>
    <i r="2">
      <x v="24"/>
    </i>
    <i r="2">
      <x v="28"/>
    </i>
    <i r="2">
      <x v="36"/>
    </i>
    <i>
      <x v="3"/>
    </i>
    <i r="1">
      <x v="3"/>
    </i>
    <i r="2">
      <x v="17"/>
    </i>
    <i r="2">
      <x v="19"/>
    </i>
    <i r="2">
      <x v="29"/>
    </i>
    <i r="1">
      <x v="4"/>
    </i>
    <i r="2">
      <x v="4"/>
    </i>
    <i r="2">
      <x v="11"/>
    </i>
    <i r="2">
      <x v="23"/>
    </i>
    <i r="1">
      <x v="10"/>
    </i>
    <i r="2">
      <x v="5"/>
    </i>
    <i r="2">
      <x v="16"/>
    </i>
    <i r="2">
      <x v="18"/>
    </i>
    <i r="2">
      <x v="3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9E0025F-9191-40B8-8515-04B6C4980426}"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rowPageCount="1" colPageCount="1"/>
  <pivotFields count="24">
    <pivotField showAll="0"/>
    <pivotField numFmtId="14" showAll="0"/>
    <pivotField showAll="0"/>
    <pivotField showAll="0"/>
    <pivotField numFmtId="14" showAll="0"/>
    <pivotField numFmtId="14" showAll="0"/>
    <pivotField numFmtId="1" showAll="0"/>
    <pivotField showAll="0"/>
    <pivotField showAll="0"/>
    <pivotField showAll="0"/>
    <pivotField showAll="0"/>
    <pivotField showAll="0"/>
    <pivotField showAll="0"/>
    <pivotField axis="axisRow" showAll="0">
      <items count="8">
        <item x="6"/>
        <item x="0"/>
        <item x="4"/>
        <item x="5"/>
        <item x="2"/>
        <item x="3"/>
        <item x="1"/>
        <item t="default"/>
      </items>
    </pivotField>
    <pivotField showAll="0"/>
    <pivotField numFmtId="165" showAll="0"/>
    <pivotField dataField="1" numFmtId="165" showAll="0">
      <items count="630">
        <item x="296"/>
        <item x="112"/>
        <item x="58"/>
        <item x="179"/>
        <item x="284"/>
        <item x="171"/>
        <item x="490"/>
        <item x="106"/>
        <item x="96"/>
        <item x="176"/>
        <item x="2"/>
        <item x="614"/>
        <item x="245"/>
        <item x="54"/>
        <item x="387"/>
        <item x="83"/>
        <item x="127"/>
        <item x="628"/>
        <item x="7"/>
        <item x="569"/>
        <item x="228"/>
        <item x="116"/>
        <item x="309"/>
        <item x="458"/>
        <item x="321"/>
        <item x="529"/>
        <item x="339"/>
        <item x="89"/>
        <item x="139"/>
        <item x="579"/>
        <item x="119"/>
        <item x="478"/>
        <item x="261"/>
        <item x="51"/>
        <item x="280"/>
        <item x="572"/>
        <item x="523"/>
        <item x="289"/>
        <item x="241"/>
        <item x="583"/>
        <item x="606"/>
        <item x="352"/>
        <item x="209"/>
        <item x="528"/>
        <item x="514"/>
        <item x="345"/>
        <item x="243"/>
        <item x="416"/>
        <item x="460"/>
        <item x="108"/>
        <item x="485"/>
        <item x="26"/>
        <item x="204"/>
        <item x="432"/>
        <item x="441"/>
        <item x="35"/>
        <item x="457"/>
        <item x="548"/>
        <item x="303"/>
        <item x="113"/>
        <item x="473"/>
        <item x="306"/>
        <item x="328"/>
        <item x="316"/>
        <item x="219"/>
        <item x="605"/>
        <item x="53"/>
        <item x="103"/>
        <item x="342"/>
        <item x="173"/>
        <item x="114"/>
        <item x="371"/>
        <item x="3"/>
        <item x="237"/>
        <item x="596"/>
        <item x="430"/>
        <item x="434"/>
        <item x="124"/>
        <item x="567"/>
        <item x="482"/>
        <item x="516"/>
        <item x="162"/>
        <item x="487"/>
        <item x="445"/>
        <item x="213"/>
        <item x="367"/>
        <item x="230"/>
        <item x="576"/>
        <item x="508"/>
        <item x="268"/>
        <item x="101"/>
        <item x="215"/>
        <item x="574"/>
        <item x="109"/>
        <item x="474"/>
        <item x="128"/>
        <item x="192"/>
        <item x="537"/>
        <item x="52"/>
        <item x="82"/>
        <item x="165"/>
        <item x="137"/>
        <item x="426"/>
        <item x="359"/>
        <item x="231"/>
        <item x="178"/>
        <item x="617"/>
        <item x="618"/>
        <item x="455"/>
        <item x="98"/>
        <item x="319"/>
        <item x="505"/>
        <item x="28"/>
        <item x="336"/>
        <item x="39"/>
        <item x="348"/>
        <item x="294"/>
        <item x="131"/>
        <item x="314"/>
        <item x="437"/>
        <item x="577"/>
        <item x="480"/>
        <item x="443"/>
        <item x="266"/>
        <item x="220"/>
        <item x="177"/>
        <item x="216"/>
        <item x="295"/>
        <item x="291"/>
        <item x="159"/>
        <item x="155"/>
        <item x="558"/>
        <item x="406"/>
        <item x="133"/>
        <item x="302"/>
        <item x="168"/>
        <item x="269"/>
        <item x="378"/>
        <item x="624"/>
        <item x="73"/>
        <item x="12"/>
        <item x="46"/>
        <item x="257"/>
        <item x="305"/>
        <item x="389"/>
        <item x="150"/>
        <item x="439"/>
        <item x="599"/>
        <item x="134"/>
        <item x="297"/>
        <item x="463"/>
        <item x="5"/>
        <item x="384"/>
        <item x="587"/>
        <item x="557"/>
        <item x="483"/>
        <item x="68"/>
        <item x="238"/>
        <item x="461"/>
        <item x="0"/>
        <item x="324"/>
        <item x="71"/>
        <item x="118"/>
        <item x="199"/>
        <item x="272"/>
        <item x="145"/>
        <item x="14"/>
        <item x="30"/>
        <item x="491"/>
        <item x="533"/>
        <item x="488"/>
        <item x="132"/>
        <item x="602"/>
        <item x="87"/>
        <item x="256"/>
        <item x="11"/>
        <item x="125"/>
        <item x="476"/>
        <item x="591"/>
        <item x="10"/>
        <item x="57"/>
        <item x="78"/>
        <item x="451"/>
        <item x="594"/>
        <item x="561"/>
        <item x="146"/>
        <item x="283"/>
        <item x="368"/>
        <item x="148"/>
        <item x="312"/>
        <item x="313"/>
        <item x="489"/>
        <item x="255"/>
        <item x="492"/>
        <item x="570"/>
        <item x="64"/>
        <item x="454"/>
        <item x="27"/>
        <item x="252"/>
        <item x="1"/>
        <item x="362"/>
        <item x="307"/>
        <item x="212"/>
        <item x="191"/>
        <item x="415"/>
        <item x="4"/>
        <item x="356"/>
        <item x="250"/>
        <item x="417"/>
        <item x="409"/>
        <item x="310"/>
        <item x="522"/>
        <item x="507"/>
        <item x="540"/>
        <item x="393"/>
        <item x="152"/>
        <item x="6"/>
        <item x="15"/>
        <item x="195"/>
        <item x="620"/>
        <item x="573"/>
        <item x="236"/>
        <item x="408"/>
        <item x="383"/>
        <item x="402"/>
        <item x="198"/>
        <item x="329"/>
        <item x="190"/>
        <item x="184"/>
        <item x="498"/>
        <item x="275"/>
        <item x="382"/>
        <item x="571"/>
        <item x="414"/>
        <item x="613"/>
        <item x="267"/>
        <item x="433"/>
        <item x="91"/>
        <item x="249"/>
        <item x="467"/>
        <item x="227"/>
        <item x="141"/>
        <item x="263"/>
        <item x="36"/>
        <item x="242"/>
        <item x="323"/>
        <item x="229"/>
        <item x="217"/>
        <item x="588"/>
        <item x="147"/>
        <item x="326"/>
        <item x="459"/>
        <item x="550"/>
        <item x="601"/>
        <item x="497"/>
        <item x="189"/>
        <item x="93"/>
        <item x="502"/>
        <item x="386"/>
        <item x="200"/>
        <item x="513"/>
        <item x="494"/>
        <item x="55"/>
        <item x="623"/>
        <item x="519"/>
        <item x="301"/>
        <item x="431"/>
        <item x="512"/>
        <item x="287"/>
        <item x="44"/>
        <item x="568"/>
        <item x="144"/>
        <item x="466"/>
        <item x="129"/>
        <item x="246"/>
        <item x="616"/>
        <item x="248"/>
        <item x="185"/>
        <item x="110"/>
        <item x="130"/>
        <item x="609"/>
        <item x="442"/>
        <item x="376"/>
        <item x="16"/>
        <item x="260"/>
        <item x="447"/>
        <item x="543"/>
        <item x="527"/>
        <item x="510"/>
        <item x="292"/>
        <item x="615"/>
        <item x="222"/>
        <item x="94"/>
        <item x="349"/>
        <item x="281"/>
        <item x="546"/>
        <item x="75"/>
        <item x="88"/>
        <item x="575"/>
        <item x="581"/>
        <item x="379"/>
        <item x="361"/>
        <item x="399"/>
        <item x="582"/>
        <item x="43"/>
        <item x="332"/>
        <item x="541"/>
        <item x="65"/>
        <item x="495"/>
        <item x="331"/>
        <item x="410"/>
        <item x="315"/>
        <item x="317"/>
        <item x="400"/>
        <item x="520"/>
        <item x="401"/>
        <item x="373"/>
        <item x="363"/>
        <item x="501"/>
        <item x="160"/>
        <item x="169"/>
        <item x="436"/>
        <item x="67"/>
        <item x="435"/>
        <item x="562"/>
        <item x="66"/>
        <item x="288"/>
        <item x="187"/>
        <item x="22"/>
        <item x="62"/>
        <item x="214"/>
        <item x="545"/>
        <item x="151"/>
        <item x="70"/>
        <item x="598"/>
        <item x="530"/>
        <item x="381"/>
        <item x="90"/>
        <item x="85"/>
        <item x="472"/>
        <item x="398"/>
        <item x="218"/>
        <item x="188"/>
        <item x="335"/>
        <item x="444"/>
        <item x="33"/>
        <item x="353"/>
        <item x="337"/>
        <item x="428"/>
        <item x="210"/>
        <item x="239"/>
        <item x="161"/>
        <item x="471"/>
        <item x="74"/>
        <item x="154"/>
        <item x="183"/>
        <item x="595"/>
        <item x="299"/>
        <item x="334"/>
        <item x="182"/>
        <item x="357"/>
        <item x="469"/>
        <item x="405"/>
        <item x="105"/>
        <item x="167"/>
        <item x="38"/>
        <item x="45"/>
        <item x="603"/>
        <item x="92"/>
        <item x="590"/>
        <item x="325"/>
        <item x="535"/>
        <item x="524"/>
        <item x="298"/>
        <item x="607"/>
        <item x="233"/>
        <item x="123"/>
        <item x="625"/>
        <item x="270"/>
        <item x="59"/>
        <item x="13"/>
        <item x="395"/>
        <item x="551"/>
        <item x="350"/>
        <item x="380"/>
        <item x="72"/>
        <item x="226"/>
        <item x="196"/>
        <item x="143"/>
        <item x="388"/>
        <item x="555"/>
        <item x="225"/>
        <item x="421"/>
        <item x="311"/>
        <item x="81"/>
        <item x="517"/>
        <item x="163"/>
        <item x="282"/>
        <item x="369"/>
        <item x="563"/>
        <item x="201"/>
        <item x="619"/>
        <item x="532"/>
        <item x="194"/>
        <item x="452"/>
        <item x="370"/>
        <item x="40"/>
        <item x="470"/>
        <item x="232"/>
        <item x="425"/>
        <item x="286"/>
        <item x="525"/>
        <item x="608"/>
        <item x="385"/>
        <item x="375"/>
        <item x="503"/>
        <item x="515"/>
        <item x="496"/>
        <item x="136"/>
        <item x="338"/>
        <item x="397"/>
        <item x="142"/>
        <item x="560"/>
        <item x="358"/>
        <item x="273"/>
        <item x="156"/>
        <item x="247"/>
        <item x="556"/>
        <item x="29"/>
        <item x="253"/>
        <item x="499"/>
        <item x="86"/>
        <item x="122"/>
        <item x="391"/>
        <item x="419"/>
        <item x="593"/>
        <item x="418"/>
        <item x="542"/>
        <item x="584"/>
        <item x="37"/>
        <item x="404"/>
        <item x="41"/>
        <item x="234"/>
        <item x="271"/>
        <item x="360"/>
        <item x="509"/>
        <item x="592"/>
        <item x="49"/>
        <item x="240"/>
        <item x="31"/>
        <item x="111"/>
        <item x="597"/>
        <item x="206"/>
        <item x="84"/>
        <item x="251"/>
        <item x="340"/>
        <item x="48"/>
        <item x="565"/>
        <item x="559"/>
        <item x="468"/>
        <item x="126"/>
        <item x="166"/>
        <item x="627"/>
        <item x="138"/>
        <item x="506"/>
        <item x="456"/>
        <item x="69"/>
        <item x="97"/>
        <item x="612"/>
        <item x="377"/>
        <item x="60"/>
        <item x="63"/>
        <item x="181"/>
        <item x="175"/>
        <item x="500"/>
        <item x="481"/>
        <item x="424"/>
        <item x="521"/>
        <item x="193"/>
        <item x="102"/>
        <item x="120"/>
        <item x="407"/>
        <item x="554"/>
        <item x="157"/>
        <item x="346"/>
        <item x="304"/>
        <item x="262"/>
        <item x="79"/>
        <item x="99"/>
        <item x="341"/>
        <item x="549"/>
        <item x="344"/>
        <item x="403"/>
        <item x="164"/>
        <item x="170"/>
        <item x="207"/>
        <item x="578"/>
        <item x="277"/>
        <item x="258"/>
        <item x="300"/>
        <item x="453"/>
        <item x="484"/>
        <item x="427"/>
        <item x="24"/>
        <item x="77"/>
        <item x="449"/>
        <item x="290"/>
        <item x="564"/>
        <item x="351"/>
        <item x="450"/>
        <item x="448"/>
        <item x="390"/>
        <item x="153"/>
        <item x="19"/>
        <item x="278"/>
        <item x="465"/>
        <item x="464"/>
        <item x="374"/>
        <item x="586"/>
        <item x="355"/>
        <item x="180"/>
        <item x="539"/>
        <item x="446"/>
        <item x="244"/>
        <item x="438"/>
        <item x="274"/>
        <item x="107"/>
        <item x="140"/>
        <item x="202"/>
        <item x="186"/>
        <item x="172"/>
        <item x="621"/>
        <item x="347"/>
        <item x="365"/>
        <item x="580"/>
        <item x="9"/>
        <item x="536"/>
        <item x="423"/>
        <item x="135"/>
        <item x="276"/>
        <item x="589"/>
        <item x="208"/>
        <item x="18"/>
        <item x="547"/>
        <item x="626"/>
        <item x="149"/>
        <item x="318"/>
        <item x="330"/>
        <item x="354"/>
        <item x="203"/>
        <item x="544"/>
        <item x="265"/>
        <item x="95"/>
        <item x="322"/>
        <item x="264"/>
        <item x="411"/>
        <item x="223"/>
        <item x="8"/>
        <item x="475"/>
        <item x="158"/>
        <item x="23"/>
        <item x="254"/>
        <item x="205"/>
        <item x="285"/>
        <item x="259"/>
        <item x="553"/>
        <item x="25"/>
        <item x="61"/>
        <item x="504"/>
        <item x="50"/>
        <item x="32"/>
        <item x="622"/>
        <item x="197"/>
        <item x="534"/>
        <item x="462"/>
        <item x="211"/>
        <item x="224"/>
        <item x="17"/>
        <item x="413"/>
        <item x="279"/>
        <item x="477"/>
        <item x="121"/>
        <item x="333"/>
        <item x="600"/>
        <item x="235"/>
        <item x="80"/>
        <item x="429"/>
        <item x="479"/>
        <item x="486"/>
        <item x="343"/>
        <item x="611"/>
        <item x="56"/>
        <item x="538"/>
        <item x="531"/>
        <item x="566"/>
        <item x="396"/>
        <item x="420"/>
        <item x="21"/>
        <item x="392"/>
        <item x="221"/>
        <item x="552"/>
        <item x="104"/>
        <item x="493"/>
        <item x="364"/>
        <item x="511"/>
        <item x="34"/>
        <item x="585"/>
        <item x="366"/>
        <item x="412"/>
        <item x="518"/>
        <item x="100"/>
        <item x="394"/>
        <item x="76"/>
        <item x="320"/>
        <item x="308"/>
        <item x="327"/>
        <item x="422"/>
        <item x="42"/>
        <item x="610"/>
        <item x="174"/>
        <item x="293"/>
        <item x="526"/>
        <item x="440"/>
        <item x="115"/>
        <item x="117"/>
        <item x="372"/>
        <item x="47"/>
        <item x="604"/>
        <item x="20"/>
        <item t="default"/>
      </items>
    </pivotField>
    <pivotField axis="axisPage" multipleItemSelectionAllowed="1" showAll="0">
      <items count="4">
        <item h="1" x="2"/>
        <item h="1" x="1"/>
        <item x="0"/>
        <item t="default"/>
      </items>
    </pivotField>
    <pivotField numFmtId="10" showAll="0"/>
    <pivotField numFmtId="1" showAll="0"/>
    <pivotField numFmtId="165" showAll="0"/>
    <pivotField numFmtId="165" showAll="0"/>
    <pivotField numFmtId="165" showAll="0"/>
    <pivotField numFmtId="10" showAll="0"/>
  </pivotFields>
  <rowFields count="1">
    <field x="13"/>
  </rowFields>
  <rowItems count="8">
    <i>
      <x/>
    </i>
    <i>
      <x v="1"/>
    </i>
    <i>
      <x v="2"/>
    </i>
    <i>
      <x v="3"/>
    </i>
    <i>
      <x v="4"/>
    </i>
    <i>
      <x v="5"/>
    </i>
    <i>
      <x v="6"/>
    </i>
    <i t="grand">
      <x/>
    </i>
  </rowItems>
  <colItems count="1">
    <i/>
  </colItems>
  <pageFields count="1">
    <pageField fld="17" hier="-1"/>
  </pageFields>
  <dataFields count="1">
    <dataField name="Sum of Unitprice" fld="16"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9E8D09-FE74-4BA9-8354-B832881032EC}" name="PivotTable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N17" firstHeaderRow="1" firstDataRow="2" firstDataCol="1"/>
  <pivotFields count="28">
    <pivotField showAll="0"/>
    <pivotField axis="axisRow" numFmtId="14" showAll="0">
      <items count="469">
        <item x="5"/>
        <item x="455"/>
        <item x="270"/>
        <item x="414"/>
        <item x="180"/>
        <item x="7"/>
        <item x="370"/>
        <item x="183"/>
        <item x="119"/>
        <item x="423"/>
        <item x="122"/>
        <item x="446"/>
        <item x="179"/>
        <item x="311"/>
        <item x="23"/>
        <item x="77"/>
        <item x="425"/>
        <item x="62"/>
        <item x="152"/>
        <item x="147"/>
        <item x="360"/>
        <item x="29"/>
        <item x="159"/>
        <item x="452"/>
        <item x="2"/>
        <item x="107"/>
        <item x="431"/>
        <item x="225"/>
        <item x="335"/>
        <item x="205"/>
        <item x="314"/>
        <item x="210"/>
        <item x="341"/>
        <item x="64"/>
        <item x="277"/>
        <item x="150"/>
        <item x="33"/>
        <item x="50"/>
        <item x="451"/>
        <item x="163"/>
        <item x="89"/>
        <item x="458"/>
        <item x="125"/>
        <item x="289"/>
        <item x="27"/>
        <item x="386"/>
        <item x="153"/>
        <item x="43"/>
        <item x="67"/>
        <item x="460"/>
        <item x="15"/>
        <item x="440"/>
        <item x="409"/>
        <item x="129"/>
        <item x="449"/>
        <item x="176"/>
        <item x="274"/>
        <item x="238"/>
        <item x="405"/>
        <item x="20"/>
        <item x="381"/>
        <item x="361"/>
        <item x="72"/>
        <item x="206"/>
        <item x="372"/>
        <item x="233"/>
        <item x="327"/>
        <item x="407"/>
        <item x="445"/>
        <item x="307"/>
        <item x="109"/>
        <item x="279"/>
        <item x="366"/>
        <item x="75"/>
        <item x="250"/>
        <item x="37"/>
        <item x="263"/>
        <item x="169"/>
        <item x="44"/>
        <item x="87"/>
        <item x="85"/>
        <item x="305"/>
        <item x="185"/>
        <item x="140"/>
        <item x="133"/>
        <item x="421"/>
        <item x="424"/>
        <item x="375"/>
        <item x="47"/>
        <item x="288"/>
        <item x="385"/>
        <item x="255"/>
        <item x="171"/>
        <item x="369"/>
        <item x="244"/>
        <item x="287"/>
        <item x="131"/>
        <item x="202"/>
        <item x="442"/>
        <item x="241"/>
        <item x="234"/>
        <item x="173"/>
        <item x="388"/>
        <item x="115"/>
        <item x="182"/>
        <item x="418"/>
        <item x="66"/>
        <item x="114"/>
        <item x="259"/>
        <item x="416"/>
        <item x="342"/>
        <item x="199"/>
        <item x="161"/>
        <item x="344"/>
        <item x="52"/>
        <item x="428"/>
        <item x="137"/>
        <item x="459"/>
        <item x="73"/>
        <item x="215"/>
        <item x="363"/>
        <item x="158"/>
        <item x="198"/>
        <item x="322"/>
        <item x="203"/>
        <item x="230"/>
        <item x="155"/>
        <item x="326"/>
        <item x="232"/>
        <item x="347"/>
        <item x="175"/>
        <item x="357"/>
        <item x="258"/>
        <item x="281"/>
        <item x="390"/>
        <item x="323"/>
        <item x="249"/>
        <item x="143"/>
        <item x="192"/>
        <item x="275"/>
        <item x="284"/>
        <item x="112"/>
        <item x="106"/>
        <item x="213"/>
        <item x="134"/>
        <item x="293"/>
        <item x="296"/>
        <item x="63"/>
        <item x="373"/>
        <item x="4"/>
        <item x="141"/>
        <item x="339"/>
        <item x="379"/>
        <item x="201"/>
        <item x="194"/>
        <item x="294"/>
        <item x="81"/>
        <item x="239"/>
        <item x="310"/>
        <item x="422"/>
        <item x="113"/>
        <item x="359"/>
        <item x="299"/>
        <item x="278"/>
        <item x="434"/>
        <item x="240"/>
        <item x="39"/>
        <item x="181"/>
        <item x="94"/>
        <item x="346"/>
        <item x="302"/>
        <item x="13"/>
        <item x="84"/>
        <item x="435"/>
        <item x="246"/>
        <item x="10"/>
        <item x="145"/>
        <item x="162"/>
        <item x="382"/>
        <item x="436"/>
        <item x="178"/>
        <item x="128"/>
        <item x="220"/>
        <item x="291"/>
        <item x="142"/>
        <item x="350"/>
        <item x="438"/>
        <item x="353"/>
        <item x="351"/>
        <item x="193"/>
        <item x="396"/>
        <item x="262"/>
        <item x="313"/>
        <item x="427"/>
        <item x="219"/>
        <item x="34"/>
        <item x="306"/>
        <item x="58"/>
        <item x="0"/>
        <item x="450"/>
        <item x="226"/>
        <item x="245"/>
        <item x="68"/>
        <item x="362"/>
        <item x="264"/>
        <item x="247"/>
        <item x="214"/>
        <item x="243"/>
        <item x="149"/>
        <item x="136"/>
        <item x="402"/>
        <item x="82"/>
        <item x="285"/>
        <item x="70"/>
        <item x="412"/>
        <item x="31"/>
        <item x="36"/>
        <item x="394"/>
        <item x="411"/>
        <item x="399"/>
        <item x="229"/>
        <item x="371"/>
        <item x="8"/>
        <item x="374"/>
        <item x="321"/>
        <item x="384"/>
        <item x="392"/>
        <item x="45"/>
        <item x="312"/>
        <item x="22"/>
        <item x="172"/>
        <item x="42"/>
        <item x="98"/>
        <item x="65"/>
        <item x="154"/>
        <item x="397"/>
        <item x="91"/>
        <item x="118"/>
        <item x="101"/>
        <item x="367"/>
        <item x="151"/>
        <item x="415"/>
        <item x="343"/>
        <item x="116"/>
        <item x="273"/>
        <item x="102"/>
        <item x="103"/>
        <item x="368"/>
        <item x="132"/>
        <item x="248"/>
        <item x="268"/>
        <item x="303"/>
        <item x="463"/>
        <item x="104"/>
        <item x="24"/>
        <item x="410"/>
        <item x="286"/>
        <item x="292"/>
        <item x="157"/>
        <item x="319"/>
        <item x="26"/>
        <item x="333"/>
        <item x="19"/>
        <item x="465"/>
        <item x="227"/>
        <item x="453"/>
        <item x="447"/>
        <item x="398"/>
        <item x="144"/>
        <item x="297"/>
        <item x="325"/>
        <item x="174"/>
        <item x="99"/>
        <item x="420"/>
        <item x="456"/>
        <item x="352"/>
        <item x="395"/>
        <item x="364"/>
        <item x="32"/>
        <item x="38"/>
        <item x="74"/>
        <item x="340"/>
        <item x="433"/>
        <item x="224"/>
        <item x="208"/>
        <item x="209"/>
        <item x="330"/>
        <item x="254"/>
        <item x="190"/>
        <item x="186"/>
        <item x="211"/>
        <item x="97"/>
        <item x="196"/>
        <item x="177"/>
        <item x="138"/>
        <item x="365"/>
        <item x="188"/>
        <item x="166"/>
        <item x="88"/>
        <item x="237"/>
        <item x="156"/>
        <item x="406"/>
        <item x="195"/>
        <item x="464"/>
        <item x="46"/>
        <item x="100"/>
        <item x="49"/>
        <item x="462"/>
        <item x="168"/>
        <item x="1"/>
        <item x="403"/>
        <item x="40"/>
        <item x="228"/>
        <item x="290"/>
        <item x="148"/>
        <item x="355"/>
        <item x="61"/>
        <item x="272"/>
        <item x="332"/>
        <item x="48"/>
        <item x="298"/>
        <item x="222"/>
        <item x="443"/>
        <item x="404"/>
        <item x="391"/>
        <item x="127"/>
        <item x="76"/>
        <item x="378"/>
        <item x="301"/>
        <item x="461"/>
        <item x="25"/>
        <item x="218"/>
        <item x="96"/>
        <item x="429"/>
        <item x="389"/>
        <item x="16"/>
        <item x="329"/>
        <item x="126"/>
        <item x="71"/>
        <item x="55"/>
        <item x="336"/>
        <item x="124"/>
        <item x="130"/>
        <item x="358"/>
        <item x="6"/>
        <item x="356"/>
        <item x="271"/>
        <item x="11"/>
        <item x="408"/>
        <item x="315"/>
        <item x="123"/>
        <item x="419"/>
        <item x="282"/>
        <item x="170"/>
        <item x="105"/>
        <item x="334"/>
        <item x="51"/>
        <item x="265"/>
        <item x="93"/>
        <item x="191"/>
        <item x="317"/>
        <item x="167"/>
        <item x="184"/>
        <item x="316"/>
        <item x="413"/>
        <item x="54"/>
        <item x="120"/>
        <item x="146"/>
        <item x="432"/>
        <item x="454"/>
        <item x="242"/>
        <item x="337"/>
        <item x="348"/>
        <item x="467"/>
        <item x="121"/>
        <item x="12"/>
        <item x="338"/>
        <item x="401"/>
        <item x="417"/>
        <item x="251"/>
        <item x="309"/>
        <item x="308"/>
        <item x="380"/>
        <item x="400"/>
        <item x="80"/>
        <item x="3"/>
        <item x="257"/>
        <item x="95"/>
        <item x="276"/>
        <item x="253"/>
        <item x="53"/>
        <item x="28"/>
        <item x="69"/>
        <item x="376"/>
        <item x="260"/>
        <item x="331"/>
        <item x="439"/>
        <item x="160"/>
        <item x="139"/>
        <item x="448"/>
        <item x="221"/>
        <item x="79"/>
        <item x="207"/>
        <item x="60"/>
        <item x="86"/>
        <item x="57"/>
        <item x="354"/>
        <item x="266"/>
        <item x="320"/>
        <item x="78"/>
        <item x="393"/>
        <item x="216"/>
        <item x="252"/>
        <item x="269"/>
        <item x="280"/>
        <item x="9"/>
        <item x="328"/>
        <item x="41"/>
        <item x="261"/>
        <item x="108"/>
        <item x="345"/>
        <item x="56"/>
        <item x="21"/>
        <item x="324"/>
        <item x="295"/>
        <item x="111"/>
        <item x="235"/>
        <item x="267"/>
        <item x="35"/>
        <item x="304"/>
        <item x="437"/>
        <item x="231"/>
        <item x="349"/>
        <item x="110"/>
        <item x="444"/>
        <item x="189"/>
        <item x="200"/>
        <item x="212"/>
        <item x="466"/>
        <item x="18"/>
        <item x="187"/>
        <item x="92"/>
        <item x="318"/>
        <item x="30"/>
        <item x="377"/>
        <item x="90"/>
        <item x="217"/>
        <item x="441"/>
        <item x="117"/>
        <item x="430"/>
        <item x="83"/>
        <item x="204"/>
        <item x="457"/>
        <item x="383"/>
        <item x="300"/>
        <item x="426"/>
        <item x="164"/>
        <item x="197"/>
        <item x="256"/>
        <item x="387"/>
        <item x="14"/>
        <item x="236"/>
        <item x="17"/>
        <item x="59"/>
        <item x="135"/>
        <item x="223"/>
        <item x="283"/>
        <item x="165"/>
        <item t="default"/>
      </items>
    </pivotField>
    <pivotField showAll="0"/>
    <pivotField showAll="0"/>
    <pivotField numFmtId="14" showAll="0"/>
    <pivotField numFmtId="14" showAll="0"/>
    <pivotField numFmtId="1" showAll="0"/>
    <pivotField showAll="0"/>
    <pivotField axis="axisCol" showAll="0">
      <items count="13">
        <item x="5"/>
        <item x="3"/>
        <item x="9"/>
        <item x="7"/>
        <item x="6"/>
        <item x="4"/>
        <item x="2"/>
        <item x="0"/>
        <item x="1"/>
        <item x="11"/>
        <item x="8"/>
        <item x="10"/>
        <item t="default"/>
      </items>
    </pivotField>
    <pivotField showAll="0"/>
    <pivotField showAll="0"/>
    <pivotField showAll="0"/>
    <pivotField showAll="0"/>
    <pivotField showAll="0"/>
    <pivotField showAll="0"/>
    <pivotField showAll="0"/>
    <pivotField numFmtId="165" showAll="0"/>
    <pivotField numFmtId="165" showAll="0"/>
    <pivotField showAll="0"/>
    <pivotField numFmtId="10" showAll="0"/>
    <pivotField numFmtId="1" showAll="0"/>
    <pivotField dataField="1" numFmtId="165" showAll="0"/>
    <pivotField numFmtId="165" showAll="0"/>
    <pivotField numFmtId="165" showAll="0"/>
    <pivotField numFmtId="10"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25"/>
    <field x="1"/>
  </rowFields>
  <rowItems count="13">
    <i>
      <x v="1"/>
    </i>
    <i>
      <x v="2"/>
    </i>
    <i>
      <x v="3"/>
    </i>
    <i>
      <x v="4"/>
    </i>
    <i>
      <x v="5"/>
    </i>
    <i>
      <x v="6"/>
    </i>
    <i>
      <x v="7"/>
    </i>
    <i>
      <x v="8"/>
    </i>
    <i>
      <x v="9"/>
    </i>
    <i>
      <x v="10"/>
    </i>
    <i>
      <x v="11"/>
    </i>
    <i>
      <x v="12"/>
    </i>
    <i t="grand">
      <x/>
    </i>
  </rowItems>
  <colFields count="1">
    <field x="8"/>
  </colFields>
  <colItems count="13">
    <i>
      <x/>
    </i>
    <i>
      <x v="1"/>
    </i>
    <i>
      <x v="2"/>
    </i>
    <i>
      <x v="3"/>
    </i>
    <i>
      <x v="4"/>
    </i>
    <i>
      <x v="5"/>
    </i>
    <i>
      <x v="6"/>
    </i>
    <i>
      <x v="7"/>
    </i>
    <i>
      <x v="8"/>
    </i>
    <i>
      <x v="9"/>
    </i>
    <i>
      <x v="10"/>
    </i>
    <i>
      <x v="11"/>
    </i>
    <i t="grand">
      <x/>
    </i>
  </colItems>
  <dataFields count="1">
    <dataField name="Sum of GrossRevenue" fld="21" baseField="0" baseItem="0" numFmtId="165"/>
  </dataFields>
  <chartFormats count="12">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0" format="4" series="1">
      <pivotArea type="data" outline="0" fieldPosition="0">
        <references count="2">
          <reference field="4294967294" count="1" selected="0">
            <x v="0"/>
          </reference>
          <reference field="8" count="1" selected="0">
            <x v="4"/>
          </reference>
        </references>
      </pivotArea>
    </chartFormat>
    <chartFormat chart="0" format="5" series="1">
      <pivotArea type="data" outline="0" fieldPosition="0">
        <references count="2">
          <reference field="4294967294" count="1" selected="0">
            <x v="0"/>
          </reference>
          <reference field="8" count="1" selected="0">
            <x v="5"/>
          </reference>
        </references>
      </pivotArea>
    </chartFormat>
    <chartFormat chart="0" format="6" series="1">
      <pivotArea type="data" outline="0" fieldPosition="0">
        <references count="2">
          <reference field="4294967294" count="1" selected="0">
            <x v="0"/>
          </reference>
          <reference field="8" count="1" selected="0">
            <x v="6"/>
          </reference>
        </references>
      </pivotArea>
    </chartFormat>
    <chartFormat chart="0" format="7" series="1">
      <pivotArea type="data" outline="0" fieldPosition="0">
        <references count="2">
          <reference field="4294967294" count="1" selected="0">
            <x v="0"/>
          </reference>
          <reference field="8" count="1" selected="0">
            <x v="7"/>
          </reference>
        </references>
      </pivotArea>
    </chartFormat>
    <chartFormat chart="0" format="8" series="1">
      <pivotArea type="data" outline="0" fieldPosition="0">
        <references count="2">
          <reference field="4294967294" count="1" selected="0">
            <x v="0"/>
          </reference>
          <reference field="8" count="1" selected="0">
            <x v="8"/>
          </reference>
        </references>
      </pivotArea>
    </chartFormat>
    <chartFormat chart="0" format="9" series="1">
      <pivotArea type="data" outline="0" fieldPosition="0">
        <references count="2">
          <reference field="4294967294" count="1" selected="0">
            <x v="0"/>
          </reference>
          <reference field="8" count="1" selected="0">
            <x v="9"/>
          </reference>
        </references>
      </pivotArea>
    </chartFormat>
    <chartFormat chart="0" format="10" series="1">
      <pivotArea type="data" outline="0" fieldPosition="0">
        <references count="2">
          <reference field="4294967294" count="1" selected="0">
            <x v="0"/>
          </reference>
          <reference field="8" count="1" selected="0">
            <x v="10"/>
          </reference>
        </references>
      </pivotArea>
    </chartFormat>
    <chartFormat chart="0" format="11" series="1">
      <pivotArea type="data" outline="0" fieldPosition="0">
        <references count="2">
          <reference field="4294967294" count="1" selected="0">
            <x v="0"/>
          </reference>
          <reference field="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A8C648E-121A-4817-9BC8-7EEF206F6AC2}" name="PivotTable2"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C630" firstHeaderRow="1" firstDataRow="1" firstDataCol="2"/>
  <pivotFields count="28">
    <pivotField compact="0" outline="0" showAll="0" defaultSubtotal="0"/>
    <pivotField compact="0" numFmtId="14" outline="0" showAll="0" defaultSubtotal="0">
      <items count="468">
        <item x="5"/>
        <item x="455"/>
        <item x="270"/>
        <item x="414"/>
        <item x="180"/>
        <item x="7"/>
        <item x="370"/>
        <item x="183"/>
        <item x="119"/>
        <item x="423"/>
        <item x="122"/>
        <item x="446"/>
        <item x="179"/>
        <item x="311"/>
        <item x="23"/>
        <item x="77"/>
        <item x="425"/>
        <item x="62"/>
        <item x="152"/>
        <item x="147"/>
        <item x="360"/>
        <item x="29"/>
        <item x="159"/>
        <item x="452"/>
        <item x="2"/>
        <item x="107"/>
        <item x="431"/>
        <item x="225"/>
        <item x="335"/>
        <item x="205"/>
        <item x="314"/>
        <item x="210"/>
        <item x="341"/>
        <item x="64"/>
        <item x="277"/>
        <item x="150"/>
        <item x="33"/>
        <item x="50"/>
        <item x="451"/>
        <item x="163"/>
        <item x="89"/>
        <item x="458"/>
        <item x="125"/>
        <item x="289"/>
        <item x="27"/>
        <item x="386"/>
        <item x="153"/>
        <item x="43"/>
        <item x="67"/>
        <item x="460"/>
        <item x="15"/>
        <item x="440"/>
        <item x="409"/>
        <item x="129"/>
        <item x="449"/>
        <item x="176"/>
        <item x="274"/>
        <item x="238"/>
        <item x="405"/>
        <item x="20"/>
        <item x="381"/>
        <item x="361"/>
        <item x="72"/>
        <item x="206"/>
        <item x="372"/>
        <item x="233"/>
        <item x="327"/>
        <item x="407"/>
        <item x="445"/>
        <item x="307"/>
        <item x="109"/>
        <item x="279"/>
        <item x="366"/>
        <item x="75"/>
        <item x="250"/>
        <item x="37"/>
        <item x="263"/>
        <item x="169"/>
        <item x="44"/>
        <item x="87"/>
        <item x="85"/>
        <item x="305"/>
        <item x="185"/>
        <item x="140"/>
        <item x="133"/>
        <item x="421"/>
        <item x="424"/>
        <item x="375"/>
        <item x="47"/>
        <item x="288"/>
        <item x="385"/>
        <item x="255"/>
        <item x="171"/>
        <item x="369"/>
        <item x="244"/>
        <item x="287"/>
        <item x="131"/>
        <item x="202"/>
        <item x="442"/>
        <item x="241"/>
        <item x="234"/>
        <item x="173"/>
        <item x="388"/>
        <item x="115"/>
        <item x="182"/>
        <item x="418"/>
        <item x="66"/>
        <item x="114"/>
        <item x="259"/>
        <item x="416"/>
        <item x="342"/>
        <item x="199"/>
        <item x="161"/>
        <item x="344"/>
        <item x="52"/>
        <item x="428"/>
        <item x="137"/>
        <item x="459"/>
        <item x="73"/>
        <item x="215"/>
        <item x="363"/>
        <item x="158"/>
        <item x="198"/>
        <item x="322"/>
        <item x="203"/>
        <item x="230"/>
        <item x="155"/>
        <item x="326"/>
        <item x="232"/>
        <item x="347"/>
        <item x="175"/>
        <item x="357"/>
        <item x="258"/>
        <item x="281"/>
        <item x="390"/>
        <item x="323"/>
        <item x="249"/>
        <item x="143"/>
        <item x="192"/>
        <item x="275"/>
        <item x="284"/>
        <item x="112"/>
        <item x="106"/>
        <item x="213"/>
        <item x="134"/>
        <item x="293"/>
        <item x="296"/>
        <item x="63"/>
        <item x="373"/>
        <item x="4"/>
        <item x="141"/>
        <item x="339"/>
        <item x="379"/>
        <item x="201"/>
        <item x="194"/>
        <item x="294"/>
        <item x="81"/>
        <item x="239"/>
        <item x="310"/>
        <item x="422"/>
        <item x="113"/>
        <item x="359"/>
        <item x="299"/>
        <item x="278"/>
        <item x="434"/>
        <item x="240"/>
        <item x="39"/>
        <item x="181"/>
        <item x="94"/>
        <item x="346"/>
        <item x="302"/>
        <item x="13"/>
        <item x="84"/>
        <item x="435"/>
        <item x="246"/>
        <item x="10"/>
        <item x="145"/>
        <item x="162"/>
        <item x="382"/>
        <item x="436"/>
        <item x="178"/>
        <item x="128"/>
        <item x="220"/>
        <item x="291"/>
        <item x="142"/>
        <item x="350"/>
        <item x="438"/>
        <item x="353"/>
        <item x="351"/>
        <item x="193"/>
        <item x="396"/>
        <item x="262"/>
        <item x="313"/>
        <item x="427"/>
        <item x="219"/>
        <item x="34"/>
        <item x="306"/>
        <item x="58"/>
        <item x="0"/>
        <item x="450"/>
        <item x="226"/>
        <item x="245"/>
        <item x="68"/>
        <item x="362"/>
        <item x="264"/>
        <item x="247"/>
        <item x="214"/>
        <item x="243"/>
        <item x="149"/>
        <item x="136"/>
        <item x="402"/>
        <item x="82"/>
        <item x="285"/>
        <item x="70"/>
        <item x="412"/>
        <item x="31"/>
        <item x="36"/>
        <item x="394"/>
        <item x="411"/>
        <item x="399"/>
        <item x="229"/>
        <item x="371"/>
        <item x="8"/>
        <item x="374"/>
        <item x="321"/>
        <item x="384"/>
        <item x="392"/>
        <item x="45"/>
        <item x="312"/>
        <item x="22"/>
        <item x="172"/>
        <item x="42"/>
        <item x="98"/>
        <item x="65"/>
        <item x="154"/>
        <item x="397"/>
        <item x="91"/>
        <item x="118"/>
        <item x="101"/>
        <item x="367"/>
        <item x="151"/>
        <item x="415"/>
        <item x="343"/>
        <item x="116"/>
        <item x="273"/>
        <item x="102"/>
        <item x="103"/>
        <item x="368"/>
        <item x="132"/>
        <item x="248"/>
        <item x="268"/>
        <item x="303"/>
        <item x="463"/>
        <item x="104"/>
        <item x="24"/>
        <item x="410"/>
        <item x="286"/>
        <item x="292"/>
        <item x="157"/>
        <item x="319"/>
        <item x="26"/>
        <item x="333"/>
        <item x="19"/>
        <item x="465"/>
        <item x="227"/>
        <item x="453"/>
        <item x="447"/>
        <item x="398"/>
        <item x="144"/>
        <item x="297"/>
        <item x="325"/>
        <item x="174"/>
        <item x="99"/>
        <item x="420"/>
        <item x="456"/>
        <item x="352"/>
        <item x="395"/>
        <item x="364"/>
        <item x="32"/>
        <item x="38"/>
        <item x="74"/>
        <item x="340"/>
        <item x="433"/>
        <item x="224"/>
        <item x="208"/>
        <item x="209"/>
        <item x="330"/>
        <item x="254"/>
        <item x="190"/>
        <item x="186"/>
        <item x="211"/>
        <item x="97"/>
        <item x="196"/>
        <item x="177"/>
        <item x="138"/>
        <item x="365"/>
        <item x="188"/>
        <item x="166"/>
        <item x="88"/>
        <item x="237"/>
        <item x="156"/>
        <item x="406"/>
        <item x="195"/>
        <item x="464"/>
        <item x="46"/>
        <item x="100"/>
        <item x="49"/>
        <item x="462"/>
        <item x="168"/>
        <item x="1"/>
        <item x="403"/>
        <item x="40"/>
        <item x="228"/>
        <item x="290"/>
        <item x="148"/>
        <item x="355"/>
        <item x="61"/>
        <item x="272"/>
        <item x="332"/>
        <item x="48"/>
        <item x="298"/>
        <item x="222"/>
        <item x="443"/>
        <item x="404"/>
        <item x="391"/>
        <item x="127"/>
        <item x="76"/>
        <item x="378"/>
        <item x="301"/>
        <item x="461"/>
        <item x="25"/>
        <item x="218"/>
        <item x="96"/>
        <item x="429"/>
        <item x="389"/>
        <item x="16"/>
        <item x="329"/>
        <item x="126"/>
        <item x="71"/>
        <item x="55"/>
        <item x="336"/>
        <item x="124"/>
        <item x="130"/>
        <item x="358"/>
        <item x="6"/>
        <item x="356"/>
        <item x="271"/>
        <item x="11"/>
        <item x="408"/>
        <item x="315"/>
        <item x="123"/>
        <item x="419"/>
        <item x="282"/>
        <item x="170"/>
        <item x="105"/>
        <item x="334"/>
        <item x="51"/>
        <item x="265"/>
        <item x="93"/>
        <item x="191"/>
        <item x="317"/>
        <item x="167"/>
        <item x="184"/>
        <item x="316"/>
        <item x="413"/>
        <item x="54"/>
        <item x="120"/>
        <item x="146"/>
        <item x="432"/>
        <item x="454"/>
        <item x="242"/>
        <item x="337"/>
        <item x="348"/>
        <item x="467"/>
        <item x="121"/>
        <item x="12"/>
        <item x="338"/>
        <item x="401"/>
        <item x="417"/>
        <item x="251"/>
        <item x="309"/>
        <item x="308"/>
        <item x="380"/>
        <item x="400"/>
        <item x="80"/>
        <item x="3"/>
        <item x="257"/>
        <item x="95"/>
        <item x="276"/>
        <item x="253"/>
        <item x="53"/>
        <item x="28"/>
        <item x="69"/>
        <item x="376"/>
        <item x="260"/>
        <item x="331"/>
        <item x="439"/>
        <item x="160"/>
        <item x="139"/>
        <item x="448"/>
        <item x="221"/>
        <item x="79"/>
        <item x="207"/>
        <item x="60"/>
        <item x="86"/>
        <item x="57"/>
        <item x="354"/>
        <item x="266"/>
        <item x="320"/>
        <item x="78"/>
        <item x="393"/>
        <item x="216"/>
        <item x="252"/>
        <item x="269"/>
        <item x="280"/>
        <item x="9"/>
        <item x="328"/>
        <item x="41"/>
        <item x="261"/>
        <item x="108"/>
        <item x="345"/>
        <item x="56"/>
        <item x="21"/>
        <item x="324"/>
        <item x="295"/>
        <item x="111"/>
        <item x="235"/>
        <item x="267"/>
        <item x="35"/>
        <item x="304"/>
        <item x="437"/>
        <item x="231"/>
        <item x="349"/>
        <item x="110"/>
        <item x="444"/>
        <item x="189"/>
        <item x="200"/>
        <item x="212"/>
        <item x="466"/>
        <item x="18"/>
        <item x="187"/>
        <item x="92"/>
        <item x="318"/>
        <item x="30"/>
        <item x="377"/>
        <item x="90"/>
        <item x="217"/>
        <item x="441"/>
        <item x="117"/>
        <item x="430"/>
        <item x="83"/>
        <item x="204"/>
        <item x="457"/>
        <item x="383"/>
        <item x="300"/>
        <item x="426"/>
        <item x="164"/>
        <item x="197"/>
        <item x="256"/>
        <item x="387"/>
        <item x="14"/>
        <item x="236"/>
        <item x="17"/>
        <item x="59"/>
        <item x="135"/>
        <item x="223"/>
        <item x="283"/>
        <item x="165"/>
      </items>
    </pivotField>
    <pivotField compact="0" outline="0" showAll="0" defaultSubtotal="0"/>
    <pivotField compact="0" outline="0" showAll="0" defaultSubtotal="0"/>
    <pivotField compact="0" numFmtId="14" outline="0" showAll="0" defaultSubtotal="0"/>
    <pivotField compact="0" numFmtId="14" outline="0" showAll="0" defaultSubtotal="0"/>
    <pivotField compact="0" numFmtId="1"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7">
        <item x="6"/>
        <item x="0"/>
        <item x="4"/>
        <item x="5"/>
        <item x="2"/>
        <item x="3"/>
        <item x="1"/>
      </items>
    </pivotField>
    <pivotField axis="axisRow" compact="0" outline="0" showAll="0" defaultSubtotal="0">
      <items count="629">
        <item x="139"/>
        <item x="620"/>
        <item x="332"/>
        <item x="414"/>
        <item x="339"/>
        <item x="393"/>
        <item x="440"/>
        <item x="292"/>
        <item x="490"/>
        <item x="586"/>
        <item x="206"/>
        <item x="14"/>
        <item x="477"/>
        <item x="58"/>
        <item x="260"/>
        <item x="59"/>
        <item x="324"/>
        <item x="103"/>
        <item x="170"/>
        <item x="70"/>
        <item x="496"/>
        <item x="415"/>
        <item x="311"/>
        <item x="318"/>
        <item x="488"/>
        <item x="331"/>
        <item x="354"/>
        <item x="515"/>
        <item x="185"/>
        <item x="544"/>
        <item x="220"/>
        <item x="258"/>
        <item x="449"/>
        <item x="520"/>
        <item x="575"/>
        <item x="269"/>
        <item x="22"/>
        <item x="158"/>
        <item x="131"/>
        <item x="154"/>
        <item x="289"/>
        <item x="76"/>
        <item x="113"/>
        <item x="568"/>
        <item x="617"/>
        <item x="587"/>
        <item x="226"/>
        <item x="551"/>
        <item x="550"/>
        <item x="97"/>
        <item x="459"/>
        <item x="213"/>
        <item x="351"/>
        <item x="298"/>
        <item x="57"/>
        <item x="287"/>
        <item x="50"/>
        <item x="147"/>
        <item x="436"/>
        <item x="345"/>
        <item x="180"/>
        <item x="357"/>
        <item x="142"/>
        <item x="492"/>
        <item x="556"/>
        <item x="464"/>
        <item x="603"/>
        <item x="359"/>
        <item x="591"/>
        <item x="10"/>
        <item x="276"/>
        <item x="18"/>
        <item x="337"/>
        <item x="540"/>
        <item x="291"/>
        <item x="453"/>
        <item x="25"/>
        <item x="208"/>
        <item x="93"/>
        <item x="66"/>
        <item x="77"/>
        <item x="553"/>
        <item x="535"/>
        <item x="305"/>
        <item x="182"/>
        <item x="407"/>
        <item x="109"/>
        <item x="75"/>
        <item x="169"/>
        <item x="512"/>
        <item x="470"/>
        <item x="578"/>
        <item x="606"/>
        <item x="623"/>
        <item x="34"/>
        <item x="172"/>
        <item x="626"/>
        <item x="400"/>
        <item x="126"/>
        <item x="390"/>
        <item x="124"/>
        <item x="483"/>
        <item x="522"/>
        <item x="376"/>
        <item x="24"/>
        <item x="87"/>
        <item x="82"/>
        <item x="323"/>
        <item x="509"/>
        <item x="366"/>
        <item x="457"/>
        <item x="12"/>
        <item x="136"/>
        <item x="9"/>
        <item x="293"/>
        <item x="157"/>
        <item x="463"/>
        <item x="209"/>
        <item x="314"/>
        <item x="466"/>
        <item x="85"/>
        <item x="161"/>
        <item x="259"/>
        <item x="347"/>
        <item x="255"/>
        <item x="572"/>
        <item x="219"/>
        <item x="616"/>
        <item x="593"/>
        <item x="325"/>
        <item x="74"/>
        <item x="171"/>
        <item x="588"/>
        <item x="489"/>
        <item x="517"/>
        <item x="462"/>
        <item x="78"/>
        <item x="518"/>
        <item x="563"/>
        <item x="44"/>
        <item x="127"/>
        <item x="125"/>
        <item x="110"/>
        <item x="567"/>
        <item x="503"/>
        <item x="458"/>
        <item x="450"/>
        <item x="396"/>
        <item x="30"/>
        <item x="229"/>
        <item x="61"/>
        <item x="364"/>
        <item x="221"/>
        <item x="205"/>
        <item x="69"/>
        <item x="249"/>
        <item x="36"/>
        <item x="60"/>
        <item x="105"/>
        <item x="510"/>
        <item x="101"/>
        <item x="86"/>
        <item x="233"/>
        <item x="0"/>
        <item x="37"/>
        <item x="392"/>
        <item x="435"/>
        <item x="402"/>
        <item x="288"/>
        <item x="475"/>
        <item x="236"/>
        <item x="584"/>
        <item x="177"/>
        <item x="299"/>
        <item x="266"/>
        <item x="558"/>
        <item x="322"/>
        <item x="474"/>
        <item x="476"/>
        <item x="532"/>
        <item x="166"/>
        <item x="145"/>
        <item x="294"/>
        <item x="15"/>
        <item x="526"/>
        <item x="444"/>
        <item x="581"/>
        <item x="538"/>
        <item x="348"/>
        <item x="119"/>
        <item x="278"/>
        <item x="245"/>
        <item x="383"/>
        <item x="238"/>
        <item x="369"/>
        <item x="628"/>
        <item x="480"/>
        <item x="146"/>
        <item x="19"/>
        <item x="64"/>
        <item x="263"/>
        <item x="506"/>
        <item x="570"/>
        <item x="344"/>
        <item x="99"/>
        <item x="53"/>
        <item x="361"/>
        <item x="513"/>
        <item x="580"/>
        <item x="71"/>
        <item x="308"/>
        <item x="303"/>
        <item x="541"/>
        <item x="241"/>
        <item x="456"/>
        <item x="602"/>
        <item x="23"/>
        <item x="254"/>
        <item x="507"/>
        <item x="104"/>
        <item x="189"/>
        <item x="562"/>
        <item x="386"/>
        <item x="250"/>
        <item x="151"/>
        <item x="519"/>
        <item x="592"/>
        <item x="367"/>
        <item x="56"/>
        <item x="408"/>
        <item x="274"/>
        <item x="173"/>
        <item x="102"/>
        <item x="387"/>
        <item x="533"/>
        <item x="564"/>
        <item x="424"/>
        <item x="52"/>
        <item x="191"/>
        <item x="406"/>
        <item x="117"/>
        <item x="395"/>
        <item x="423"/>
        <item x="72"/>
        <item x="5"/>
        <item x="597"/>
        <item x="429"/>
        <item x="420"/>
        <item x="282"/>
        <item x="328"/>
        <item x="385"/>
        <item x="111"/>
        <item x="223"/>
        <item x="132"/>
        <item x="20"/>
        <item x="401"/>
        <item x="283"/>
        <item x="33"/>
        <item x="338"/>
        <item x="565"/>
        <item x="313"/>
        <item x="270"/>
        <item x="590"/>
        <item x="215"/>
        <item x="186"/>
        <item x="204"/>
        <item x="96"/>
        <item x="403"/>
        <item x="167"/>
        <item x="140"/>
        <item x="68"/>
        <item x="471"/>
        <item x="508"/>
        <item x="216"/>
        <item x="115"/>
        <item x="246"/>
        <item x="596"/>
        <item x="89"/>
        <item x="327"/>
        <item x="248"/>
        <item x="135"/>
        <item x="272"/>
        <item x="426"/>
        <item x="83"/>
        <item x="397"/>
        <item x="121"/>
        <item x="624"/>
        <item x="417"/>
        <item x="614"/>
        <item x="188"/>
        <item x="350"/>
        <item x="548"/>
        <item x="296"/>
        <item x="51"/>
        <item x="251"/>
        <item x="371"/>
        <item x="431"/>
        <item x="498"/>
        <item x="55"/>
        <item x="203"/>
        <item x="455"/>
        <item x="130"/>
        <item x="63"/>
        <item x="232"/>
        <item x="178"/>
        <item x="304"/>
        <item x="446"/>
        <item x="279"/>
        <item x="297"/>
        <item x="183"/>
        <item x="362"/>
        <item x="388"/>
        <item x="560"/>
        <item x="571"/>
        <item x="521"/>
        <item x="546"/>
        <item x="309"/>
        <item x="194"/>
        <item x="165"/>
        <item x="67"/>
        <item x="452"/>
        <item x="8"/>
        <item x="175"/>
        <item x="555"/>
        <item x="445"/>
        <item x="579"/>
        <item x="190"/>
        <item x="168"/>
        <item x="382"/>
        <item x="257"/>
        <item x="210"/>
        <item x="187"/>
        <item x="79"/>
        <item x="609"/>
        <item x="543"/>
        <item x="6"/>
        <item x="271"/>
        <item x="539"/>
        <item x="430"/>
        <item x="184"/>
        <item x="493"/>
        <item x="253"/>
        <item x="88"/>
        <item x="118"/>
        <item x="530"/>
        <item x="163"/>
        <item x="497"/>
        <item x="317"/>
        <item x="394"/>
        <item x="265"/>
        <item x="160"/>
        <item x="40"/>
        <item x="495"/>
        <item x="310"/>
        <item x="494"/>
        <item x="589"/>
        <item x="379"/>
        <item x="41"/>
        <item x="222"/>
        <item x="225"/>
        <item x="301"/>
        <item x="98"/>
        <item x="340"/>
        <item x="73"/>
        <item x="478"/>
        <item x="90"/>
        <item x="45"/>
        <item x="47"/>
        <item x="144"/>
        <item x="256"/>
        <item x="622"/>
        <item x="437"/>
        <item x="561"/>
        <item x="247"/>
        <item x="482"/>
        <item x="576"/>
        <item x="114"/>
        <item x="21"/>
        <item x="398"/>
        <item x="197"/>
        <item x="375"/>
        <item x="574"/>
        <item x="505"/>
        <item x="306"/>
        <item x="573"/>
        <item x="381"/>
        <item x="356"/>
        <item x="316"/>
        <item x="129"/>
        <item x="516"/>
        <item x="112"/>
        <item x="547"/>
        <item x="320"/>
        <item x="619"/>
        <item x="621"/>
        <item x="80"/>
        <item x="321"/>
        <item x="542"/>
        <item x="48"/>
        <item x="461"/>
        <item x="611"/>
        <item x="378"/>
        <item x="275"/>
        <item x="193"/>
        <item x="610"/>
        <item x="465"/>
        <item x="202"/>
        <item x="599"/>
        <item x="502"/>
        <item x="120"/>
        <item x="108"/>
        <item x="534"/>
        <item x="412"/>
        <item x="84"/>
        <item x="549"/>
        <item x="214"/>
        <item x="377"/>
        <item x="155"/>
        <item x="32"/>
        <item x="432"/>
        <item x="501"/>
        <item x="280"/>
        <item x="123"/>
        <item x="618"/>
        <item x="156"/>
        <item x="537"/>
        <item x="613"/>
        <item x="352"/>
        <item x="330"/>
        <item x="261"/>
        <item x="566"/>
        <item x="528"/>
        <item x="343"/>
        <item x="2"/>
        <item x="29"/>
        <item x="434"/>
        <item x="286"/>
        <item x="54"/>
        <item x="419"/>
        <item x="17"/>
        <item x="281"/>
        <item x="346"/>
        <item x="212"/>
        <item x="342"/>
        <item x="28"/>
        <item x="559"/>
        <item x="511"/>
        <item x="201"/>
        <item x="370"/>
        <item x="326"/>
        <item x="107"/>
        <item x="447"/>
        <item x="237"/>
        <item x="481"/>
        <item x="230"/>
        <item x="421"/>
        <item x="133"/>
        <item x="529"/>
        <item x="267"/>
        <item x="425"/>
        <item x="199"/>
        <item x="391"/>
        <item x="91"/>
        <item x="240"/>
        <item x="285"/>
        <item x="262"/>
        <item x="333"/>
        <item x="411"/>
        <item x="439"/>
        <item x="128"/>
        <item x="569"/>
        <item x="3"/>
        <item x="582"/>
        <item x="149"/>
        <item x="65"/>
        <item x="625"/>
        <item x="244"/>
        <item x="31"/>
        <item x="374"/>
        <item x="196"/>
        <item x="302"/>
        <item x="583"/>
        <item x="360"/>
        <item x="162"/>
        <item x="451"/>
        <item x="427"/>
        <item x="405"/>
        <item x="484"/>
        <item x="552"/>
        <item x="315"/>
        <item x="329"/>
        <item x="487"/>
        <item x="454"/>
        <item x="284"/>
        <item x="277"/>
        <item x="27"/>
        <item x="365"/>
        <item x="94"/>
        <item x="11"/>
        <item x="243"/>
        <item x="224"/>
        <item x="604"/>
        <item x="181"/>
        <item x="577"/>
        <item x="335"/>
        <item x="491"/>
        <item x="122"/>
        <item x="373"/>
        <item x="137"/>
        <item x="141"/>
        <item x="531"/>
        <item x="62"/>
        <item x="100"/>
        <item x="418"/>
        <item x="410"/>
        <item x="504"/>
        <item x="235"/>
        <item x="433"/>
        <item x="106"/>
        <item x="499"/>
        <item x="627"/>
        <item x="159"/>
        <item x="319"/>
        <item x="472"/>
        <item x="585"/>
        <item x="195"/>
        <item x="500"/>
        <item x="334"/>
        <item x="231"/>
        <item x="389"/>
        <item x="473"/>
        <item x="264"/>
        <item x="485"/>
        <item x="49"/>
        <item x="525"/>
        <item x="536"/>
        <item x="409"/>
        <item x="514"/>
        <item x="524"/>
        <item x="438"/>
        <item x="227"/>
        <item x="312"/>
        <item x="448"/>
        <item x="554"/>
        <item x="428"/>
        <item x="46"/>
        <item x="523"/>
        <item x="218"/>
        <item x="252"/>
        <item x="307"/>
        <item x="211"/>
        <item x="42"/>
        <item x="467"/>
        <item x="363"/>
        <item x="368"/>
        <item x="174"/>
        <item x="479"/>
        <item x="164"/>
        <item x="26"/>
        <item x="148"/>
        <item x="143"/>
        <item x="35"/>
        <item x="527"/>
        <item x="594"/>
        <item x="134"/>
        <item x="441"/>
        <item x="341"/>
        <item x="608"/>
        <item x="138"/>
        <item x="192"/>
        <item x="239"/>
        <item x="601"/>
        <item x="176"/>
        <item x="612"/>
        <item x="336"/>
        <item x="242"/>
        <item x="605"/>
        <item x="399"/>
        <item x="217"/>
        <item x="615"/>
        <item x="486"/>
        <item x="416"/>
        <item x="380"/>
        <item x="207"/>
        <item x="600"/>
        <item x="150"/>
        <item x="7"/>
        <item x="422"/>
        <item x="116"/>
        <item x="92"/>
        <item x="300"/>
        <item x="39"/>
        <item x="557"/>
        <item x="358"/>
        <item x="268"/>
        <item x="16"/>
        <item x="460"/>
        <item x="198"/>
        <item x="228"/>
        <item x="469"/>
        <item x="153"/>
        <item x="38"/>
        <item x="349"/>
        <item x="234"/>
        <item x="295"/>
        <item x="443"/>
        <item x="4"/>
        <item x="179"/>
        <item x="152"/>
        <item x="13"/>
        <item x="200"/>
        <item x="372"/>
        <item x="273"/>
        <item x="290"/>
        <item x="384"/>
        <item x="95"/>
        <item x="607"/>
        <item x="1"/>
        <item x="404"/>
        <item x="468"/>
        <item x="355"/>
        <item x="442"/>
        <item x="545"/>
        <item x="81"/>
        <item x="43"/>
        <item x="598"/>
        <item x="595"/>
        <item x="353"/>
        <item x="413"/>
      </items>
    </pivotField>
    <pivotField compact="0" numFmtId="165" outline="0" showAll="0" defaultSubtotal="0"/>
    <pivotField compact="0" numFmtId="165" outline="0" showAll="0" defaultSubtotal="0"/>
    <pivotField compact="0" outline="0" showAll="0" defaultSubtotal="0"/>
    <pivotField compact="0" numFmtId="10" outline="0" showAll="0" defaultSubtotal="0"/>
    <pivotField compact="0" numFmtId="1" outline="0" showAll="0" defaultSubtotal="0"/>
    <pivotField dataField="1" compact="0" numFmtId="165" outline="0" showAll="0" defaultSubtotal="0"/>
    <pivotField compact="0" numFmtId="165" outline="0" showAll="0" defaultSubtotal="0"/>
    <pivotField compact="0" numFmtId="165" outline="0" showAll="0" defaultSubtotal="0"/>
    <pivotField compact="0" numFmtId="10" outline="0" showAll="0" defaultSubtotal="0"/>
    <pivotField compact="0" outline="0" showAll="0" defaultSubtotal="0"/>
    <pivotField compact="0" outline="0" showAll="0" defaultSubtotal="0"/>
    <pivotField compact="0" outline="0" showAll="0" defaultSubtotal="0">
      <items count="5">
        <item x="0"/>
        <item x="1"/>
        <item x="2"/>
        <item x="3"/>
        <item x="4"/>
      </items>
    </pivotField>
  </pivotFields>
  <rowFields count="2">
    <field x="14"/>
    <field x="15"/>
  </rowFields>
  <rowItems count="62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x v="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x v="2"/>
      <x v="177"/>
    </i>
    <i r="1">
      <x v="178"/>
    </i>
    <i r="1">
      <x v="179"/>
    </i>
    <i r="1">
      <x v="180"/>
    </i>
    <i r="1">
      <x v="181"/>
    </i>
    <i r="1">
      <x v="182"/>
    </i>
    <i r="1">
      <x v="183"/>
    </i>
    <i r="1">
      <x v="184"/>
    </i>
    <i r="1">
      <x v="185"/>
    </i>
    <i r="1">
      <x v="186"/>
    </i>
    <i r="1">
      <x v="187"/>
    </i>
    <i r="1">
      <x v="188"/>
    </i>
    <i r="1">
      <x v="189"/>
    </i>
    <i r="1">
      <x v="190"/>
    </i>
    <i r="1">
      <x v="191"/>
    </i>
    <i r="1">
      <x v="192"/>
    </i>
    <i r="1">
      <x v="193"/>
    </i>
    <i r="1">
      <x v="194"/>
    </i>
    <i r="1">
      <x v="195"/>
    </i>
    <i r="1">
      <x v="196"/>
    </i>
    <i r="1">
      <x v="197"/>
    </i>
    <i r="1">
      <x v="198"/>
    </i>
    <i r="1">
      <x v="199"/>
    </i>
    <i r="1">
      <x v="200"/>
    </i>
    <i r="1">
      <x v="201"/>
    </i>
    <i r="1">
      <x v="202"/>
    </i>
    <i r="1">
      <x v="203"/>
    </i>
    <i r="1">
      <x v="204"/>
    </i>
    <i r="1">
      <x v="205"/>
    </i>
    <i r="1">
      <x v="206"/>
    </i>
    <i r="1">
      <x v="207"/>
    </i>
    <i r="1">
      <x v="208"/>
    </i>
    <i r="1">
      <x v="209"/>
    </i>
    <i r="1">
      <x v="210"/>
    </i>
    <i r="1">
      <x v="211"/>
    </i>
    <i r="1">
      <x v="212"/>
    </i>
    <i r="1">
      <x v="213"/>
    </i>
    <i r="1">
      <x v="214"/>
    </i>
    <i r="1">
      <x v="215"/>
    </i>
    <i r="1">
      <x v="216"/>
    </i>
    <i r="1">
      <x v="217"/>
    </i>
    <i r="1">
      <x v="218"/>
    </i>
    <i r="1">
      <x v="219"/>
    </i>
    <i r="1">
      <x v="220"/>
    </i>
    <i r="1">
      <x v="221"/>
    </i>
    <i r="1">
      <x v="222"/>
    </i>
    <i r="1">
      <x v="223"/>
    </i>
    <i r="1">
      <x v="224"/>
    </i>
    <i r="1">
      <x v="225"/>
    </i>
    <i r="1">
      <x v="226"/>
    </i>
    <i r="1">
      <x v="227"/>
    </i>
    <i r="1">
      <x v="228"/>
    </i>
    <i r="1">
      <x v="229"/>
    </i>
    <i r="1">
      <x v="230"/>
    </i>
    <i r="1">
      <x v="231"/>
    </i>
    <i r="1">
      <x v="232"/>
    </i>
    <i r="1">
      <x v="233"/>
    </i>
    <i r="1">
      <x v="234"/>
    </i>
    <i r="1">
      <x v="235"/>
    </i>
    <i r="1">
      <x v="236"/>
    </i>
    <i r="1">
      <x v="237"/>
    </i>
    <i r="1">
      <x v="238"/>
    </i>
    <i r="1">
      <x v="239"/>
    </i>
    <i r="1">
      <x v="240"/>
    </i>
    <i r="1">
      <x v="241"/>
    </i>
    <i r="1">
      <x v="242"/>
    </i>
    <i r="1">
      <x v="243"/>
    </i>
    <i r="1">
      <x v="244"/>
    </i>
    <i r="1">
      <x v="245"/>
    </i>
    <i r="1">
      <x v="246"/>
    </i>
    <i r="1">
      <x v="247"/>
    </i>
    <i r="1">
      <x v="248"/>
    </i>
    <i r="1">
      <x v="249"/>
    </i>
    <i r="1">
      <x v="250"/>
    </i>
    <i r="1">
      <x v="251"/>
    </i>
    <i r="1">
      <x v="252"/>
    </i>
    <i r="1">
      <x v="253"/>
    </i>
    <i r="1">
      <x v="254"/>
    </i>
    <i r="1">
      <x v="255"/>
    </i>
    <i r="1">
      <x v="256"/>
    </i>
    <i r="1">
      <x v="257"/>
    </i>
    <i>
      <x v="3"/>
      <x v="258"/>
    </i>
    <i r="1">
      <x v="259"/>
    </i>
    <i r="1">
      <x v="260"/>
    </i>
    <i r="1">
      <x v="261"/>
    </i>
    <i r="1">
      <x v="262"/>
    </i>
    <i r="1">
      <x v="263"/>
    </i>
    <i r="1">
      <x v="264"/>
    </i>
    <i r="1">
      <x v="265"/>
    </i>
    <i r="1">
      <x v="266"/>
    </i>
    <i r="1">
      <x v="267"/>
    </i>
    <i r="1">
      <x v="268"/>
    </i>
    <i r="1">
      <x v="269"/>
    </i>
    <i r="1">
      <x v="270"/>
    </i>
    <i r="1">
      <x v="271"/>
    </i>
    <i r="1">
      <x v="272"/>
    </i>
    <i r="1">
      <x v="273"/>
    </i>
    <i r="1">
      <x v="274"/>
    </i>
    <i r="1">
      <x v="275"/>
    </i>
    <i r="1">
      <x v="276"/>
    </i>
    <i r="1">
      <x v="277"/>
    </i>
    <i r="1">
      <x v="278"/>
    </i>
    <i r="1">
      <x v="279"/>
    </i>
    <i r="1">
      <x v="280"/>
    </i>
    <i r="1">
      <x v="281"/>
    </i>
    <i r="1">
      <x v="282"/>
    </i>
    <i r="1">
      <x v="283"/>
    </i>
    <i r="1">
      <x v="284"/>
    </i>
    <i r="1">
      <x v="285"/>
    </i>
    <i r="1">
      <x v="286"/>
    </i>
    <i r="1">
      <x v="287"/>
    </i>
    <i r="1">
      <x v="288"/>
    </i>
    <i r="1">
      <x v="289"/>
    </i>
    <i r="1">
      <x v="290"/>
    </i>
    <i r="1">
      <x v="291"/>
    </i>
    <i r="1">
      <x v="292"/>
    </i>
    <i r="1">
      <x v="293"/>
    </i>
    <i r="1">
      <x v="294"/>
    </i>
    <i r="1">
      <x v="295"/>
    </i>
    <i r="1">
      <x v="296"/>
    </i>
    <i r="1">
      <x v="297"/>
    </i>
    <i r="1">
      <x v="298"/>
    </i>
    <i r="1">
      <x v="299"/>
    </i>
    <i r="1">
      <x v="300"/>
    </i>
    <i r="1">
      <x v="301"/>
    </i>
    <i r="1">
      <x v="302"/>
    </i>
    <i r="1">
      <x v="303"/>
    </i>
    <i r="1">
      <x v="304"/>
    </i>
    <i r="1">
      <x v="305"/>
    </i>
    <i r="1">
      <x v="306"/>
    </i>
    <i r="1">
      <x v="307"/>
    </i>
    <i r="1">
      <x v="308"/>
    </i>
    <i r="1">
      <x v="309"/>
    </i>
    <i r="1">
      <x v="310"/>
    </i>
    <i r="1">
      <x v="311"/>
    </i>
    <i r="1">
      <x v="312"/>
    </i>
    <i r="1">
      <x v="313"/>
    </i>
    <i r="1">
      <x v="314"/>
    </i>
    <i r="1">
      <x v="315"/>
    </i>
    <i r="1">
      <x v="316"/>
    </i>
    <i r="1">
      <x v="317"/>
    </i>
    <i r="1">
      <x v="318"/>
    </i>
    <i r="1">
      <x v="319"/>
    </i>
    <i r="1">
      <x v="320"/>
    </i>
    <i r="1">
      <x v="321"/>
    </i>
    <i r="1">
      <x v="322"/>
    </i>
    <i r="1">
      <x v="323"/>
    </i>
    <i r="1">
      <x v="324"/>
    </i>
    <i r="1">
      <x v="325"/>
    </i>
    <i r="1">
      <x v="326"/>
    </i>
    <i r="1">
      <x v="327"/>
    </i>
    <i r="1">
      <x v="328"/>
    </i>
    <i r="1">
      <x v="329"/>
    </i>
    <i r="1">
      <x v="330"/>
    </i>
    <i r="1">
      <x v="331"/>
    </i>
    <i r="1">
      <x v="332"/>
    </i>
    <i r="1">
      <x v="333"/>
    </i>
    <i r="1">
      <x v="334"/>
    </i>
    <i r="1">
      <x v="335"/>
    </i>
    <i r="1">
      <x v="336"/>
    </i>
    <i r="1">
      <x v="337"/>
    </i>
    <i r="1">
      <x v="338"/>
    </i>
    <i r="1">
      <x v="339"/>
    </i>
    <i r="1">
      <x v="340"/>
    </i>
    <i r="1">
      <x v="341"/>
    </i>
    <i r="1">
      <x v="342"/>
    </i>
    <i r="1">
      <x v="343"/>
    </i>
    <i r="1">
      <x v="344"/>
    </i>
    <i r="1">
      <x v="345"/>
    </i>
    <i r="1">
      <x v="346"/>
    </i>
    <i r="1">
      <x v="347"/>
    </i>
    <i r="1">
      <x v="348"/>
    </i>
    <i r="1">
      <x v="349"/>
    </i>
    <i r="1">
      <x v="350"/>
    </i>
    <i r="1">
      <x v="351"/>
    </i>
    <i>
      <x v="4"/>
      <x v="352"/>
    </i>
    <i r="1">
      <x v="353"/>
    </i>
    <i r="1">
      <x v="354"/>
    </i>
    <i r="1">
      <x v="355"/>
    </i>
    <i r="1">
      <x v="356"/>
    </i>
    <i r="1">
      <x v="357"/>
    </i>
    <i r="1">
      <x v="358"/>
    </i>
    <i r="1">
      <x v="359"/>
    </i>
    <i r="1">
      <x v="360"/>
    </i>
    <i r="1">
      <x v="361"/>
    </i>
    <i r="1">
      <x v="362"/>
    </i>
    <i r="1">
      <x v="363"/>
    </i>
    <i r="1">
      <x v="364"/>
    </i>
    <i r="1">
      <x v="365"/>
    </i>
    <i r="1">
      <x v="366"/>
    </i>
    <i r="1">
      <x v="367"/>
    </i>
    <i r="1">
      <x v="368"/>
    </i>
    <i r="1">
      <x v="369"/>
    </i>
    <i r="1">
      <x v="370"/>
    </i>
    <i r="1">
      <x v="371"/>
    </i>
    <i r="1">
      <x v="372"/>
    </i>
    <i r="1">
      <x v="373"/>
    </i>
    <i r="1">
      <x v="374"/>
    </i>
    <i r="1">
      <x v="375"/>
    </i>
    <i r="1">
      <x v="376"/>
    </i>
    <i r="1">
      <x v="377"/>
    </i>
    <i r="1">
      <x v="378"/>
    </i>
    <i r="1">
      <x v="379"/>
    </i>
    <i r="1">
      <x v="380"/>
    </i>
    <i r="1">
      <x v="381"/>
    </i>
    <i r="1">
      <x v="382"/>
    </i>
    <i r="1">
      <x v="383"/>
    </i>
    <i r="1">
      <x v="384"/>
    </i>
    <i r="1">
      <x v="385"/>
    </i>
    <i r="1">
      <x v="386"/>
    </i>
    <i r="1">
      <x v="387"/>
    </i>
    <i r="1">
      <x v="388"/>
    </i>
    <i r="1">
      <x v="389"/>
    </i>
    <i r="1">
      <x v="390"/>
    </i>
    <i r="1">
      <x v="391"/>
    </i>
    <i r="1">
      <x v="392"/>
    </i>
    <i r="1">
      <x v="393"/>
    </i>
    <i r="1">
      <x v="394"/>
    </i>
    <i r="1">
      <x v="395"/>
    </i>
    <i r="1">
      <x v="396"/>
    </i>
    <i r="1">
      <x v="397"/>
    </i>
    <i r="1">
      <x v="398"/>
    </i>
    <i r="1">
      <x v="399"/>
    </i>
    <i r="1">
      <x v="400"/>
    </i>
    <i r="1">
      <x v="401"/>
    </i>
    <i r="1">
      <x v="402"/>
    </i>
    <i r="1">
      <x v="403"/>
    </i>
    <i r="1">
      <x v="404"/>
    </i>
    <i r="1">
      <x v="405"/>
    </i>
    <i r="1">
      <x v="406"/>
    </i>
    <i r="1">
      <x v="407"/>
    </i>
    <i r="1">
      <x v="408"/>
    </i>
    <i r="1">
      <x v="409"/>
    </i>
    <i r="1">
      <x v="410"/>
    </i>
    <i r="1">
      <x v="411"/>
    </i>
    <i r="1">
      <x v="412"/>
    </i>
    <i r="1">
      <x v="413"/>
    </i>
    <i r="1">
      <x v="414"/>
    </i>
    <i r="1">
      <x v="415"/>
    </i>
    <i r="1">
      <x v="416"/>
    </i>
    <i r="1">
      <x v="417"/>
    </i>
    <i r="1">
      <x v="418"/>
    </i>
    <i r="1">
      <x v="419"/>
    </i>
    <i r="1">
      <x v="420"/>
    </i>
    <i r="1">
      <x v="421"/>
    </i>
    <i r="1">
      <x v="422"/>
    </i>
    <i r="1">
      <x v="423"/>
    </i>
    <i r="1">
      <x v="424"/>
    </i>
    <i r="1">
      <x v="425"/>
    </i>
    <i r="1">
      <x v="426"/>
    </i>
    <i r="1">
      <x v="427"/>
    </i>
    <i r="1">
      <x v="428"/>
    </i>
    <i r="1">
      <x v="429"/>
    </i>
    <i r="1">
      <x v="430"/>
    </i>
    <i r="1">
      <x v="431"/>
    </i>
    <i r="1">
      <x v="432"/>
    </i>
    <i r="1">
      <x v="433"/>
    </i>
    <i r="1">
      <x v="434"/>
    </i>
    <i r="1">
      <x v="435"/>
    </i>
    <i r="1">
      <x v="436"/>
    </i>
    <i r="1">
      <x v="437"/>
    </i>
    <i>
      <x v="5"/>
      <x v="438"/>
    </i>
    <i r="1">
      <x v="439"/>
    </i>
    <i r="1">
      <x v="440"/>
    </i>
    <i r="1">
      <x v="441"/>
    </i>
    <i r="1">
      <x v="442"/>
    </i>
    <i r="1">
      <x v="443"/>
    </i>
    <i r="1">
      <x v="444"/>
    </i>
    <i r="1">
      <x v="445"/>
    </i>
    <i r="1">
      <x v="446"/>
    </i>
    <i r="1">
      <x v="447"/>
    </i>
    <i r="1">
      <x v="448"/>
    </i>
    <i r="1">
      <x v="449"/>
    </i>
    <i r="1">
      <x v="450"/>
    </i>
    <i r="1">
      <x v="451"/>
    </i>
    <i r="1">
      <x v="452"/>
    </i>
    <i r="1">
      <x v="453"/>
    </i>
    <i r="1">
      <x v="454"/>
    </i>
    <i r="1">
      <x v="455"/>
    </i>
    <i r="1">
      <x v="456"/>
    </i>
    <i r="1">
      <x v="457"/>
    </i>
    <i r="1">
      <x v="458"/>
    </i>
    <i r="1">
      <x v="459"/>
    </i>
    <i r="1">
      <x v="460"/>
    </i>
    <i r="1">
      <x v="461"/>
    </i>
    <i r="1">
      <x v="462"/>
    </i>
    <i r="1">
      <x v="463"/>
    </i>
    <i r="1">
      <x v="464"/>
    </i>
    <i r="1">
      <x v="465"/>
    </i>
    <i r="1">
      <x v="466"/>
    </i>
    <i r="1">
      <x v="467"/>
    </i>
    <i r="1">
      <x v="468"/>
    </i>
    <i r="1">
      <x v="469"/>
    </i>
    <i r="1">
      <x v="470"/>
    </i>
    <i r="1">
      <x v="471"/>
    </i>
    <i r="1">
      <x v="472"/>
    </i>
    <i r="1">
      <x v="473"/>
    </i>
    <i r="1">
      <x v="474"/>
    </i>
    <i r="1">
      <x v="475"/>
    </i>
    <i r="1">
      <x v="476"/>
    </i>
    <i r="1">
      <x v="477"/>
    </i>
    <i r="1">
      <x v="478"/>
    </i>
    <i r="1">
      <x v="479"/>
    </i>
    <i r="1">
      <x v="480"/>
    </i>
    <i r="1">
      <x v="481"/>
    </i>
    <i r="1">
      <x v="482"/>
    </i>
    <i r="1">
      <x v="483"/>
    </i>
    <i r="1">
      <x v="484"/>
    </i>
    <i r="1">
      <x v="485"/>
    </i>
    <i r="1">
      <x v="486"/>
    </i>
    <i r="1">
      <x v="487"/>
    </i>
    <i r="1">
      <x v="488"/>
    </i>
    <i r="1">
      <x v="489"/>
    </i>
    <i r="1">
      <x v="490"/>
    </i>
    <i r="1">
      <x v="491"/>
    </i>
    <i r="1">
      <x v="492"/>
    </i>
    <i r="1">
      <x v="493"/>
    </i>
    <i r="1">
      <x v="494"/>
    </i>
    <i r="1">
      <x v="495"/>
    </i>
    <i r="1">
      <x v="496"/>
    </i>
    <i r="1">
      <x v="497"/>
    </i>
    <i r="1">
      <x v="498"/>
    </i>
    <i r="1">
      <x v="499"/>
    </i>
    <i r="1">
      <x v="500"/>
    </i>
    <i r="1">
      <x v="501"/>
    </i>
    <i r="1">
      <x v="502"/>
    </i>
    <i r="1">
      <x v="503"/>
    </i>
    <i r="1">
      <x v="504"/>
    </i>
    <i r="1">
      <x v="505"/>
    </i>
    <i r="1">
      <x v="506"/>
    </i>
    <i r="1">
      <x v="507"/>
    </i>
    <i r="1">
      <x v="508"/>
    </i>
    <i r="1">
      <x v="509"/>
    </i>
    <i r="1">
      <x v="510"/>
    </i>
    <i r="1">
      <x v="511"/>
    </i>
    <i r="1">
      <x v="512"/>
    </i>
    <i r="1">
      <x v="513"/>
    </i>
    <i r="1">
      <x v="514"/>
    </i>
    <i r="1">
      <x v="515"/>
    </i>
    <i r="1">
      <x v="516"/>
    </i>
    <i r="1">
      <x v="517"/>
    </i>
    <i r="1">
      <x v="518"/>
    </i>
    <i r="1">
      <x v="519"/>
    </i>
    <i r="1">
      <x v="520"/>
    </i>
    <i r="1">
      <x v="521"/>
    </i>
    <i r="1">
      <x v="522"/>
    </i>
    <i r="1">
      <x v="523"/>
    </i>
    <i r="1">
      <x v="524"/>
    </i>
    <i r="1">
      <x v="525"/>
    </i>
    <i>
      <x v="6"/>
      <x v="526"/>
    </i>
    <i r="1">
      <x v="527"/>
    </i>
    <i r="1">
      <x v="528"/>
    </i>
    <i r="1">
      <x v="529"/>
    </i>
    <i r="1">
      <x v="530"/>
    </i>
    <i r="1">
      <x v="531"/>
    </i>
    <i r="1">
      <x v="532"/>
    </i>
    <i r="1">
      <x v="533"/>
    </i>
    <i r="1">
      <x v="534"/>
    </i>
    <i r="1">
      <x v="535"/>
    </i>
    <i r="1">
      <x v="536"/>
    </i>
    <i r="1">
      <x v="537"/>
    </i>
    <i r="1">
      <x v="538"/>
    </i>
    <i r="1">
      <x v="539"/>
    </i>
    <i r="1">
      <x v="540"/>
    </i>
    <i r="1">
      <x v="541"/>
    </i>
    <i r="1">
      <x v="542"/>
    </i>
    <i r="1">
      <x v="543"/>
    </i>
    <i r="1">
      <x v="544"/>
    </i>
    <i r="1">
      <x v="545"/>
    </i>
    <i r="1">
      <x v="546"/>
    </i>
    <i r="1">
      <x v="547"/>
    </i>
    <i r="1">
      <x v="548"/>
    </i>
    <i r="1">
      <x v="549"/>
    </i>
    <i r="1">
      <x v="550"/>
    </i>
    <i r="1">
      <x v="551"/>
    </i>
    <i r="1">
      <x v="552"/>
    </i>
    <i r="1">
      <x v="553"/>
    </i>
    <i r="1">
      <x v="554"/>
    </i>
    <i r="1">
      <x v="555"/>
    </i>
    <i r="1">
      <x v="556"/>
    </i>
    <i r="1">
      <x v="557"/>
    </i>
    <i r="1">
      <x v="558"/>
    </i>
    <i r="1">
      <x v="559"/>
    </i>
    <i r="1">
      <x v="560"/>
    </i>
    <i r="1">
      <x v="561"/>
    </i>
    <i r="1">
      <x v="562"/>
    </i>
    <i r="1">
      <x v="563"/>
    </i>
    <i r="1">
      <x v="564"/>
    </i>
    <i r="1">
      <x v="565"/>
    </i>
    <i r="1">
      <x v="566"/>
    </i>
    <i r="1">
      <x v="567"/>
    </i>
    <i r="1">
      <x v="568"/>
    </i>
    <i r="1">
      <x v="569"/>
    </i>
    <i r="1">
      <x v="570"/>
    </i>
    <i r="1">
      <x v="571"/>
    </i>
    <i r="1">
      <x v="572"/>
    </i>
    <i r="1">
      <x v="573"/>
    </i>
    <i r="1">
      <x v="574"/>
    </i>
    <i r="1">
      <x v="575"/>
    </i>
    <i r="1">
      <x v="576"/>
    </i>
    <i r="1">
      <x v="577"/>
    </i>
    <i r="1">
      <x v="578"/>
    </i>
    <i r="1">
      <x v="579"/>
    </i>
    <i r="1">
      <x v="580"/>
    </i>
    <i r="1">
      <x v="581"/>
    </i>
    <i r="1">
      <x v="582"/>
    </i>
    <i r="1">
      <x v="583"/>
    </i>
    <i r="1">
      <x v="584"/>
    </i>
    <i r="1">
      <x v="585"/>
    </i>
    <i r="1">
      <x v="586"/>
    </i>
    <i r="1">
      <x v="587"/>
    </i>
    <i r="1">
      <x v="588"/>
    </i>
    <i r="1">
      <x v="589"/>
    </i>
    <i r="1">
      <x v="590"/>
    </i>
    <i r="1">
      <x v="591"/>
    </i>
    <i r="1">
      <x v="592"/>
    </i>
    <i r="1">
      <x v="593"/>
    </i>
    <i r="1">
      <x v="594"/>
    </i>
    <i r="1">
      <x v="595"/>
    </i>
    <i r="1">
      <x v="596"/>
    </i>
    <i r="1">
      <x v="597"/>
    </i>
    <i r="1">
      <x v="598"/>
    </i>
    <i r="1">
      <x v="599"/>
    </i>
    <i r="1">
      <x v="600"/>
    </i>
    <i r="1">
      <x v="601"/>
    </i>
    <i r="1">
      <x v="602"/>
    </i>
    <i r="1">
      <x v="603"/>
    </i>
    <i r="1">
      <x v="604"/>
    </i>
    <i r="1">
      <x v="605"/>
    </i>
    <i r="1">
      <x v="606"/>
    </i>
    <i r="1">
      <x v="607"/>
    </i>
    <i r="1">
      <x v="608"/>
    </i>
    <i r="1">
      <x v="609"/>
    </i>
    <i r="1">
      <x v="610"/>
    </i>
    <i r="1">
      <x v="611"/>
    </i>
    <i r="1">
      <x v="612"/>
    </i>
    <i r="1">
      <x v="613"/>
    </i>
    <i r="1">
      <x v="614"/>
    </i>
    <i r="1">
      <x v="615"/>
    </i>
    <i r="1">
      <x v="616"/>
    </i>
    <i r="1">
      <x v="617"/>
    </i>
    <i r="1">
      <x v="618"/>
    </i>
    <i r="1">
      <x v="619"/>
    </i>
    <i r="1">
      <x v="620"/>
    </i>
    <i r="1">
      <x v="621"/>
    </i>
    <i r="1">
      <x v="622"/>
    </i>
    <i r="1">
      <x v="623"/>
    </i>
    <i r="1">
      <x v="624"/>
    </i>
    <i r="1">
      <x v="625"/>
    </i>
    <i r="1">
      <x v="626"/>
    </i>
    <i r="1">
      <x v="627"/>
    </i>
    <i r="1">
      <x v="628"/>
    </i>
  </rowItems>
  <colItems count="1">
    <i/>
  </colItems>
  <dataFields count="1">
    <dataField name="Sum of GrossRevenue" fld="21"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361927-29E8-45AC-86B0-674A94DECCDD}" name="PivotTable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C21" firstHeaderRow="0" firstDataRow="1" firstDataCol="1"/>
  <pivotFields count="28">
    <pivotField dataField="1" showAll="0"/>
    <pivotField numFmtId="14" showAll="0">
      <items count="469">
        <item x="5"/>
        <item x="455"/>
        <item x="270"/>
        <item x="414"/>
        <item x="180"/>
        <item x="7"/>
        <item x="370"/>
        <item x="183"/>
        <item x="119"/>
        <item x="423"/>
        <item x="122"/>
        <item x="446"/>
        <item x="179"/>
        <item x="311"/>
        <item x="23"/>
        <item x="77"/>
        <item x="425"/>
        <item x="62"/>
        <item x="152"/>
        <item x="147"/>
        <item x="360"/>
        <item x="29"/>
        <item x="159"/>
        <item x="452"/>
        <item x="2"/>
        <item x="107"/>
        <item x="431"/>
        <item x="225"/>
        <item x="335"/>
        <item x="205"/>
        <item x="314"/>
        <item x="210"/>
        <item x="341"/>
        <item x="64"/>
        <item x="277"/>
        <item x="150"/>
        <item x="33"/>
        <item x="50"/>
        <item x="451"/>
        <item x="163"/>
        <item x="89"/>
        <item x="458"/>
        <item x="125"/>
        <item x="289"/>
        <item x="27"/>
        <item x="386"/>
        <item x="153"/>
        <item x="43"/>
        <item x="67"/>
        <item x="460"/>
        <item x="15"/>
        <item x="440"/>
        <item x="409"/>
        <item x="129"/>
        <item x="449"/>
        <item x="176"/>
        <item x="274"/>
        <item x="238"/>
        <item x="405"/>
        <item x="20"/>
        <item x="381"/>
        <item x="361"/>
        <item x="72"/>
        <item x="206"/>
        <item x="372"/>
        <item x="233"/>
        <item x="327"/>
        <item x="407"/>
        <item x="445"/>
        <item x="307"/>
        <item x="109"/>
        <item x="279"/>
        <item x="366"/>
        <item x="75"/>
        <item x="250"/>
        <item x="37"/>
        <item x="263"/>
        <item x="169"/>
        <item x="44"/>
        <item x="87"/>
        <item x="85"/>
        <item x="305"/>
        <item x="185"/>
        <item x="140"/>
        <item x="133"/>
        <item x="421"/>
        <item x="424"/>
        <item x="375"/>
        <item x="47"/>
        <item x="288"/>
        <item x="385"/>
        <item x="255"/>
        <item x="171"/>
        <item x="369"/>
        <item x="244"/>
        <item x="287"/>
        <item x="131"/>
        <item x="202"/>
        <item x="442"/>
        <item x="241"/>
        <item x="234"/>
        <item x="173"/>
        <item x="388"/>
        <item x="115"/>
        <item x="182"/>
        <item x="418"/>
        <item x="66"/>
        <item x="114"/>
        <item x="259"/>
        <item x="416"/>
        <item x="342"/>
        <item x="199"/>
        <item x="161"/>
        <item x="344"/>
        <item x="52"/>
        <item x="428"/>
        <item x="137"/>
        <item x="459"/>
        <item x="73"/>
        <item x="215"/>
        <item x="363"/>
        <item x="158"/>
        <item x="198"/>
        <item x="322"/>
        <item x="203"/>
        <item x="230"/>
        <item x="155"/>
        <item x="326"/>
        <item x="232"/>
        <item x="347"/>
        <item x="175"/>
        <item x="357"/>
        <item x="258"/>
        <item x="281"/>
        <item x="390"/>
        <item x="323"/>
        <item x="249"/>
        <item x="143"/>
        <item x="192"/>
        <item x="275"/>
        <item x="284"/>
        <item x="112"/>
        <item x="106"/>
        <item x="213"/>
        <item x="134"/>
        <item x="293"/>
        <item x="296"/>
        <item x="63"/>
        <item x="373"/>
        <item x="4"/>
        <item x="141"/>
        <item x="339"/>
        <item x="379"/>
        <item x="201"/>
        <item x="194"/>
        <item x="294"/>
        <item x="81"/>
        <item x="239"/>
        <item x="310"/>
        <item x="422"/>
        <item x="113"/>
        <item x="359"/>
        <item x="299"/>
        <item x="278"/>
        <item x="434"/>
        <item x="240"/>
        <item x="39"/>
        <item x="181"/>
        <item x="94"/>
        <item x="346"/>
        <item x="302"/>
        <item x="13"/>
        <item x="84"/>
        <item x="435"/>
        <item x="246"/>
        <item x="10"/>
        <item x="145"/>
        <item x="162"/>
        <item x="382"/>
        <item x="436"/>
        <item x="178"/>
        <item x="128"/>
        <item x="220"/>
        <item x="291"/>
        <item x="142"/>
        <item x="350"/>
        <item x="438"/>
        <item x="353"/>
        <item x="351"/>
        <item x="193"/>
        <item x="396"/>
        <item x="262"/>
        <item x="313"/>
        <item x="427"/>
        <item x="219"/>
        <item x="34"/>
        <item x="306"/>
        <item x="58"/>
        <item x="0"/>
        <item x="450"/>
        <item x="226"/>
        <item x="245"/>
        <item x="68"/>
        <item x="362"/>
        <item x="264"/>
        <item x="247"/>
        <item x="214"/>
        <item x="243"/>
        <item x="149"/>
        <item x="136"/>
        <item x="402"/>
        <item x="82"/>
        <item x="285"/>
        <item x="70"/>
        <item x="412"/>
        <item x="31"/>
        <item x="36"/>
        <item x="394"/>
        <item x="411"/>
        <item x="399"/>
        <item x="229"/>
        <item x="371"/>
        <item x="8"/>
        <item x="374"/>
        <item x="321"/>
        <item x="384"/>
        <item x="392"/>
        <item x="45"/>
        <item x="312"/>
        <item x="22"/>
        <item x="172"/>
        <item x="42"/>
        <item x="98"/>
        <item x="65"/>
        <item x="154"/>
        <item x="397"/>
        <item x="91"/>
        <item x="118"/>
        <item x="101"/>
        <item x="367"/>
        <item x="151"/>
        <item x="415"/>
        <item x="343"/>
        <item x="116"/>
        <item x="273"/>
        <item x="102"/>
        <item x="103"/>
        <item x="368"/>
        <item x="132"/>
        <item x="248"/>
        <item x="268"/>
        <item x="303"/>
        <item x="463"/>
        <item x="104"/>
        <item x="24"/>
        <item x="410"/>
        <item x="286"/>
        <item x="292"/>
        <item x="157"/>
        <item x="319"/>
        <item x="26"/>
        <item x="333"/>
        <item x="19"/>
        <item x="465"/>
        <item x="227"/>
        <item x="453"/>
        <item x="447"/>
        <item x="398"/>
        <item x="144"/>
        <item x="297"/>
        <item x="325"/>
        <item x="174"/>
        <item x="99"/>
        <item x="420"/>
        <item x="456"/>
        <item x="352"/>
        <item x="395"/>
        <item x="364"/>
        <item x="32"/>
        <item x="38"/>
        <item x="74"/>
        <item x="340"/>
        <item x="433"/>
        <item x="224"/>
        <item x="208"/>
        <item x="209"/>
        <item x="330"/>
        <item x="254"/>
        <item x="190"/>
        <item x="186"/>
        <item x="211"/>
        <item x="97"/>
        <item x="196"/>
        <item x="177"/>
        <item x="138"/>
        <item x="365"/>
        <item x="188"/>
        <item x="166"/>
        <item x="88"/>
        <item x="237"/>
        <item x="156"/>
        <item x="406"/>
        <item x="195"/>
        <item x="464"/>
        <item x="46"/>
        <item x="100"/>
        <item x="49"/>
        <item x="462"/>
        <item x="168"/>
        <item x="1"/>
        <item x="403"/>
        <item x="40"/>
        <item x="228"/>
        <item x="290"/>
        <item x="148"/>
        <item x="355"/>
        <item x="61"/>
        <item x="272"/>
        <item x="332"/>
        <item x="48"/>
        <item x="298"/>
        <item x="222"/>
        <item x="443"/>
        <item x="404"/>
        <item x="391"/>
        <item x="127"/>
        <item x="76"/>
        <item x="378"/>
        <item x="301"/>
        <item x="461"/>
        <item x="25"/>
        <item x="218"/>
        <item x="96"/>
        <item x="429"/>
        <item x="389"/>
        <item x="16"/>
        <item x="329"/>
        <item x="126"/>
        <item x="71"/>
        <item x="55"/>
        <item x="336"/>
        <item x="124"/>
        <item x="130"/>
        <item x="358"/>
        <item x="6"/>
        <item x="356"/>
        <item x="271"/>
        <item x="11"/>
        <item x="408"/>
        <item x="315"/>
        <item x="123"/>
        <item x="419"/>
        <item x="282"/>
        <item x="170"/>
        <item x="105"/>
        <item x="334"/>
        <item x="51"/>
        <item x="265"/>
        <item x="93"/>
        <item x="191"/>
        <item x="317"/>
        <item x="167"/>
        <item x="184"/>
        <item x="316"/>
        <item x="413"/>
        <item x="54"/>
        <item x="120"/>
        <item x="146"/>
        <item x="432"/>
        <item x="454"/>
        <item x="242"/>
        <item x="337"/>
        <item x="348"/>
        <item x="467"/>
        <item x="121"/>
        <item x="12"/>
        <item x="338"/>
        <item x="401"/>
        <item x="417"/>
        <item x="251"/>
        <item x="309"/>
        <item x="308"/>
        <item x="380"/>
        <item x="400"/>
        <item x="80"/>
        <item x="3"/>
        <item x="257"/>
        <item x="95"/>
        <item x="276"/>
        <item x="253"/>
        <item x="53"/>
        <item x="28"/>
        <item x="69"/>
        <item x="376"/>
        <item x="260"/>
        <item x="331"/>
        <item x="439"/>
        <item x="160"/>
        <item x="139"/>
        <item x="448"/>
        <item x="221"/>
        <item x="79"/>
        <item x="207"/>
        <item x="60"/>
        <item x="86"/>
        <item x="57"/>
        <item x="354"/>
        <item x="266"/>
        <item x="320"/>
        <item x="78"/>
        <item x="393"/>
        <item x="216"/>
        <item x="252"/>
        <item x="269"/>
        <item x="280"/>
        <item x="9"/>
        <item x="328"/>
        <item x="41"/>
        <item x="261"/>
        <item x="108"/>
        <item x="345"/>
        <item x="56"/>
        <item x="21"/>
        <item x="324"/>
        <item x="295"/>
        <item x="111"/>
        <item x="235"/>
        <item x="267"/>
        <item x="35"/>
        <item x="304"/>
        <item x="437"/>
        <item x="231"/>
        <item x="349"/>
        <item x="110"/>
        <item x="444"/>
        <item x="189"/>
        <item x="200"/>
        <item x="212"/>
        <item x="466"/>
        <item x="18"/>
        <item x="187"/>
        <item x="92"/>
        <item x="318"/>
        <item x="30"/>
        <item x="377"/>
        <item x="90"/>
        <item x="217"/>
        <item x="441"/>
        <item x="117"/>
        <item x="430"/>
        <item x="83"/>
        <item x="204"/>
        <item x="457"/>
        <item x="383"/>
        <item x="300"/>
        <item x="426"/>
        <item x="164"/>
        <item x="197"/>
        <item x="256"/>
        <item x="387"/>
        <item x="14"/>
        <item x="236"/>
        <item x="17"/>
        <item x="59"/>
        <item x="135"/>
        <item x="223"/>
        <item x="283"/>
        <item x="165"/>
        <item t="default"/>
      </items>
    </pivotField>
    <pivotField showAll="0">
      <items count="34">
        <item x="12"/>
        <item x="20"/>
        <item x="19"/>
        <item x="25"/>
        <item x="21"/>
        <item x="28"/>
        <item x="4"/>
        <item x="6"/>
        <item x="2"/>
        <item x="31"/>
        <item x="26"/>
        <item x="5"/>
        <item x="9"/>
        <item x="10"/>
        <item x="24"/>
        <item x="14"/>
        <item x="13"/>
        <item x="23"/>
        <item x="17"/>
        <item x="16"/>
        <item x="22"/>
        <item x="0"/>
        <item x="3"/>
        <item x="15"/>
        <item x="7"/>
        <item x="8"/>
        <item x="30"/>
        <item x="18"/>
        <item x="32"/>
        <item x="1"/>
        <item x="27"/>
        <item x="29"/>
        <item x="11"/>
        <item t="default"/>
      </items>
    </pivotField>
    <pivotField showAll="0"/>
    <pivotField numFmtId="14" showAll="0"/>
    <pivotField numFmtId="14" showAll="0"/>
    <pivotField numFmtId="1" showAll="0"/>
    <pivotField showAll="0"/>
    <pivotField showAll="0"/>
    <pivotField showAll="0"/>
    <pivotField showAll="0"/>
    <pivotField showAll="0"/>
    <pivotField showAll="0"/>
    <pivotField axis="axisRow" showAll="0" sortType="descending">
      <items count="17">
        <item x="8"/>
        <item x="5"/>
        <item x="0"/>
        <item x="14"/>
        <item x="6"/>
        <item x="9"/>
        <item x="3"/>
        <item x="10"/>
        <item x="2"/>
        <item x="1"/>
        <item x="11"/>
        <item x="4"/>
        <item x="12"/>
        <item x="13"/>
        <item x="7"/>
        <item x="15"/>
        <item t="default"/>
      </items>
      <autoSortScope>
        <pivotArea dataOnly="0" outline="0" fieldPosition="0">
          <references count="1">
            <reference field="4294967294" count="1" selected="0">
              <x v="1"/>
            </reference>
          </references>
        </pivotArea>
      </autoSortScope>
    </pivotField>
    <pivotField showAll="0"/>
    <pivotField showAll="0"/>
    <pivotField numFmtId="165" showAll="0"/>
    <pivotField numFmtId="165" showAll="0"/>
    <pivotField showAll="0"/>
    <pivotField numFmtId="10" showAll="0"/>
    <pivotField numFmtId="1" showAll="0"/>
    <pivotField dataField="1" numFmtId="165" showAll="0"/>
    <pivotField numFmtId="165" showAll="0"/>
    <pivotField numFmtId="165" showAll="0">
      <items count="632">
        <item x="58"/>
        <item x="616"/>
        <item x="2"/>
        <item x="1"/>
        <item x="384"/>
        <item x="625"/>
        <item x="264"/>
        <item x="11"/>
        <item x="559"/>
        <item x="132"/>
        <item x="134"/>
        <item x="422"/>
        <item x="288"/>
        <item x="496"/>
        <item x="500"/>
        <item x="65"/>
        <item x="125"/>
        <item x="191"/>
        <item x="406"/>
        <item x="150"/>
        <item x="243"/>
        <item x="258"/>
        <item x="73"/>
        <item x="72"/>
        <item x="387"/>
        <item x="589"/>
        <item x="228"/>
        <item x="415"/>
        <item x="152"/>
        <item x="476"/>
        <item x="491"/>
        <item x="98"/>
        <item x="360"/>
        <item x="195"/>
        <item x="52"/>
        <item x="362"/>
        <item x="621"/>
        <item x="403"/>
        <item x="600"/>
        <item x="604"/>
        <item x="105"/>
        <item x="396"/>
        <item x="14"/>
        <item x="146"/>
        <item x="131"/>
        <item x="383"/>
        <item x="539"/>
        <item x="337"/>
        <item x="192"/>
        <item x="320"/>
        <item x="66"/>
        <item x="431"/>
        <item x="27"/>
        <item x="448"/>
        <item x="426"/>
        <item x="542"/>
        <item x="167"/>
        <item x="223"/>
        <item x="55"/>
        <item x="302"/>
        <item x="372"/>
        <item x="456"/>
        <item x="166"/>
        <item x="81"/>
        <item x="122"/>
        <item x="114"/>
        <item x="101"/>
        <item x="94"/>
        <item x="407"/>
        <item x="592"/>
        <item x="116"/>
        <item x="3"/>
        <item x="251"/>
        <item x="267"/>
        <item x="433"/>
        <item x="410"/>
        <item x="322"/>
        <item x="298"/>
        <item x="332"/>
        <item x="237"/>
        <item x="200"/>
        <item x="36"/>
        <item x="68"/>
        <item x="137"/>
        <item x="389"/>
        <item x="229"/>
        <item x="177"/>
        <item x="179"/>
        <item x="74"/>
        <item x="87"/>
        <item x="53"/>
        <item x="518"/>
        <item x="127"/>
        <item x="630"/>
        <item x="123"/>
        <item x="573"/>
        <item x="139"/>
        <item x="54"/>
        <item x="475"/>
        <item x="199"/>
        <item x="109"/>
        <item x="297"/>
        <item x="285"/>
        <item x="112"/>
        <item x="211"/>
        <item x="608"/>
        <item x="180"/>
        <item x="262"/>
        <item x="531"/>
        <item x="96"/>
        <item x="51"/>
        <item x="106"/>
        <item x="35"/>
        <item x="172"/>
        <item x="530"/>
        <item x="492"/>
        <item x="310"/>
        <item x="560"/>
        <item x="574"/>
        <item x="284"/>
        <item x="85"/>
        <item x="274"/>
        <item x="281"/>
        <item x="215"/>
        <item x="484"/>
        <item x="242"/>
        <item x="7"/>
        <item x="83"/>
        <item x="585"/>
        <item x="89"/>
        <item x="220"/>
        <item x="119"/>
        <item x="388"/>
        <item x="357"/>
        <item x="601"/>
        <item x="460"/>
        <item x="525"/>
        <item x="246"/>
        <item x="417"/>
        <item x="619"/>
        <item x="15"/>
        <item x="290"/>
        <item x="256"/>
        <item x="59"/>
        <item x="197"/>
        <item x="544"/>
        <item x="461"/>
        <item x="247"/>
        <item x="571"/>
        <item x="459"/>
        <item x="462"/>
        <item x="340"/>
        <item x="210"/>
        <item x="268"/>
        <item x="516"/>
        <item x="368"/>
        <item x="174"/>
        <item x="509"/>
        <item x="86"/>
        <item x="6"/>
        <item x="579"/>
        <item x="113"/>
        <item x="605"/>
        <item x="353"/>
        <item x="226"/>
        <item x="26"/>
        <item x="306"/>
        <item x="169"/>
        <item x="489"/>
        <item x="155"/>
        <item x="401"/>
        <item x="124"/>
        <item x="189"/>
        <item x="581"/>
        <item x="411"/>
        <item x="438"/>
        <item x="446"/>
        <item x="463"/>
        <item x="382"/>
        <item x="607"/>
        <item x="39"/>
        <item x="349"/>
        <item x="611"/>
        <item x="487"/>
        <item x="510"/>
        <item x="529"/>
        <item x="296"/>
        <item x="108"/>
        <item x="313"/>
        <item x="317"/>
        <item x="550"/>
        <item x="231"/>
        <item x="193"/>
        <item x="444"/>
        <item x="304"/>
        <item x="162"/>
        <item x="617"/>
        <item x="16"/>
        <item x="4"/>
        <item x="216"/>
        <item x="519"/>
        <item x="316"/>
        <item x="346"/>
        <item x="392"/>
        <item x="133"/>
        <item x="188"/>
        <item x="238"/>
        <item x="75"/>
        <item x="535"/>
        <item x="326"/>
        <item x="325"/>
        <item x="416"/>
        <item x="512"/>
        <item x="233"/>
        <item x="620"/>
        <item x="369"/>
        <item x="10"/>
        <item x="339"/>
        <item x="363"/>
        <item x="380"/>
        <item x="503"/>
        <item x="128"/>
        <item x="136"/>
        <item x="570"/>
        <item x="583"/>
        <item x="186"/>
        <item x="400"/>
        <item x="465"/>
        <item x="482"/>
        <item x="234"/>
        <item x="597"/>
        <item x="329"/>
        <item x="239"/>
        <item x="563"/>
        <item x="390"/>
        <item x="30"/>
        <item x="168"/>
        <item x="214"/>
        <item x="244"/>
        <item x="269"/>
        <item x="217"/>
        <item x="609"/>
        <item x="577"/>
        <item x="565"/>
        <item x="79"/>
        <item x="295"/>
        <item x="350"/>
        <item x="342"/>
        <item x="185"/>
        <item x="409"/>
        <item x="161"/>
        <item x="575"/>
        <item x="205"/>
        <item x="596"/>
        <item x="507"/>
        <item x="12"/>
        <item x="245"/>
        <item x="343"/>
        <item x="569"/>
        <item x="170"/>
        <item x="590"/>
        <item x="293"/>
        <item x="598"/>
        <item x="257"/>
        <item x="379"/>
        <item x="553"/>
        <item x="270"/>
        <item x="307"/>
        <item x="5"/>
        <item x="418"/>
        <item x="578"/>
        <item x="324"/>
        <item x="485"/>
        <item x="394"/>
        <item x="57"/>
        <item x="622"/>
        <item x="28"/>
        <item x="399"/>
        <item x="221"/>
        <item x="207"/>
        <item x="248"/>
        <item x="564"/>
        <item x="232"/>
        <item x="545"/>
        <item x="523"/>
        <item x="494"/>
        <item x="154"/>
        <item x="240"/>
        <item x="0"/>
        <item x="261"/>
        <item x="480"/>
        <item x="118"/>
        <item x="327"/>
        <item x="398"/>
        <item x="333"/>
        <item x="70"/>
        <item x="595"/>
        <item x="427"/>
        <item x="548"/>
        <item x="614"/>
        <item x="364"/>
        <item x="84"/>
        <item x="626"/>
        <item x="143"/>
        <item x="603"/>
        <item x="25"/>
        <item x="315"/>
        <item x="440"/>
        <item x="526"/>
        <item x="402"/>
        <item x="46"/>
        <item x="103"/>
        <item x="420"/>
        <item x="435"/>
        <item x="82"/>
        <item x="331"/>
        <item x="184"/>
        <item x="502"/>
        <item x="276"/>
        <item x="493"/>
        <item x="230"/>
        <item x="44"/>
        <item x="142"/>
        <item x="442"/>
        <item x="436"/>
        <item x="376"/>
        <item x="524"/>
        <item x="303"/>
        <item x="183"/>
        <item x="213"/>
        <item x="71"/>
        <item x="330"/>
        <item x="50"/>
        <item x="283"/>
        <item x="517"/>
        <item x="78"/>
        <item x="472"/>
        <item x="41"/>
        <item x="405"/>
        <item x="386"/>
        <item x="90"/>
        <item x="419"/>
        <item x="370"/>
        <item x="151"/>
        <item x="377"/>
        <item x="580"/>
        <item x="437"/>
        <item x="253"/>
        <item x="22"/>
        <item x="490"/>
        <item x="141"/>
        <item x="38"/>
        <item x="92"/>
        <item x="425"/>
        <item x="488"/>
        <item x="147"/>
        <item x="508"/>
        <item x="32"/>
        <item x="385"/>
        <item x="514"/>
        <item x="314"/>
        <item x="182"/>
        <item x="99"/>
        <item x="178"/>
        <item x="156"/>
        <item x="457"/>
        <item x="300"/>
        <item x="434"/>
        <item x="196"/>
        <item x="552"/>
        <item x="557"/>
        <item x="278"/>
        <item x="311"/>
        <item x="282"/>
        <item x="593"/>
        <item x="308"/>
        <item x="292"/>
        <item x="190"/>
        <item x="62"/>
        <item x="478"/>
        <item x="452"/>
        <item x="130"/>
        <item x="466"/>
        <item x="511"/>
        <item x="227"/>
        <item x="562"/>
        <item x="164"/>
        <item x="69"/>
        <item x="497"/>
        <item x="515"/>
        <item x="171"/>
        <item x="445"/>
        <item x="374"/>
        <item x="235"/>
        <item x="483"/>
        <item x="572"/>
        <item x="468"/>
        <item x="194"/>
        <item x="546"/>
        <item x="532"/>
        <item x="469"/>
        <item x="280"/>
        <item x="104"/>
        <item x="521"/>
        <item x="43"/>
        <item x="273"/>
        <item x="558"/>
        <item x="586"/>
        <item x="148"/>
        <item x="501"/>
        <item x="158"/>
        <item x="67"/>
        <item x="404"/>
        <item x="454"/>
        <item x="381"/>
        <item x="249"/>
        <item x="49"/>
        <item x="208"/>
        <item x="449"/>
        <item x="255"/>
        <item x="163"/>
        <item x="588"/>
        <item x="250"/>
        <item x="271"/>
        <item x="37"/>
        <item x="551"/>
        <item x="88"/>
        <item x="615"/>
        <item x="432"/>
        <item x="358"/>
        <item x="344"/>
        <item x="31"/>
        <item x="618"/>
        <item x="547"/>
        <item x="629"/>
        <item x="91"/>
        <item x="348"/>
        <item x="576"/>
        <item x="429"/>
        <item x="64"/>
        <item x="534"/>
        <item x="145"/>
        <item x="263"/>
        <item x="397"/>
        <item x="318"/>
        <item x="408"/>
        <item x="33"/>
        <item x="8"/>
        <item x="219"/>
        <item x="160"/>
        <item x="424"/>
        <item x="241"/>
        <item x="613"/>
        <item x="176"/>
        <item x="334"/>
        <item x="506"/>
        <item x="291"/>
        <item x="367"/>
        <item x="266"/>
        <item x="279"/>
        <item x="584"/>
        <item x="471"/>
        <item x="102"/>
        <item x="260"/>
        <item x="543"/>
        <item x="467"/>
        <item x="412"/>
        <item x="455"/>
        <item x="458"/>
        <item x="272"/>
        <item x="498"/>
        <item x="610"/>
        <item x="594"/>
        <item x="209"/>
        <item x="305"/>
        <item x="473"/>
        <item x="351"/>
        <item x="522"/>
        <item x="391"/>
        <item x="129"/>
        <item x="505"/>
        <item x="338"/>
        <item x="541"/>
        <item x="138"/>
        <item x="299"/>
        <item x="365"/>
        <item x="21"/>
        <item x="45"/>
        <item x="187"/>
        <item x="354"/>
        <item x="414"/>
        <item x="393"/>
        <item x="259"/>
        <item x="144"/>
        <item x="29"/>
        <item x="289"/>
        <item x="63"/>
        <item x="499"/>
        <item x="439"/>
        <item x="443"/>
        <item x="201"/>
        <item x="111"/>
        <item x="107"/>
        <item x="23"/>
        <item x="61"/>
        <item x="366"/>
        <item x="352"/>
        <item x="60"/>
        <item x="561"/>
        <item x="286"/>
        <item x="93"/>
        <item x="157"/>
        <item x="224"/>
        <item x="540"/>
        <item x="450"/>
        <item x="294"/>
        <item x="453"/>
        <item x="42"/>
        <item x="341"/>
        <item x="212"/>
        <item x="537"/>
        <item x="121"/>
        <item x="527"/>
        <item x="202"/>
        <item x="301"/>
        <item x="582"/>
        <item x="13"/>
        <item x="474"/>
        <item x="97"/>
        <item x="159"/>
        <item x="347"/>
        <item x="359"/>
        <item x="218"/>
        <item x="287"/>
        <item x="567"/>
        <item x="319"/>
        <item x="173"/>
        <item x="328"/>
        <item x="252"/>
        <item x="115"/>
        <item x="110"/>
        <item x="451"/>
        <item x="225"/>
        <item x="204"/>
        <item x="373"/>
        <item x="135"/>
        <item x="20"/>
        <item x="203"/>
        <item x="40"/>
        <item x="24"/>
        <item x="486"/>
        <item x="624"/>
        <item x="309"/>
        <item x="335"/>
        <item x="254"/>
        <item x="77"/>
        <item x="549"/>
        <item x="34"/>
        <item x="627"/>
        <item x="153"/>
        <item x="277"/>
        <item x="323"/>
        <item x="206"/>
        <item x="48"/>
        <item x="495"/>
        <item x="599"/>
        <item x="336"/>
        <item x="371"/>
        <item x="17"/>
        <item x="606"/>
        <item x="441"/>
        <item x="375"/>
        <item x="481"/>
        <item x="56"/>
        <item x="566"/>
        <item x="76"/>
        <item x="504"/>
        <item x="568"/>
        <item x="356"/>
        <item x="513"/>
        <item x="312"/>
        <item x="413"/>
        <item x="265"/>
        <item x="447"/>
        <item x="554"/>
        <item x="378"/>
        <item x="470"/>
        <item x="428"/>
        <item x="181"/>
        <item x="18"/>
        <item x="149"/>
        <item x="533"/>
        <item x="528"/>
        <item x="9"/>
        <item x="19"/>
        <item x="477"/>
        <item x="602"/>
        <item x="555"/>
        <item x="479"/>
        <item x="120"/>
        <item x="628"/>
        <item x="321"/>
        <item x="355"/>
        <item x="423"/>
        <item x="198"/>
        <item x="140"/>
        <item x="623"/>
        <item x="80"/>
        <item x="95"/>
        <item x="536"/>
        <item x="126"/>
        <item x="591"/>
        <item x="275"/>
        <item x="556"/>
        <item x="395"/>
        <item x="538"/>
        <item x="464"/>
        <item x="165"/>
        <item x="100"/>
        <item x="430"/>
        <item x="117"/>
        <item x="587"/>
        <item x="520"/>
        <item x="345"/>
        <item x="222"/>
        <item x="175"/>
        <item x="361"/>
        <item x="421"/>
        <item x="612"/>
        <item x="236"/>
        <item x="47"/>
        <item t="default"/>
      </items>
    </pivotField>
    <pivotField numFmtId="10"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13"/>
  </rowFields>
  <rowItems count="17">
    <i>
      <x v="12"/>
    </i>
    <i>
      <x v="10"/>
    </i>
    <i>
      <x/>
    </i>
    <i>
      <x v="1"/>
    </i>
    <i>
      <x v="11"/>
    </i>
    <i>
      <x v="5"/>
    </i>
    <i>
      <x v="9"/>
    </i>
    <i>
      <x v="7"/>
    </i>
    <i>
      <x v="2"/>
    </i>
    <i>
      <x v="14"/>
    </i>
    <i>
      <x v="3"/>
    </i>
    <i>
      <x v="4"/>
    </i>
    <i>
      <x v="8"/>
    </i>
    <i>
      <x v="6"/>
    </i>
    <i>
      <x v="13"/>
    </i>
    <i>
      <x v="15"/>
    </i>
    <i t="grand">
      <x/>
    </i>
  </rowItems>
  <colFields count="1">
    <field x="-2"/>
  </colFields>
  <colItems count="2">
    <i>
      <x/>
    </i>
    <i i="1">
      <x v="1"/>
    </i>
  </colItems>
  <dataFields count="2">
    <dataField name="Count of OrderID" fld="0" subtotal="count" baseField="0" baseItem="0"/>
    <dataField name="Sum of GrossRevenue" fld="21" baseField="0" baseItem="0" numFmtId="165"/>
  </dataFields>
  <conditionalFormats count="2">
    <conditionalFormat type="all" priority="2">
      <pivotAreas count="1">
        <pivotArea type="data" collapsedLevelsAreSubtotals="1" fieldPosition="0">
          <references count="2">
            <reference field="4294967294" count="1" selected="0">
              <x v="1"/>
            </reference>
            <reference field="13" count="16">
              <x v="0"/>
              <x v="1"/>
              <x v="2"/>
              <x v="3"/>
              <x v="4"/>
              <x v="5"/>
              <x v="6"/>
              <x v="7"/>
              <x v="8"/>
              <x v="9"/>
              <x v="10"/>
              <x v="11"/>
              <x v="12"/>
              <x v="13"/>
              <x v="14"/>
              <x v="15"/>
            </reference>
          </references>
        </pivotArea>
      </pivotAreas>
    </conditionalFormat>
    <conditionalFormat type="all" priority="1">
      <pivotAreas count="1">
        <pivotArea type="data" collapsedLevelsAreSubtotals="1" fieldPosition="0">
          <references count="2">
            <reference field="4294967294" count="1" selected="0">
              <x v="1"/>
            </reference>
            <reference field="13" count="16">
              <x v="0"/>
              <x v="1"/>
              <x v="2"/>
              <x v="3"/>
              <x v="4"/>
              <x v="5"/>
              <x v="6"/>
              <x v="7"/>
              <x v="8"/>
              <x v="9"/>
              <x v="10"/>
              <x v="11"/>
              <x v="12"/>
              <x v="13"/>
              <x v="14"/>
              <x v="1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08509D-440D-444B-A783-D5B20B4453D8}" name="PivotTable4" cacheId="29"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2">
  <location ref="A3:C43" firstHeaderRow="1" firstDataRow="1" firstDataCol="2"/>
  <pivotFields count="28">
    <pivotField dataField="1" compact="0" showAll="0">
      <items count="632">
        <item x="605"/>
        <item x="449"/>
        <item x="7"/>
        <item x="518"/>
        <item x="573"/>
        <item x="46"/>
        <item x="367"/>
        <item x="201"/>
        <item x="551"/>
        <item x="324"/>
        <item x="438"/>
        <item x="166"/>
        <item x="80"/>
        <item x="361"/>
        <item x="328"/>
        <item x="300"/>
        <item x="453"/>
        <item x="577"/>
        <item x="193"/>
        <item x="122"/>
        <item x="332"/>
        <item x="439"/>
        <item x="457"/>
        <item x="148"/>
        <item x="224"/>
        <item x="190"/>
        <item x="347"/>
        <item x="278"/>
        <item x="350"/>
        <item x="535"/>
        <item x="54"/>
        <item x="65"/>
        <item x="163"/>
        <item x="470"/>
        <item x="580"/>
        <item x="625"/>
        <item x="106"/>
        <item x="269"/>
        <item x="256"/>
        <item x="89"/>
        <item x="339"/>
        <item x="24"/>
        <item x="220"/>
        <item x="281"/>
        <item x="250"/>
        <item x="376"/>
        <item x="540"/>
        <item x="172"/>
        <item x="225"/>
        <item x="78"/>
        <item x="49"/>
        <item x="603"/>
        <item x="226"/>
        <item x="168"/>
        <item x="45"/>
        <item x="144"/>
        <item x="183"/>
        <item x="574"/>
        <item x="81"/>
        <item x="512"/>
        <item x="562"/>
        <item x="315"/>
        <item x="391"/>
        <item x="288"/>
        <item x="272"/>
        <item x="2"/>
        <item x="92"/>
        <item x="292"/>
        <item x="434"/>
        <item x="585"/>
        <item x="199"/>
        <item x="74"/>
        <item x="363"/>
        <item x="204"/>
        <item x="185"/>
        <item x="497"/>
        <item x="52"/>
        <item x="99"/>
        <item x="118"/>
        <item x="132"/>
        <item x="215"/>
        <item x="495"/>
        <item x="171"/>
        <item x="613"/>
        <item x="543"/>
        <item x="629"/>
        <item x="520"/>
        <item x="547"/>
        <item x="255"/>
        <item x="351"/>
        <item x="64"/>
        <item x="546"/>
        <item x="151"/>
        <item x="223"/>
        <item x="615"/>
        <item x="239"/>
        <item x="260"/>
        <item x="129"/>
        <item x="532"/>
        <item x="326"/>
        <item x="459"/>
        <item x="371"/>
        <item x="66"/>
        <item x="626"/>
        <item x="604"/>
        <item x="624"/>
        <item x="31"/>
        <item x="515"/>
        <item x="477"/>
        <item x="344"/>
        <item x="499"/>
        <item x="197"/>
        <item x="121"/>
        <item x="445"/>
        <item x="455"/>
        <item x="202"/>
        <item x="474"/>
        <item x="301"/>
        <item x="382"/>
        <item x="152"/>
        <item x="485"/>
        <item x="296"/>
        <item x="124"/>
        <item x="229"/>
        <item x="478"/>
        <item x="284"/>
        <item x="137"/>
        <item x="216"/>
        <item x="387"/>
        <item x="591"/>
        <item x="316"/>
        <item x="537"/>
        <item x="419"/>
        <item x="261"/>
        <item x="266"/>
        <item x="259"/>
        <item x="528"/>
        <item x="39"/>
        <item x="213"/>
        <item x="431"/>
        <item x="337"/>
        <item x="176"/>
        <item x="609"/>
        <item x="291"/>
        <item x="408"/>
        <item x="384"/>
        <item x="596"/>
        <item x="526"/>
        <item x="198"/>
        <item x="460"/>
        <item x="221"/>
        <item x="576"/>
        <item x="279"/>
        <item x="75"/>
        <item x="5"/>
        <item x="589"/>
        <item x="466"/>
        <item x="412"/>
        <item x="349"/>
        <item x="501"/>
        <item x="243"/>
        <item x="68"/>
        <item x="436"/>
        <item x="619"/>
        <item x="340"/>
        <item x="444"/>
        <item x="450"/>
        <item x="476"/>
        <item x="437"/>
        <item x="69"/>
        <item x="539"/>
        <item x="369"/>
        <item x="4"/>
        <item x="338"/>
        <item x="145"/>
        <item x="187"/>
        <item x="318"/>
        <item x="388"/>
        <item x="85"/>
        <item x="154"/>
        <item x="441"/>
        <item x="160"/>
        <item x="404"/>
        <item x="370"/>
        <item x="581"/>
        <item x="35"/>
        <item x="507"/>
        <item x="483"/>
        <item x="135"/>
        <item x="21"/>
        <item x="570"/>
        <item x="95"/>
        <item x="115"/>
        <item x="456"/>
        <item x="125"/>
        <item x="308"/>
        <item x="165"/>
        <item x="623"/>
        <item x="258"/>
        <item x="321"/>
        <item x="311"/>
        <item x="28"/>
        <item x="346"/>
        <item x="140"/>
        <item x="142"/>
        <item x="509"/>
        <item x="205"/>
        <item x="627"/>
        <item x="192"/>
        <item x="393"/>
        <item x="469"/>
        <item x="411"/>
        <item x="15"/>
        <item x="331"/>
        <item x="233"/>
        <item x="228"/>
        <item x="555"/>
        <item x="542"/>
        <item x="628"/>
        <item x="237"/>
        <item x="267"/>
        <item x="538"/>
        <item x="114"/>
        <item x="414"/>
        <item x="178"/>
        <item x="396"/>
        <item x="479"/>
        <item x="336"/>
        <item x="164"/>
        <item x="155"/>
        <item x="549"/>
        <item x="325"/>
        <item x="105"/>
        <item x="134"/>
        <item x="309"/>
        <item x="109"/>
        <item x="34"/>
        <item x="401"/>
        <item x="30"/>
        <item x="79"/>
        <item x="214"/>
        <item x="153"/>
        <item x="458"/>
        <item x="548"/>
        <item x="16"/>
        <item x="322"/>
        <item x="523"/>
        <item x="297"/>
        <item x="564"/>
        <item x="480"/>
        <item x="10"/>
        <item x="147"/>
        <item x="191"/>
        <item x="25"/>
        <item x="162"/>
        <item x="251"/>
        <item x="111"/>
        <item x="353"/>
        <item x="139"/>
        <item x="181"/>
        <item x="586"/>
        <item x="489"/>
        <item x="63"/>
        <item x="560"/>
        <item x="392"/>
        <item x="454"/>
        <item x="51"/>
        <item x="607"/>
        <item x="0"/>
        <item x="287"/>
        <item x="234"/>
        <item x="107"/>
        <item x="70"/>
        <item x="57"/>
        <item x="41"/>
        <item x="252"/>
        <item x="390"/>
        <item x="504"/>
        <item x="247"/>
        <item x="167"/>
        <item x="561"/>
        <item x="610"/>
        <item x="334"/>
        <item x="341"/>
        <item x="6"/>
        <item x="612"/>
        <item x="362"/>
        <item x="67"/>
        <item x="253"/>
        <item x="536"/>
        <item x="572"/>
        <item x="461"/>
        <item x="161"/>
        <item x="1"/>
        <item x="524"/>
        <item x="283"/>
        <item x="486"/>
        <item x="410"/>
        <item x="429"/>
        <item x="484"/>
        <item x="143"/>
        <item x="44"/>
        <item x="405"/>
        <item x="383"/>
        <item x="517"/>
        <item x="310"/>
        <item x="545"/>
        <item x="231"/>
        <item x="313"/>
        <item x="494"/>
        <item x="568"/>
        <item x="149"/>
        <item x="594"/>
        <item x="194"/>
        <item x="440"/>
        <item x="76"/>
        <item x="77"/>
        <item x="413"/>
        <item x="50"/>
        <item x="521"/>
        <item x="423"/>
        <item x="117"/>
        <item x="103"/>
        <item x="578"/>
        <item x="274"/>
        <item x="23"/>
        <item x="265"/>
        <item x="323"/>
        <item x="188"/>
        <item x="464"/>
        <item x="443"/>
        <item x="356"/>
        <item x="424"/>
        <item x="492"/>
        <item x="386"/>
        <item x="529"/>
        <item x="554"/>
        <item x="409"/>
        <item x="245"/>
        <item x="47"/>
        <item x="600"/>
        <item x="157"/>
        <item x="558"/>
        <item x="448"/>
        <item x="500"/>
        <item x="232"/>
        <item x="335"/>
        <item x="587"/>
        <item x="493"/>
        <item x="277"/>
        <item x="433"/>
        <item x="126"/>
        <item x="598"/>
        <item x="123"/>
        <item x="8"/>
        <item x="582"/>
        <item x="86"/>
        <item x="38"/>
        <item x="88"/>
        <item x="128"/>
        <item x="170"/>
        <item x="400"/>
        <item x="541"/>
        <item x="33"/>
        <item x="40"/>
        <item x="97"/>
        <item x="184"/>
        <item x="475"/>
        <item x="342"/>
        <item x="472"/>
        <item x="430"/>
        <item x="415"/>
        <item x="249"/>
        <item x="195"/>
        <item x="402"/>
        <item x="209"/>
        <item x="557"/>
        <item x="207"/>
        <item x="583"/>
        <item x="373"/>
        <item x="36"/>
        <item x="359"/>
        <item x="527"/>
        <item x="320"/>
        <item x="217"/>
        <item x="496"/>
        <item x="506"/>
        <item x="611"/>
        <item x="442"/>
        <item x="271"/>
        <item x="418"/>
        <item x="618"/>
        <item x="189"/>
        <item x="156"/>
        <item x="567"/>
        <item x="104"/>
        <item x="508"/>
        <item x="218"/>
        <item x="138"/>
        <item x="465"/>
        <item x="26"/>
        <item x="295"/>
        <item x="490"/>
        <item x="108"/>
        <item x="20"/>
        <item x="73"/>
        <item x="235"/>
        <item x="427"/>
        <item x="621"/>
        <item x="365"/>
        <item x="319"/>
        <item x="522"/>
        <item x="273"/>
        <item x="136"/>
        <item x="432"/>
        <item x="608"/>
        <item x="101"/>
        <item x="451"/>
        <item x="244"/>
        <item x="27"/>
        <item x="254"/>
        <item x="286"/>
        <item x="242"/>
        <item x="374"/>
        <item x="559"/>
        <item x="303"/>
        <item x="268"/>
        <item x="447"/>
        <item x="13"/>
        <item x="358"/>
        <item x="519"/>
        <item x="343"/>
        <item x="238"/>
        <item x="345"/>
        <item x="141"/>
        <item x="60"/>
        <item x="599"/>
        <item x="110"/>
        <item x="352"/>
        <item x="112"/>
        <item x="354"/>
        <item x="312"/>
        <item x="616"/>
        <item x="72"/>
        <item x="169"/>
        <item x="592"/>
        <item x="275"/>
        <item x="177"/>
        <item x="510"/>
        <item x="357"/>
        <item x="511"/>
        <item x="48"/>
        <item x="196"/>
        <item x="174"/>
        <item x="435"/>
        <item x="398"/>
        <item x="487"/>
        <item x="565"/>
        <item x="211"/>
        <item x="426"/>
        <item x="93"/>
        <item x="42"/>
        <item x="200"/>
        <item x="82"/>
        <item x="364"/>
        <item x="236"/>
        <item x="513"/>
        <item x="304"/>
        <item x="206"/>
        <item x="534"/>
        <item x="617"/>
        <item x="579"/>
        <item x="3"/>
        <item x="569"/>
        <item x="571"/>
        <item x="120"/>
        <item x="257"/>
        <item x="375"/>
        <item x="601"/>
        <item x="299"/>
        <item x="379"/>
        <item x="417"/>
        <item x="314"/>
        <item x="17"/>
        <item x="146"/>
        <item x="150"/>
        <item x="584"/>
        <item x="248"/>
        <item x="482"/>
        <item x="488"/>
        <item x="606"/>
        <item x="96"/>
        <item x="372"/>
        <item x="420"/>
        <item x="302"/>
        <item x="588"/>
        <item x="575"/>
        <item x="227"/>
        <item x="462"/>
        <item x="368"/>
        <item x="533"/>
        <item x="333"/>
        <item x="100"/>
        <item x="84"/>
        <item x="502"/>
        <item x="553"/>
        <item x="552"/>
        <item x="133"/>
        <item x="306"/>
        <item x="294"/>
        <item x="416"/>
        <item x="307"/>
        <item x="481"/>
        <item x="452"/>
        <item x="159"/>
        <item x="550"/>
        <item x="263"/>
        <item x="525"/>
        <item x="446"/>
        <item x="505"/>
        <item x="32"/>
        <item x="348"/>
        <item x="270"/>
        <item x="389"/>
        <item x="394"/>
        <item x="293"/>
        <item x="12"/>
        <item x="83"/>
        <item x="463"/>
        <item x="131"/>
        <item x="240"/>
        <item x="407"/>
        <item x="11"/>
        <item x="62"/>
        <item x="91"/>
        <item x="614"/>
        <item x="127"/>
        <item x="285"/>
        <item x="98"/>
        <item x="186"/>
        <item x="29"/>
        <item x="212"/>
        <item x="53"/>
        <item x="22"/>
        <item x="210"/>
        <item x="397"/>
        <item x="360"/>
        <item x="399"/>
        <item x="366"/>
        <item x="90"/>
        <item x="208"/>
        <item x="514"/>
        <item x="377"/>
        <item x="58"/>
        <item x="71"/>
        <item x="241"/>
        <item x="113"/>
        <item x="622"/>
        <item x="130"/>
        <item x="421"/>
        <item x="179"/>
        <item x="329"/>
        <item x="563"/>
        <item x="102"/>
        <item x="180"/>
        <item x="428"/>
        <item x="395"/>
        <item x="276"/>
        <item x="222"/>
        <item x="503"/>
        <item x="473"/>
        <item x="597"/>
        <item x="280"/>
        <item x="116"/>
        <item x="173"/>
        <item x="491"/>
        <item x="595"/>
        <item x="37"/>
        <item x="94"/>
        <item x="630"/>
        <item x="330"/>
        <item x="19"/>
        <item x="602"/>
        <item x="290"/>
        <item x="230"/>
        <item x="219"/>
        <item x="59"/>
        <item x="55"/>
        <item x="158"/>
        <item x="531"/>
        <item x="327"/>
        <item x="61"/>
        <item x="471"/>
        <item x="381"/>
        <item x="467"/>
        <item x="425"/>
        <item x="43"/>
        <item x="380"/>
        <item x="498"/>
        <item x="516"/>
        <item x="422"/>
        <item x="14"/>
        <item x="18"/>
        <item x="175"/>
        <item x="593"/>
        <item x="317"/>
        <item x="87"/>
        <item x="385"/>
        <item x="556"/>
        <item x="406"/>
        <item x="264"/>
        <item x="182"/>
        <item x="620"/>
        <item x="262"/>
        <item x="403"/>
        <item x="378"/>
        <item x="289"/>
        <item x="530"/>
        <item x="566"/>
        <item x="56"/>
        <item x="298"/>
        <item x="305"/>
        <item x="246"/>
        <item x="468"/>
        <item x="355"/>
        <item x="119"/>
        <item x="544"/>
        <item x="203"/>
        <item x="282"/>
        <item x="590"/>
        <item x="9"/>
        <item t="default"/>
      </items>
    </pivotField>
    <pivotField compact="0" numFmtId="14" showAll="0">
      <items count="469">
        <item x="5"/>
        <item x="455"/>
        <item x="270"/>
        <item x="414"/>
        <item x="180"/>
        <item x="7"/>
        <item x="370"/>
        <item x="183"/>
        <item x="119"/>
        <item x="423"/>
        <item x="122"/>
        <item x="446"/>
        <item x="179"/>
        <item x="311"/>
        <item x="23"/>
        <item x="77"/>
        <item x="425"/>
        <item x="62"/>
        <item x="152"/>
        <item x="147"/>
        <item x="360"/>
        <item x="29"/>
        <item x="159"/>
        <item x="452"/>
        <item x="2"/>
        <item x="107"/>
        <item x="431"/>
        <item x="225"/>
        <item x="335"/>
        <item x="205"/>
        <item x="314"/>
        <item x="210"/>
        <item x="341"/>
        <item x="64"/>
        <item x="277"/>
        <item x="150"/>
        <item x="33"/>
        <item x="50"/>
        <item x="451"/>
        <item x="163"/>
        <item x="89"/>
        <item x="458"/>
        <item x="125"/>
        <item x="289"/>
        <item x="27"/>
        <item x="386"/>
        <item x="153"/>
        <item x="43"/>
        <item x="67"/>
        <item x="460"/>
        <item x="15"/>
        <item x="440"/>
        <item x="409"/>
        <item x="129"/>
        <item x="449"/>
        <item x="176"/>
        <item x="274"/>
        <item x="238"/>
        <item x="405"/>
        <item x="20"/>
        <item x="381"/>
        <item x="361"/>
        <item x="72"/>
        <item x="206"/>
        <item x="372"/>
        <item x="233"/>
        <item x="327"/>
        <item x="407"/>
        <item x="445"/>
        <item x="307"/>
        <item x="109"/>
        <item x="279"/>
        <item x="366"/>
        <item x="75"/>
        <item x="250"/>
        <item x="37"/>
        <item x="263"/>
        <item x="169"/>
        <item x="44"/>
        <item x="87"/>
        <item x="85"/>
        <item x="305"/>
        <item x="185"/>
        <item x="140"/>
        <item x="133"/>
        <item x="421"/>
        <item x="424"/>
        <item x="375"/>
        <item x="47"/>
        <item x="288"/>
        <item x="385"/>
        <item x="255"/>
        <item x="171"/>
        <item x="369"/>
        <item x="244"/>
        <item x="287"/>
        <item x="131"/>
        <item x="202"/>
        <item x="442"/>
        <item x="241"/>
        <item x="234"/>
        <item x="173"/>
        <item x="388"/>
        <item x="115"/>
        <item x="182"/>
        <item x="418"/>
        <item x="66"/>
        <item x="114"/>
        <item x="259"/>
        <item x="416"/>
        <item x="342"/>
        <item x="199"/>
        <item x="161"/>
        <item x="344"/>
        <item x="52"/>
        <item x="428"/>
        <item x="137"/>
        <item x="459"/>
        <item x="73"/>
        <item x="215"/>
        <item x="363"/>
        <item x="158"/>
        <item x="198"/>
        <item x="322"/>
        <item x="203"/>
        <item x="230"/>
        <item x="155"/>
        <item x="326"/>
        <item x="232"/>
        <item x="347"/>
        <item x="175"/>
        <item x="357"/>
        <item x="258"/>
        <item x="281"/>
        <item x="390"/>
        <item x="323"/>
        <item x="249"/>
        <item x="143"/>
        <item x="192"/>
        <item x="275"/>
        <item x="284"/>
        <item x="112"/>
        <item x="106"/>
        <item x="213"/>
        <item x="134"/>
        <item x="293"/>
        <item x="296"/>
        <item x="63"/>
        <item x="373"/>
        <item x="4"/>
        <item x="141"/>
        <item x="339"/>
        <item x="379"/>
        <item x="201"/>
        <item x="194"/>
        <item x="294"/>
        <item x="81"/>
        <item x="239"/>
        <item x="310"/>
        <item x="422"/>
        <item x="113"/>
        <item x="359"/>
        <item x="299"/>
        <item x="278"/>
        <item x="434"/>
        <item x="240"/>
        <item x="39"/>
        <item x="181"/>
        <item x="94"/>
        <item x="346"/>
        <item x="302"/>
        <item x="13"/>
        <item x="84"/>
        <item x="435"/>
        <item x="246"/>
        <item x="10"/>
        <item x="145"/>
        <item x="162"/>
        <item x="382"/>
        <item x="436"/>
        <item x="178"/>
        <item x="128"/>
        <item x="220"/>
        <item x="291"/>
        <item x="142"/>
        <item x="350"/>
        <item x="438"/>
        <item x="353"/>
        <item x="351"/>
        <item x="193"/>
        <item x="396"/>
        <item x="262"/>
        <item x="313"/>
        <item x="427"/>
        <item x="219"/>
        <item x="34"/>
        <item x="306"/>
        <item x="58"/>
        <item x="0"/>
        <item x="450"/>
        <item x="226"/>
        <item x="245"/>
        <item x="68"/>
        <item x="362"/>
        <item x="264"/>
        <item x="247"/>
        <item x="214"/>
        <item x="243"/>
        <item x="149"/>
        <item x="136"/>
        <item x="402"/>
        <item x="82"/>
        <item x="285"/>
        <item x="70"/>
        <item x="412"/>
        <item x="31"/>
        <item x="36"/>
        <item x="394"/>
        <item x="411"/>
        <item x="399"/>
        <item x="229"/>
        <item x="371"/>
        <item x="8"/>
        <item x="374"/>
        <item x="321"/>
        <item x="384"/>
        <item x="392"/>
        <item x="45"/>
        <item x="312"/>
        <item x="22"/>
        <item x="172"/>
        <item x="42"/>
        <item x="98"/>
        <item x="65"/>
        <item x="154"/>
        <item x="397"/>
        <item x="91"/>
        <item x="118"/>
        <item x="101"/>
        <item x="367"/>
        <item x="151"/>
        <item x="415"/>
        <item x="343"/>
        <item x="116"/>
        <item x="273"/>
        <item x="102"/>
        <item x="103"/>
        <item x="368"/>
        <item x="132"/>
        <item x="248"/>
        <item x="268"/>
        <item x="303"/>
        <item x="463"/>
        <item x="104"/>
        <item x="24"/>
        <item x="410"/>
        <item x="286"/>
        <item x="292"/>
        <item x="157"/>
        <item x="319"/>
        <item x="26"/>
        <item x="333"/>
        <item x="19"/>
        <item x="465"/>
        <item x="227"/>
        <item x="453"/>
        <item x="447"/>
        <item x="398"/>
        <item x="144"/>
        <item x="297"/>
        <item x="325"/>
        <item x="174"/>
        <item x="99"/>
        <item x="420"/>
        <item x="456"/>
        <item x="352"/>
        <item x="395"/>
        <item x="364"/>
        <item x="32"/>
        <item x="38"/>
        <item x="74"/>
        <item x="340"/>
        <item x="433"/>
        <item x="224"/>
        <item x="208"/>
        <item x="209"/>
        <item x="330"/>
        <item x="254"/>
        <item x="190"/>
        <item x="186"/>
        <item x="211"/>
        <item x="97"/>
        <item x="196"/>
        <item x="177"/>
        <item x="138"/>
        <item x="365"/>
        <item x="188"/>
        <item x="166"/>
        <item x="88"/>
        <item x="237"/>
        <item x="156"/>
        <item x="406"/>
        <item x="195"/>
        <item x="464"/>
        <item x="46"/>
        <item x="100"/>
        <item x="49"/>
        <item x="462"/>
        <item x="168"/>
        <item x="1"/>
        <item x="403"/>
        <item x="40"/>
        <item x="228"/>
        <item x="290"/>
        <item x="148"/>
        <item x="355"/>
        <item x="61"/>
        <item x="272"/>
        <item x="332"/>
        <item x="48"/>
        <item x="298"/>
        <item x="222"/>
        <item x="443"/>
        <item x="404"/>
        <item x="391"/>
        <item x="127"/>
        <item x="76"/>
        <item x="378"/>
        <item x="301"/>
        <item x="461"/>
        <item x="25"/>
        <item x="218"/>
        <item x="96"/>
        <item x="429"/>
        <item x="389"/>
        <item x="16"/>
        <item x="329"/>
        <item x="126"/>
        <item x="71"/>
        <item x="55"/>
        <item x="336"/>
        <item x="124"/>
        <item x="130"/>
        <item x="358"/>
        <item x="6"/>
        <item x="356"/>
        <item x="271"/>
        <item x="11"/>
        <item x="408"/>
        <item x="315"/>
        <item x="123"/>
        <item x="419"/>
        <item x="282"/>
        <item x="170"/>
        <item x="105"/>
        <item x="334"/>
        <item x="51"/>
        <item x="265"/>
        <item x="93"/>
        <item x="191"/>
        <item x="317"/>
        <item x="167"/>
        <item x="184"/>
        <item x="316"/>
        <item x="413"/>
        <item x="54"/>
        <item x="120"/>
        <item x="146"/>
        <item x="432"/>
        <item x="454"/>
        <item x="242"/>
        <item x="337"/>
        <item x="348"/>
        <item x="467"/>
        <item x="121"/>
        <item x="12"/>
        <item x="338"/>
        <item x="401"/>
        <item x="417"/>
        <item x="251"/>
        <item x="309"/>
        <item x="308"/>
        <item x="380"/>
        <item x="400"/>
        <item x="80"/>
        <item x="3"/>
        <item x="257"/>
        <item x="95"/>
        <item x="276"/>
        <item x="253"/>
        <item x="53"/>
        <item x="28"/>
        <item x="69"/>
        <item x="376"/>
        <item x="260"/>
        <item x="331"/>
        <item x="439"/>
        <item x="160"/>
        <item x="139"/>
        <item x="448"/>
        <item x="221"/>
        <item x="79"/>
        <item x="207"/>
        <item x="60"/>
        <item x="86"/>
        <item x="57"/>
        <item x="354"/>
        <item x="266"/>
        <item x="320"/>
        <item x="78"/>
        <item x="393"/>
        <item x="216"/>
        <item x="252"/>
        <item x="269"/>
        <item x="280"/>
        <item x="9"/>
        <item x="328"/>
        <item x="41"/>
        <item x="261"/>
        <item x="108"/>
        <item x="345"/>
        <item x="56"/>
        <item x="21"/>
        <item x="324"/>
        <item x="295"/>
        <item x="111"/>
        <item x="235"/>
        <item x="267"/>
        <item x="35"/>
        <item x="304"/>
        <item x="437"/>
        <item x="231"/>
        <item x="349"/>
        <item x="110"/>
        <item x="444"/>
        <item x="189"/>
        <item x="200"/>
        <item x="212"/>
        <item x="466"/>
        <item x="18"/>
        <item x="187"/>
        <item x="92"/>
        <item x="318"/>
        <item x="30"/>
        <item x="377"/>
        <item x="90"/>
        <item x="217"/>
        <item x="441"/>
        <item x="117"/>
        <item x="430"/>
        <item x="83"/>
        <item x="204"/>
        <item x="457"/>
        <item x="383"/>
        <item x="300"/>
        <item x="426"/>
        <item x="164"/>
        <item x="197"/>
        <item x="256"/>
        <item x="387"/>
        <item x="14"/>
        <item x="236"/>
        <item x="17"/>
        <item x="59"/>
        <item x="135"/>
        <item x="223"/>
        <item x="283"/>
        <item x="165"/>
        <item t="default"/>
      </items>
    </pivotField>
    <pivotField axis="axisRow" compact="0" showAll="0">
      <items count="34">
        <item x="12"/>
        <item x="20"/>
        <item x="19"/>
        <item x="25"/>
        <item x="21"/>
        <item x="28"/>
        <item x="4"/>
        <item x="6"/>
        <item x="2"/>
        <item x="31"/>
        <item x="26"/>
        <item x="5"/>
        <item x="9"/>
        <item x="10"/>
        <item x="24"/>
        <item x="14"/>
        <item x="13"/>
        <item x="23"/>
        <item x="17"/>
        <item x="16"/>
        <item x="22"/>
        <item x="0"/>
        <item x="3"/>
        <item x="15"/>
        <item x="7"/>
        <item x="8"/>
        <item x="30"/>
        <item x="18"/>
        <item x="32"/>
        <item x="1"/>
        <item x="27"/>
        <item x="29"/>
        <item x="11"/>
        <item t="default"/>
      </items>
    </pivotField>
    <pivotField compact="0" showAll="0"/>
    <pivotField compact="0" numFmtId="14" showAll="0"/>
    <pivotField compact="0" numFmtId="14" showAll="0"/>
    <pivotField compact="0" numFmtId="1" showAll="0"/>
    <pivotField compact="0" showAll="0"/>
    <pivotField compact="0" showAll="0"/>
    <pivotField compact="0" showAll="0"/>
    <pivotField compact="0" showAll="0"/>
    <pivotField compact="0" showAll="0"/>
    <pivotField compact="0" showAll="0"/>
    <pivotField axis="axisRow" compact="0" showAll="0">
      <items count="17">
        <item x="8"/>
        <item sd="0" x="5"/>
        <item sd="0" x="0"/>
        <item sd="0" x="14"/>
        <item sd="0" x="6"/>
        <item sd="0" x="9"/>
        <item sd="0" x="3"/>
        <item sd="0" x="10"/>
        <item sd="0" x="2"/>
        <item sd="0" x="1"/>
        <item sd="0" x="11"/>
        <item sd="0" x="4"/>
        <item sd="0" x="12"/>
        <item sd="0" x="13"/>
        <item sd="0" x="7"/>
        <item sd="0" x="15"/>
        <item t="default"/>
      </items>
    </pivotField>
    <pivotField compact="0" showAll="0">
      <items count="8">
        <item x="6"/>
        <item x="0"/>
        <item x="4"/>
        <item x="5"/>
        <item x="2"/>
        <item x="3"/>
        <item x="1"/>
        <item t="default"/>
      </items>
    </pivotField>
    <pivotField compact="0" showAll="0"/>
    <pivotField compact="0" numFmtId="165" showAll="0"/>
    <pivotField compact="0" numFmtId="165" showAll="0"/>
    <pivotField compact="0" showAll="0"/>
    <pivotField compact="0" numFmtId="10" showAll="0"/>
    <pivotField compact="0" numFmtId="1" showAll="0"/>
    <pivotField compact="0" numFmtId="165" showAll="0"/>
    <pivotField compact="0" numFmtId="165" showAll="0"/>
    <pivotField compact="0" numFmtId="165" showAll="0"/>
    <pivotField compact="0" numFmtId="10" showAll="0"/>
    <pivotField compact="0" showAll="0" defaultSubtotal="0">
      <items count="14">
        <item sd="0" x="0"/>
        <item sd="0" x="1"/>
        <item sd="0" x="2"/>
        <item sd="0" x="3"/>
        <item sd="0" x="4"/>
        <item sd="0" x="5"/>
        <item sd="0" x="6"/>
        <item sd="0" x="7"/>
        <item sd="0" x="8"/>
        <item sd="0" x="9"/>
        <item sd="0" x="10"/>
        <item sd="0" x="11"/>
        <item sd="0" x="12"/>
        <item sd="0" x="13"/>
      </items>
    </pivotField>
    <pivotField compact="0" showAll="0" defaultSubtotal="0">
      <items count="6">
        <item sd="0" x="0"/>
        <item sd="0" x="1"/>
        <item sd="0" x="2"/>
        <item sd="0" x="3"/>
        <item sd="0" x="4"/>
        <item sd="0" x="5"/>
      </items>
    </pivotField>
    <pivotField compact="0" showAll="0" defaultSubtotal="0">
      <items count="5">
        <item sd="0" x="0"/>
        <item sd="0" x="1"/>
        <item sd="0" x="2"/>
        <item sd="0" x="3"/>
        <item sd="0" x="4"/>
      </items>
    </pivotField>
  </pivotFields>
  <rowFields count="2">
    <field x="13"/>
    <field x="2"/>
  </rowFields>
  <rowItems count="40">
    <i>
      <x/>
    </i>
    <i r="1">
      <x/>
    </i>
    <i r="1">
      <x v="1"/>
    </i>
    <i r="1">
      <x v="3"/>
    </i>
    <i r="1">
      <x v="5"/>
    </i>
    <i r="1">
      <x v="6"/>
    </i>
    <i r="1">
      <x v="9"/>
    </i>
    <i r="1">
      <x v="11"/>
    </i>
    <i r="1">
      <x v="12"/>
    </i>
    <i r="1">
      <x v="14"/>
    </i>
    <i r="1">
      <x v="15"/>
    </i>
    <i r="1">
      <x v="17"/>
    </i>
    <i r="1">
      <x v="18"/>
    </i>
    <i r="1">
      <x v="19"/>
    </i>
    <i r="1">
      <x v="20"/>
    </i>
    <i r="1">
      <x v="23"/>
    </i>
    <i r="1">
      <x v="24"/>
    </i>
    <i r="1">
      <x v="25"/>
    </i>
    <i r="1">
      <x v="27"/>
    </i>
    <i r="1">
      <x v="28"/>
    </i>
    <i r="1">
      <x v="29"/>
    </i>
    <i r="1">
      <x v="30"/>
    </i>
    <i r="1">
      <x v="31"/>
    </i>
    <i r="1">
      <x v="32"/>
    </i>
    <i>
      <x v="1"/>
    </i>
    <i>
      <x v="2"/>
    </i>
    <i>
      <x v="3"/>
    </i>
    <i>
      <x v="4"/>
    </i>
    <i>
      <x v="5"/>
    </i>
    <i>
      <x v="6"/>
    </i>
    <i>
      <x v="7"/>
    </i>
    <i>
      <x v="8"/>
    </i>
    <i>
      <x v="9"/>
    </i>
    <i>
      <x v="10"/>
    </i>
    <i>
      <x v="11"/>
    </i>
    <i>
      <x v="12"/>
    </i>
    <i>
      <x v="13"/>
    </i>
    <i>
      <x v="14"/>
    </i>
    <i>
      <x v="15"/>
    </i>
    <i t="grand">
      <x/>
    </i>
  </rowItems>
  <colItems count="1">
    <i/>
  </colItems>
  <dataFields count="1">
    <dataField name="Count of Order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19B865C-1B87-44B7-BAF3-0FE8F6BE2171}" name="PivotTable5"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650" firstHeaderRow="1" firstDataRow="1" firstDataCol="1"/>
  <pivotFields count="28">
    <pivotField axis="axisRow" showAll="0" sortType="descending" defaultSubtotal="0">
      <items count="631">
        <item x="605"/>
        <item x="449"/>
        <item x="7"/>
        <item x="518"/>
        <item x="573"/>
        <item x="46"/>
        <item x="367"/>
        <item x="201"/>
        <item x="551"/>
        <item x="324"/>
        <item x="438"/>
        <item x="166"/>
        <item x="80"/>
        <item x="361"/>
        <item x="328"/>
        <item x="300"/>
        <item x="453"/>
        <item x="577"/>
        <item x="193"/>
        <item x="122"/>
        <item x="332"/>
        <item x="439"/>
        <item x="457"/>
        <item x="148"/>
        <item x="224"/>
        <item x="190"/>
        <item x="347"/>
        <item x="278"/>
        <item x="350"/>
        <item x="535"/>
        <item x="54"/>
        <item x="65"/>
        <item x="163"/>
        <item x="470"/>
        <item x="580"/>
        <item x="625"/>
        <item x="106"/>
        <item x="269"/>
        <item x="256"/>
        <item x="89"/>
        <item x="339"/>
        <item x="24"/>
        <item x="220"/>
        <item x="281"/>
        <item x="250"/>
        <item x="376"/>
        <item x="540"/>
        <item x="172"/>
        <item x="225"/>
        <item x="78"/>
        <item x="49"/>
        <item x="603"/>
        <item x="226"/>
        <item x="168"/>
        <item x="45"/>
        <item x="144"/>
        <item x="183"/>
        <item x="574"/>
        <item x="81"/>
        <item x="512"/>
        <item x="562"/>
        <item x="315"/>
        <item x="391"/>
        <item x="288"/>
        <item x="272"/>
        <item x="2"/>
        <item x="92"/>
        <item x="292"/>
        <item x="434"/>
        <item x="585"/>
        <item x="199"/>
        <item x="74"/>
        <item x="363"/>
        <item x="204"/>
        <item x="185"/>
        <item x="497"/>
        <item x="52"/>
        <item x="99"/>
        <item x="118"/>
        <item x="132"/>
        <item x="215"/>
        <item x="495"/>
        <item x="171"/>
        <item x="613"/>
        <item x="543"/>
        <item x="629"/>
        <item x="520"/>
        <item x="547"/>
        <item x="255"/>
        <item x="351"/>
        <item x="64"/>
        <item x="546"/>
        <item x="151"/>
        <item x="223"/>
        <item x="615"/>
        <item x="239"/>
        <item x="260"/>
        <item x="129"/>
        <item x="532"/>
        <item x="326"/>
        <item x="459"/>
        <item x="371"/>
        <item x="66"/>
        <item x="626"/>
        <item x="604"/>
        <item x="624"/>
        <item x="31"/>
        <item x="515"/>
        <item x="477"/>
        <item x="344"/>
        <item x="499"/>
        <item x="197"/>
        <item x="121"/>
        <item x="445"/>
        <item x="455"/>
        <item x="202"/>
        <item x="474"/>
        <item x="301"/>
        <item x="382"/>
        <item x="152"/>
        <item x="485"/>
        <item x="296"/>
        <item x="124"/>
        <item x="229"/>
        <item x="478"/>
        <item x="284"/>
        <item x="137"/>
        <item x="216"/>
        <item x="387"/>
        <item x="591"/>
        <item x="316"/>
        <item x="537"/>
        <item x="419"/>
        <item x="261"/>
        <item x="266"/>
        <item x="259"/>
        <item x="528"/>
        <item x="39"/>
        <item x="213"/>
        <item x="431"/>
        <item x="337"/>
        <item x="176"/>
        <item x="609"/>
        <item x="291"/>
        <item x="408"/>
        <item x="384"/>
        <item x="596"/>
        <item x="526"/>
        <item x="198"/>
        <item x="460"/>
        <item x="221"/>
        <item x="576"/>
        <item x="279"/>
        <item x="75"/>
        <item x="5"/>
        <item x="589"/>
        <item x="466"/>
        <item x="412"/>
        <item x="349"/>
        <item x="501"/>
        <item x="243"/>
        <item x="68"/>
        <item x="436"/>
        <item x="619"/>
        <item x="340"/>
        <item x="444"/>
        <item x="450"/>
        <item x="476"/>
        <item x="437"/>
        <item x="69"/>
        <item x="539"/>
        <item x="369"/>
        <item x="4"/>
        <item x="338"/>
        <item x="145"/>
        <item x="187"/>
        <item x="318"/>
        <item x="388"/>
        <item x="85"/>
        <item x="154"/>
        <item x="441"/>
        <item x="160"/>
        <item x="404"/>
        <item x="370"/>
        <item x="581"/>
        <item x="35"/>
        <item x="507"/>
        <item x="483"/>
        <item x="135"/>
        <item x="21"/>
        <item x="570"/>
        <item x="95"/>
        <item x="115"/>
        <item x="456"/>
        <item x="125"/>
        <item x="308"/>
        <item x="165"/>
        <item x="623"/>
        <item x="258"/>
        <item x="321"/>
        <item x="311"/>
        <item x="28"/>
        <item x="346"/>
        <item x="140"/>
        <item x="142"/>
        <item x="509"/>
        <item x="205"/>
        <item x="627"/>
        <item x="192"/>
        <item x="393"/>
        <item x="469"/>
        <item x="411"/>
        <item x="15"/>
        <item x="331"/>
        <item x="233"/>
        <item x="228"/>
        <item x="555"/>
        <item x="542"/>
        <item x="628"/>
        <item x="237"/>
        <item x="267"/>
        <item x="538"/>
        <item x="114"/>
        <item x="414"/>
        <item x="178"/>
        <item x="396"/>
        <item x="479"/>
        <item x="336"/>
        <item x="164"/>
        <item x="155"/>
        <item x="549"/>
        <item x="325"/>
        <item x="105"/>
        <item x="134"/>
        <item x="309"/>
        <item x="109"/>
        <item x="34"/>
        <item x="401"/>
        <item x="30"/>
        <item x="79"/>
        <item x="214"/>
        <item x="153"/>
        <item x="458"/>
        <item x="548"/>
        <item x="16"/>
        <item x="322"/>
        <item x="523"/>
        <item x="297"/>
        <item x="564"/>
        <item x="480"/>
        <item x="10"/>
        <item x="147"/>
        <item x="191"/>
        <item x="25"/>
        <item x="162"/>
        <item x="251"/>
        <item x="111"/>
        <item x="353"/>
        <item x="139"/>
        <item x="181"/>
        <item x="586"/>
        <item x="489"/>
        <item x="63"/>
        <item x="560"/>
        <item x="392"/>
        <item x="454"/>
        <item x="51"/>
        <item x="607"/>
        <item x="0"/>
        <item x="287"/>
        <item x="234"/>
        <item x="107"/>
        <item x="70"/>
        <item x="57"/>
        <item x="41"/>
        <item x="252"/>
        <item x="390"/>
        <item x="504"/>
        <item x="247"/>
        <item x="167"/>
        <item x="561"/>
        <item x="610"/>
        <item x="334"/>
        <item x="341"/>
        <item x="6"/>
        <item x="612"/>
        <item x="362"/>
        <item x="67"/>
        <item x="253"/>
        <item x="536"/>
        <item x="572"/>
        <item x="461"/>
        <item x="161"/>
        <item x="1"/>
        <item x="524"/>
        <item x="283"/>
        <item x="486"/>
        <item x="410"/>
        <item x="429"/>
        <item x="484"/>
        <item x="143"/>
        <item x="44"/>
        <item x="405"/>
        <item x="383"/>
        <item x="517"/>
        <item x="310"/>
        <item x="545"/>
        <item x="231"/>
        <item x="313"/>
        <item x="494"/>
        <item x="568"/>
        <item x="149"/>
        <item x="594"/>
        <item x="194"/>
        <item x="440"/>
        <item x="76"/>
        <item x="77"/>
        <item x="413"/>
        <item x="50"/>
        <item x="521"/>
        <item x="423"/>
        <item x="117"/>
        <item x="103"/>
        <item x="578"/>
        <item x="274"/>
        <item x="23"/>
        <item x="265"/>
        <item x="323"/>
        <item x="188"/>
        <item x="464"/>
        <item x="443"/>
        <item x="356"/>
        <item x="424"/>
        <item x="492"/>
        <item x="386"/>
        <item x="529"/>
        <item x="554"/>
        <item x="409"/>
        <item x="245"/>
        <item x="47"/>
        <item x="600"/>
        <item x="157"/>
        <item x="558"/>
        <item x="448"/>
        <item x="500"/>
        <item x="232"/>
        <item x="335"/>
        <item x="587"/>
        <item x="493"/>
        <item x="277"/>
        <item x="433"/>
        <item x="126"/>
        <item x="598"/>
        <item x="123"/>
        <item x="8"/>
        <item x="582"/>
        <item x="86"/>
        <item x="38"/>
        <item x="88"/>
        <item x="128"/>
        <item x="170"/>
        <item x="400"/>
        <item x="541"/>
        <item x="33"/>
        <item x="40"/>
        <item x="97"/>
        <item x="184"/>
        <item x="475"/>
        <item x="342"/>
        <item x="472"/>
        <item x="430"/>
        <item x="415"/>
        <item x="249"/>
        <item x="195"/>
        <item x="402"/>
        <item x="209"/>
        <item x="557"/>
        <item x="207"/>
        <item x="583"/>
        <item x="373"/>
        <item x="36"/>
        <item x="359"/>
        <item x="527"/>
        <item x="320"/>
        <item x="217"/>
        <item x="496"/>
        <item x="506"/>
        <item x="611"/>
        <item x="442"/>
        <item x="271"/>
        <item x="418"/>
        <item x="618"/>
        <item x="189"/>
        <item x="156"/>
        <item x="567"/>
        <item x="104"/>
        <item x="508"/>
        <item x="218"/>
        <item x="138"/>
        <item x="465"/>
        <item x="26"/>
        <item x="295"/>
        <item x="490"/>
        <item x="108"/>
        <item x="20"/>
        <item x="73"/>
        <item x="235"/>
        <item x="427"/>
        <item x="621"/>
        <item x="365"/>
        <item x="319"/>
        <item x="522"/>
        <item x="273"/>
        <item x="136"/>
        <item x="432"/>
        <item x="608"/>
        <item x="101"/>
        <item x="451"/>
        <item x="244"/>
        <item x="27"/>
        <item x="254"/>
        <item x="286"/>
        <item x="242"/>
        <item x="374"/>
        <item x="559"/>
        <item x="303"/>
        <item x="268"/>
        <item x="447"/>
        <item x="13"/>
        <item x="358"/>
        <item x="519"/>
        <item x="343"/>
        <item x="238"/>
        <item x="345"/>
        <item x="141"/>
        <item x="60"/>
        <item x="599"/>
        <item x="110"/>
        <item x="352"/>
        <item x="112"/>
        <item x="354"/>
        <item x="312"/>
        <item x="616"/>
        <item x="72"/>
        <item x="169"/>
        <item x="592"/>
        <item x="275"/>
        <item x="177"/>
        <item x="510"/>
        <item x="357"/>
        <item x="511"/>
        <item x="48"/>
        <item x="196"/>
        <item x="174"/>
        <item x="435"/>
        <item x="398"/>
        <item x="487"/>
        <item x="565"/>
        <item x="211"/>
        <item x="426"/>
        <item x="93"/>
        <item x="42"/>
        <item x="200"/>
        <item x="82"/>
        <item x="364"/>
        <item x="236"/>
        <item x="513"/>
        <item x="304"/>
        <item x="206"/>
        <item x="534"/>
        <item x="617"/>
        <item x="579"/>
        <item x="3"/>
        <item x="569"/>
        <item x="571"/>
        <item x="120"/>
        <item x="257"/>
        <item x="375"/>
        <item x="601"/>
        <item x="299"/>
        <item x="379"/>
        <item x="417"/>
        <item x="314"/>
        <item x="17"/>
        <item x="146"/>
        <item x="150"/>
        <item x="584"/>
        <item x="248"/>
        <item x="482"/>
        <item x="488"/>
        <item x="606"/>
        <item x="96"/>
        <item x="372"/>
        <item x="420"/>
        <item x="302"/>
        <item x="588"/>
        <item x="575"/>
        <item x="227"/>
        <item x="462"/>
        <item x="368"/>
        <item x="533"/>
        <item x="333"/>
        <item x="100"/>
        <item x="84"/>
        <item x="502"/>
        <item x="553"/>
        <item x="552"/>
        <item x="133"/>
        <item x="306"/>
        <item x="294"/>
        <item x="416"/>
        <item x="307"/>
        <item x="481"/>
        <item x="452"/>
        <item x="159"/>
        <item x="550"/>
        <item x="263"/>
        <item x="525"/>
        <item x="446"/>
        <item x="505"/>
        <item x="32"/>
        <item x="348"/>
        <item x="270"/>
        <item x="389"/>
        <item x="394"/>
        <item x="293"/>
        <item x="12"/>
        <item x="83"/>
        <item x="463"/>
        <item x="131"/>
        <item x="240"/>
        <item x="407"/>
        <item x="11"/>
        <item x="62"/>
        <item x="91"/>
        <item x="614"/>
        <item x="127"/>
        <item x="285"/>
        <item x="98"/>
        <item x="186"/>
        <item x="29"/>
        <item x="212"/>
        <item x="53"/>
        <item x="22"/>
        <item x="210"/>
        <item x="397"/>
        <item x="360"/>
        <item x="399"/>
        <item x="366"/>
        <item x="90"/>
        <item x="208"/>
        <item x="514"/>
        <item x="377"/>
        <item x="58"/>
        <item x="71"/>
        <item x="241"/>
        <item x="113"/>
        <item x="622"/>
        <item x="130"/>
        <item x="421"/>
        <item x="179"/>
        <item x="329"/>
        <item x="563"/>
        <item x="102"/>
        <item x="180"/>
        <item x="428"/>
        <item x="395"/>
        <item x="276"/>
        <item x="222"/>
        <item x="503"/>
        <item x="473"/>
        <item x="597"/>
        <item x="280"/>
        <item x="116"/>
        <item x="173"/>
        <item x="491"/>
        <item x="595"/>
        <item x="37"/>
        <item x="94"/>
        <item x="630"/>
        <item x="330"/>
        <item x="19"/>
        <item x="602"/>
        <item x="290"/>
        <item x="230"/>
        <item x="219"/>
        <item x="59"/>
        <item x="55"/>
        <item x="158"/>
        <item x="531"/>
        <item x="327"/>
        <item x="61"/>
        <item x="471"/>
        <item x="381"/>
        <item x="467"/>
        <item x="425"/>
        <item x="43"/>
        <item x="380"/>
        <item x="498"/>
        <item x="516"/>
        <item x="422"/>
        <item x="14"/>
        <item x="18"/>
        <item x="175"/>
        <item x="593"/>
        <item x="317"/>
        <item x="87"/>
        <item x="385"/>
        <item x="556"/>
        <item x="406"/>
        <item x="264"/>
        <item x="182"/>
        <item x="620"/>
        <item x="262"/>
        <item x="403"/>
        <item x="378"/>
        <item x="289"/>
        <item x="530"/>
        <item x="566"/>
        <item x="56"/>
        <item x="298"/>
        <item x="305"/>
        <item x="246"/>
        <item x="468"/>
        <item x="355"/>
        <item x="119"/>
        <item x="544"/>
        <item x="203"/>
        <item x="282"/>
        <item x="590"/>
        <item x="9"/>
      </items>
      <autoSortScope>
        <pivotArea dataOnly="0" outline="0" fieldPosition="0">
          <references count="1">
            <reference field="4294967294" count="1" selected="0">
              <x v="0"/>
            </reference>
          </references>
        </pivotArea>
      </autoSortScope>
    </pivotField>
    <pivotField numFmtId="14" showAll="0" defaultSubtotal="0">
      <items count="468">
        <item x="5"/>
        <item x="455"/>
        <item x="270"/>
        <item x="414"/>
        <item x="180"/>
        <item x="7"/>
        <item x="370"/>
        <item x="183"/>
        <item x="119"/>
        <item x="423"/>
        <item x="122"/>
        <item x="446"/>
        <item x="179"/>
        <item x="311"/>
        <item x="23"/>
        <item x="77"/>
        <item x="425"/>
        <item x="62"/>
        <item x="152"/>
        <item x="147"/>
        <item x="360"/>
        <item x="29"/>
        <item x="159"/>
        <item x="452"/>
        <item x="2"/>
        <item x="107"/>
        <item x="431"/>
        <item x="225"/>
        <item x="335"/>
        <item x="205"/>
        <item x="314"/>
        <item x="210"/>
        <item x="341"/>
        <item x="64"/>
        <item x="277"/>
        <item x="150"/>
        <item x="33"/>
        <item x="50"/>
        <item x="451"/>
        <item x="163"/>
        <item x="89"/>
        <item x="458"/>
        <item x="125"/>
        <item x="289"/>
        <item x="27"/>
        <item x="386"/>
        <item x="153"/>
        <item x="43"/>
        <item x="67"/>
        <item x="460"/>
        <item x="15"/>
        <item x="440"/>
        <item x="409"/>
        <item x="129"/>
        <item x="449"/>
        <item x="176"/>
        <item x="274"/>
        <item x="238"/>
        <item x="405"/>
        <item x="20"/>
        <item x="381"/>
        <item x="361"/>
        <item x="72"/>
        <item x="206"/>
        <item x="372"/>
        <item x="233"/>
        <item x="327"/>
        <item x="407"/>
        <item x="445"/>
        <item x="307"/>
        <item x="109"/>
        <item x="279"/>
        <item x="366"/>
        <item x="75"/>
        <item x="250"/>
        <item x="37"/>
        <item x="263"/>
        <item x="169"/>
        <item x="44"/>
        <item x="87"/>
        <item x="85"/>
        <item x="305"/>
        <item x="185"/>
        <item x="140"/>
        <item x="133"/>
        <item x="421"/>
        <item x="424"/>
        <item x="375"/>
        <item x="47"/>
        <item x="288"/>
        <item x="385"/>
        <item x="255"/>
        <item x="171"/>
        <item x="369"/>
        <item x="244"/>
        <item x="287"/>
        <item x="131"/>
        <item x="202"/>
        <item x="442"/>
        <item x="241"/>
        <item x="234"/>
        <item x="173"/>
        <item x="388"/>
        <item x="115"/>
        <item x="182"/>
        <item x="418"/>
        <item x="66"/>
        <item x="114"/>
        <item x="259"/>
        <item x="416"/>
        <item x="342"/>
        <item x="199"/>
        <item x="161"/>
        <item x="344"/>
        <item x="52"/>
        <item x="428"/>
        <item x="137"/>
        <item x="459"/>
        <item x="73"/>
        <item x="215"/>
        <item x="363"/>
        <item x="158"/>
        <item x="198"/>
        <item x="322"/>
        <item x="203"/>
        <item x="230"/>
        <item x="155"/>
        <item x="326"/>
        <item x="232"/>
        <item x="347"/>
        <item x="175"/>
        <item x="357"/>
        <item x="258"/>
        <item x="281"/>
        <item x="390"/>
        <item x="323"/>
        <item x="249"/>
        <item x="143"/>
        <item x="192"/>
        <item x="275"/>
        <item x="284"/>
        <item x="112"/>
        <item x="106"/>
        <item x="213"/>
        <item x="134"/>
        <item x="293"/>
        <item x="296"/>
        <item x="63"/>
        <item x="373"/>
        <item x="4"/>
        <item x="141"/>
        <item x="339"/>
        <item x="379"/>
        <item x="201"/>
        <item x="194"/>
        <item x="294"/>
        <item x="81"/>
        <item x="239"/>
        <item x="310"/>
        <item x="422"/>
        <item x="113"/>
        <item x="359"/>
        <item x="299"/>
        <item x="278"/>
        <item x="434"/>
        <item x="240"/>
        <item x="39"/>
        <item x="181"/>
        <item x="94"/>
        <item x="346"/>
        <item x="302"/>
        <item x="13"/>
        <item x="84"/>
        <item x="435"/>
        <item x="246"/>
        <item x="10"/>
        <item x="145"/>
        <item x="162"/>
        <item x="382"/>
        <item x="436"/>
        <item x="178"/>
        <item x="128"/>
        <item x="220"/>
        <item x="291"/>
        <item x="142"/>
        <item x="350"/>
        <item x="438"/>
        <item x="353"/>
        <item x="351"/>
        <item x="193"/>
        <item x="396"/>
        <item x="262"/>
        <item x="313"/>
        <item x="427"/>
        <item x="219"/>
        <item x="34"/>
        <item x="306"/>
        <item x="58"/>
        <item x="0"/>
        <item x="450"/>
        <item x="226"/>
        <item x="245"/>
        <item x="68"/>
        <item x="362"/>
        <item x="264"/>
        <item x="247"/>
        <item x="214"/>
        <item x="243"/>
        <item x="149"/>
        <item x="136"/>
        <item x="402"/>
        <item x="82"/>
        <item x="285"/>
        <item x="70"/>
        <item x="412"/>
        <item x="31"/>
        <item x="36"/>
        <item x="394"/>
        <item x="411"/>
        <item x="399"/>
        <item x="229"/>
        <item x="371"/>
        <item x="8"/>
        <item x="374"/>
        <item x="321"/>
        <item x="384"/>
        <item x="392"/>
        <item x="45"/>
        <item x="312"/>
        <item x="22"/>
        <item x="172"/>
        <item x="42"/>
        <item x="98"/>
        <item x="65"/>
        <item x="154"/>
        <item x="397"/>
        <item x="91"/>
        <item x="118"/>
        <item x="101"/>
        <item x="367"/>
        <item x="151"/>
        <item x="415"/>
        <item x="343"/>
        <item x="116"/>
        <item x="273"/>
        <item x="102"/>
        <item x="103"/>
        <item x="368"/>
        <item x="132"/>
        <item x="248"/>
        <item x="268"/>
        <item x="303"/>
        <item x="463"/>
        <item x="104"/>
        <item x="24"/>
        <item x="410"/>
        <item x="286"/>
        <item x="292"/>
        <item x="157"/>
        <item x="319"/>
        <item x="26"/>
        <item x="333"/>
        <item x="19"/>
        <item x="465"/>
        <item x="227"/>
        <item x="453"/>
        <item x="447"/>
        <item x="398"/>
        <item x="144"/>
        <item x="297"/>
        <item x="325"/>
        <item x="174"/>
        <item x="99"/>
        <item x="420"/>
        <item x="456"/>
        <item x="352"/>
        <item x="395"/>
        <item x="364"/>
        <item x="32"/>
        <item x="38"/>
        <item x="74"/>
        <item x="340"/>
        <item x="433"/>
        <item x="224"/>
        <item x="208"/>
        <item x="209"/>
        <item x="330"/>
        <item x="254"/>
        <item x="190"/>
        <item x="186"/>
        <item x="211"/>
        <item x="97"/>
        <item x="196"/>
        <item x="177"/>
        <item x="138"/>
        <item x="365"/>
        <item x="188"/>
        <item x="166"/>
        <item x="88"/>
        <item x="237"/>
        <item x="156"/>
        <item x="406"/>
        <item x="195"/>
        <item x="464"/>
        <item x="46"/>
        <item x="100"/>
        <item x="49"/>
        <item x="462"/>
        <item x="168"/>
        <item x="1"/>
        <item x="403"/>
        <item x="40"/>
        <item x="228"/>
        <item x="290"/>
        <item x="148"/>
        <item x="355"/>
        <item x="61"/>
        <item x="272"/>
        <item x="332"/>
        <item x="48"/>
        <item x="298"/>
        <item x="222"/>
        <item x="443"/>
        <item x="404"/>
        <item x="391"/>
        <item x="127"/>
        <item x="76"/>
        <item x="378"/>
        <item x="301"/>
        <item x="461"/>
        <item x="25"/>
        <item x="218"/>
        <item x="96"/>
        <item x="429"/>
        <item x="389"/>
        <item x="16"/>
        <item x="329"/>
        <item x="126"/>
        <item x="71"/>
        <item x="55"/>
        <item x="336"/>
        <item x="124"/>
        <item x="130"/>
        <item x="358"/>
        <item x="6"/>
        <item x="356"/>
        <item x="271"/>
        <item x="11"/>
        <item x="408"/>
        <item x="315"/>
        <item x="123"/>
        <item x="419"/>
        <item x="282"/>
        <item x="170"/>
        <item x="105"/>
        <item x="334"/>
        <item x="51"/>
        <item x="265"/>
        <item x="93"/>
        <item x="191"/>
        <item x="317"/>
        <item x="167"/>
        <item x="184"/>
        <item x="316"/>
        <item x="413"/>
        <item x="54"/>
        <item x="120"/>
        <item x="146"/>
        <item x="432"/>
        <item x="454"/>
        <item x="242"/>
        <item x="337"/>
        <item x="348"/>
        <item x="467"/>
        <item x="121"/>
        <item x="12"/>
        <item x="338"/>
        <item x="401"/>
        <item x="417"/>
        <item x="251"/>
        <item x="309"/>
        <item x="308"/>
        <item x="380"/>
        <item x="400"/>
        <item x="80"/>
        <item x="3"/>
        <item x="257"/>
        <item x="95"/>
        <item x="276"/>
        <item x="253"/>
        <item x="53"/>
        <item x="28"/>
        <item x="69"/>
        <item x="376"/>
        <item x="260"/>
        <item x="331"/>
        <item x="439"/>
        <item x="160"/>
        <item x="139"/>
        <item x="448"/>
        <item x="221"/>
        <item x="79"/>
        <item x="207"/>
        <item x="60"/>
        <item x="86"/>
        <item x="57"/>
        <item x="354"/>
        <item x="266"/>
        <item x="320"/>
        <item x="78"/>
        <item x="393"/>
        <item x="216"/>
        <item x="252"/>
        <item x="269"/>
        <item x="280"/>
        <item x="9"/>
        <item x="328"/>
        <item x="41"/>
        <item x="261"/>
        <item x="108"/>
        <item x="345"/>
        <item x="56"/>
        <item x="21"/>
        <item x="324"/>
        <item x="295"/>
        <item x="111"/>
        <item x="235"/>
        <item x="267"/>
        <item x="35"/>
        <item x="304"/>
        <item x="437"/>
        <item x="231"/>
        <item x="349"/>
        <item x="110"/>
        <item x="444"/>
        <item x="189"/>
        <item x="200"/>
        <item x="212"/>
        <item x="466"/>
        <item x="18"/>
        <item x="187"/>
        <item x="92"/>
        <item x="318"/>
        <item x="30"/>
        <item x="377"/>
        <item x="90"/>
        <item x="217"/>
        <item x="441"/>
        <item x="117"/>
        <item x="430"/>
        <item x="83"/>
        <item x="204"/>
        <item x="457"/>
        <item x="383"/>
        <item x="300"/>
        <item x="426"/>
        <item x="164"/>
        <item x="197"/>
        <item x="256"/>
        <item x="387"/>
        <item x="14"/>
        <item x="236"/>
        <item x="17"/>
        <item x="59"/>
        <item x="135"/>
        <item x="223"/>
        <item x="283"/>
        <item x="165"/>
      </items>
    </pivotField>
    <pivotField showAll="0" defaultSubtotal="0"/>
    <pivotField showAll="0" defaultSubtotal="0"/>
    <pivotField numFmtId="14" showAll="0" defaultSubtotal="0"/>
    <pivotField numFmtId="14" showAll="0" defaultSubtotal="0"/>
    <pivotField numFmtId="1" showAll="0" defaultSubtotal="0"/>
    <pivotField showAll="0" defaultSubtotal="0"/>
    <pivotField showAll="0" defaultSubtotal="0"/>
    <pivotField showAll="0" defaultSubtotal="0"/>
    <pivotField showAll="0" defaultSubtotal="0"/>
    <pivotField showAll="0" defaultSubtotal="0"/>
    <pivotField showAll="0" defaultSubtotal="0"/>
    <pivotField axis="axisRow" multipleItemSelectionAllowed="1" showAll="0" defaultSubtotal="0">
      <items count="16">
        <item x="8"/>
        <item x="5"/>
        <item x="0"/>
        <item x="14"/>
        <item x="6"/>
        <item x="9"/>
        <item x="3"/>
        <item x="10"/>
        <item x="2"/>
        <item x="1"/>
        <item x="11"/>
        <item x="4"/>
        <item x="12"/>
        <item x="13"/>
        <item x="7"/>
        <item x="15"/>
      </items>
    </pivotField>
    <pivotField showAll="0" defaultSubtotal="0"/>
    <pivotField showAll="0" defaultSubtotal="0"/>
    <pivotField numFmtId="165" showAll="0" defaultSubtotal="0"/>
    <pivotField numFmtId="165" showAll="0" defaultSubtotal="0"/>
    <pivotField showAll="0" defaultSubtotal="0"/>
    <pivotField numFmtId="10" showAll="0" defaultSubtotal="0"/>
    <pivotField numFmtId="1" showAll="0" defaultSubtotal="0"/>
    <pivotField numFmtId="165" showAll="0" defaultSubtotal="0"/>
    <pivotField numFmtId="165" showAll="0" defaultSubtotal="0"/>
    <pivotField dataField="1" numFmtId="165" showAll="0" defaultSubtotal="0"/>
    <pivotField numFmtId="10" showAll="0" defaultSubtotal="0"/>
    <pivotField showAll="0" defaultSubtotal="0"/>
    <pivotField showAll="0" defaultSubtotal="0"/>
    <pivotField showAll="0" defaultSubtotal="0">
      <items count="5">
        <item x="0"/>
        <item x="1"/>
        <item x="2"/>
        <item x="3"/>
        <item x="4"/>
      </items>
    </pivotField>
  </pivotFields>
  <rowFields count="2">
    <field x="13"/>
    <field x="0"/>
  </rowFields>
  <rowItems count="647">
    <i>
      <x/>
    </i>
    <i r="1">
      <x v="13"/>
    </i>
    <i r="1">
      <x v="221"/>
    </i>
    <i r="1">
      <x v="566"/>
    </i>
    <i r="1">
      <x v="630"/>
    </i>
    <i r="1">
      <x v="618"/>
    </i>
    <i r="1">
      <x v="227"/>
    </i>
    <i r="1">
      <x v="296"/>
    </i>
    <i r="1">
      <x v="48"/>
    </i>
    <i r="1">
      <x v="355"/>
    </i>
    <i r="1">
      <x v="616"/>
    </i>
    <i r="1">
      <x v="54"/>
    </i>
    <i r="1">
      <x v="97"/>
    </i>
    <i r="1">
      <x v="375"/>
    </i>
    <i r="1">
      <x v="242"/>
    </i>
    <i r="1">
      <x v="134"/>
    </i>
    <i r="1">
      <x v="143"/>
    </i>
    <i r="1">
      <x v="144"/>
    </i>
    <i r="1">
      <x v="596"/>
    </i>
    <i r="1">
      <x v="98"/>
    </i>
    <i r="1">
      <x v="91"/>
    </i>
    <i r="1">
      <x v="290"/>
    </i>
    <i r="1">
      <x v="169"/>
    </i>
    <i r="1">
      <x v="393"/>
    </i>
    <i r="1">
      <x v="357"/>
    </i>
    <i r="1">
      <x v="34"/>
    </i>
    <i r="1">
      <x v="45"/>
    </i>
    <i r="1">
      <x v="186"/>
    </i>
    <i r="1">
      <x v="146"/>
    </i>
    <i r="1">
      <x v="59"/>
    </i>
    <i r="1">
      <x v="510"/>
    </i>
    <i r="1">
      <x v="515"/>
    </i>
    <i r="1">
      <x v="261"/>
    </i>
    <i r="1">
      <x/>
    </i>
    <i r="1">
      <x v="426"/>
    </i>
    <i r="1">
      <x v="586"/>
    </i>
    <i r="1">
      <x v="449"/>
    </i>
    <i r="1">
      <x v="235"/>
    </i>
    <i r="1">
      <x v="71"/>
    </i>
    <i r="1">
      <x v="462"/>
    </i>
    <i r="1">
      <x v="245"/>
    </i>
    <i r="1">
      <x v="494"/>
    </i>
    <i r="1">
      <x v="419"/>
    </i>
    <i r="1">
      <x v="167"/>
    </i>
    <i r="1">
      <x v="443"/>
    </i>
    <i r="1">
      <x v="600"/>
    </i>
    <i r="1">
      <x v="35"/>
    </i>
    <i>
      <x v="1"/>
    </i>
    <i r="1">
      <x v="339"/>
    </i>
    <i r="1">
      <x v="568"/>
    </i>
    <i r="1">
      <x v="259"/>
    </i>
    <i r="1">
      <x v="33"/>
    </i>
    <i r="1">
      <x v="331"/>
    </i>
    <i r="1">
      <x v="619"/>
    </i>
    <i r="1">
      <x v="180"/>
    </i>
    <i r="1">
      <x v="234"/>
    </i>
    <i r="1">
      <x v="131"/>
    </i>
    <i r="1">
      <x v="541"/>
    </i>
    <i r="1">
      <x v="341"/>
    </i>
    <i r="1">
      <x v="421"/>
    </i>
    <i r="1">
      <x v="55"/>
    </i>
    <i r="1">
      <x v="585"/>
    </i>
    <i r="1">
      <x v="469"/>
    </i>
    <i r="1">
      <x v="298"/>
    </i>
    <i r="1">
      <x v="50"/>
    </i>
    <i r="1">
      <x v="23"/>
    </i>
    <i r="1">
      <x v="113"/>
    </i>
    <i r="1">
      <x v="558"/>
    </i>
    <i r="1">
      <x v="513"/>
    </i>
    <i r="1">
      <x v="124"/>
    </i>
    <i r="1">
      <x v="628"/>
    </i>
    <i r="1">
      <x v="452"/>
    </i>
    <i r="1">
      <x v="304"/>
    </i>
    <i r="1">
      <x v="295"/>
    </i>
    <i r="1">
      <x v="61"/>
    </i>
    <i r="1">
      <x v="535"/>
    </i>
    <i r="1">
      <x v="248"/>
    </i>
    <i r="1">
      <x v="154"/>
    </i>
    <i r="1">
      <x v="206"/>
    </i>
    <i r="1">
      <x v="488"/>
    </i>
    <i r="1">
      <x v="231"/>
    </i>
    <i r="1">
      <x v="153"/>
    </i>
    <i r="1">
      <x v="267"/>
    </i>
    <i r="1">
      <x v="422"/>
    </i>
    <i r="1">
      <x v="439"/>
    </i>
    <i r="1">
      <x v="560"/>
    </i>
    <i r="1">
      <x v="380"/>
    </i>
    <i r="1">
      <x v="620"/>
    </i>
    <i r="1">
      <x v="383"/>
    </i>
    <i r="1">
      <x v="225"/>
    </i>
    <i r="1">
      <x v="104"/>
    </i>
    <i r="1">
      <x v="76"/>
    </i>
    <i r="1">
      <x v="373"/>
    </i>
    <i r="1">
      <x v="575"/>
    </i>
    <i r="1">
      <x v="194"/>
    </i>
    <i>
      <x v="2"/>
    </i>
    <i r="1">
      <x v="329"/>
    </i>
    <i r="1">
      <x v="310"/>
    </i>
    <i r="1">
      <x v="483"/>
    </i>
    <i r="1">
      <x v="81"/>
    </i>
    <i r="1">
      <x v="420"/>
    </i>
    <i r="1">
      <x v="105"/>
    </i>
    <i r="1">
      <x v="379"/>
    </i>
    <i r="1">
      <x v="548"/>
    </i>
    <i r="1">
      <x v="175"/>
    </i>
    <i r="1">
      <x v="479"/>
    </i>
    <i r="1">
      <x v="62"/>
    </i>
    <i r="1">
      <x v="598"/>
    </i>
    <i r="1">
      <x v="64"/>
    </i>
    <i r="1">
      <x v="563"/>
    </i>
    <i r="1">
      <x v="176"/>
    </i>
    <i r="1">
      <x v="358"/>
    </i>
    <i r="1">
      <x v="265"/>
    </i>
    <i r="1">
      <x v="182"/>
    </i>
    <i r="1">
      <x v="287"/>
    </i>
    <i r="1">
      <x v="604"/>
    </i>
    <i r="1">
      <x v="584"/>
    </i>
    <i r="1">
      <x v="253"/>
    </i>
    <i r="1">
      <x v="268"/>
    </i>
    <i r="1">
      <x v="120"/>
    </i>
    <i r="1">
      <x v="507"/>
    </i>
    <i r="1">
      <x v="165"/>
    </i>
    <i r="1">
      <x v="387"/>
    </i>
    <i r="1">
      <x v="158"/>
    </i>
    <i r="1">
      <x v="471"/>
    </i>
    <i r="1">
      <x v="205"/>
    </i>
    <i r="1">
      <x v="622"/>
    </i>
    <i r="1">
      <x v="517"/>
    </i>
    <i r="1">
      <x v="523"/>
    </i>
    <i r="1">
      <x v="126"/>
    </i>
    <i r="1">
      <x v="220"/>
    </i>
    <i r="1">
      <x v="459"/>
    </i>
    <i r="1">
      <x v="340"/>
    </i>
    <i>
      <x v="3"/>
    </i>
    <i r="1">
      <x v="216"/>
    </i>
    <i r="1">
      <x v="230"/>
    </i>
    <i r="1">
      <x v="364"/>
    </i>
    <i r="1">
      <x v="627"/>
    </i>
    <i r="1">
      <x v="382"/>
    </i>
    <i r="1">
      <x v="46"/>
    </i>
    <i r="1">
      <x v="440"/>
    </i>
    <i r="1">
      <x v="363"/>
    </i>
    <i r="1">
      <x v="545"/>
    </i>
    <i r="1">
      <x v="87"/>
    </i>
    <i r="1">
      <x v="106"/>
    </i>
    <i r="1">
      <x v="8"/>
    </i>
    <i r="1">
      <x v="319"/>
    </i>
    <i r="1">
      <x v="82"/>
    </i>
    <i r="1">
      <x v="107"/>
    </i>
    <i r="1">
      <x v="156"/>
    </i>
    <i r="1">
      <x v="195"/>
    </i>
    <i r="1">
      <x v="520"/>
    </i>
    <i r="1">
      <x v="318"/>
    </i>
    <i r="1">
      <x v="294"/>
    </i>
    <i r="1">
      <x v="454"/>
    </i>
    <i r="1">
      <x v="51"/>
    </i>
    <i r="1">
      <x v="576"/>
    </i>
    <i r="1">
      <x v="455"/>
    </i>
    <i r="1">
      <x v="309"/>
    </i>
    <i r="1">
      <x v="345"/>
    </i>
    <i r="1">
      <x v="338"/>
    </i>
    <i r="1">
      <x v="361"/>
    </i>
    <i r="1">
      <x v="184"/>
    </i>
    <i r="1">
      <x v="481"/>
    </i>
    <i r="1">
      <x v="527"/>
    </i>
    <i r="1">
      <x v="178"/>
    </i>
    <i r="1">
      <x v="161"/>
    </i>
    <i r="1">
      <x v="297"/>
    </i>
    <i r="1">
      <x v="217"/>
    </i>
    <i r="1">
      <x v="546"/>
    </i>
    <i r="1">
      <x v="215"/>
    </i>
    <i r="1">
      <x v="442"/>
    </i>
    <i>
      <x v="4"/>
    </i>
    <i r="1">
      <x v="218"/>
    </i>
    <i r="1">
      <x v="326"/>
    </i>
    <i r="1">
      <x v="436"/>
    </i>
    <i r="1">
      <x v="236"/>
    </i>
    <i r="1">
      <x v="188"/>
    </i>
    <i r="1">
      <x v="73"/>
    </i>
    <i r="1">
      <x v="410"/>
    </i>
    <i r="1">
      <x v="509"/>
    </i>
    <i r="1">
      <x v="330"/>
    </i>
    <i r="1">
      <x v="540"/>
    </i>
    <i r="1">
      <x v="135"/>
    </i>
    <i r="1">
      <x v="189"/>
    </i>
    <i r="1">
      <x v="282"/>
    </i>
    <i r="1">
      <x v="174"/>
    </i>
    <i r="1">
      <x v="1"/>
    </i>
    <i r="1">
      <x v="623"/>
    </i>
    <i r="1">
      <x v="60"/>
    </i>
    <i r="1">
      <x v="595"/>
    </i>
    <i r="1">
      <x v="66"/>
    </i>
    <i r="1">
      <x v="464"/>
    </i>
    <i r="1">
      <x v="407"/>
    </i>
    <i r="1">
      <x v="246"/>
    </i>
    <i r="1">
      <x v="323"/>
    </i>
    <i r="1">
      <x v="390"/>
    </i>
    <i r="1">
      <x v="629"/>
    </i>
    <i r="1">
      <x v="292"/>
    </i>
    <i r="1">
      <x v="539"/>
    </i>
    <i r="1">
      <x v="190"/>
    </i>
    <i r="1">
      <x v="328"/>
    </i>
    <i r="1">
      <x v="284"/>
    </i>
    <i r="1">
      <x v="212"/>
    </i>
    <i r="1">
      <x v="536"/>
    </i>
    <i r="1">
      <x v="123"/>
    </i>
    <i r="1">
      <x v="424"/>
    </i>
    <i>
      <x v="5"/>
    </i>
    <i r="1">
      <x v="347"/>
    </i>
    <i r="1">
      <x v="321"/>
    </i>
    <i r="1">
      <x v="608"/>
    </i>
    <i r="1">
      <x v="624"/>
    </i>
    <i r="1">
      <x v="615"/>
    </i>
    <i r="1">
      <x v="349"/>
    </i>
    <i r="1">
      <x v="269"/>
    </i>
    <i r="1">
      <x v="365"/>
    </i>
    <i r="1">
      <x v="117"/>
    </i>
    <i r="1">
      <x v="460"/>
    </i>
    <i r="1">
      <x v="114"/>
    </i>
    <i r="1">
      <x v="516"/>
    </i>
    <i r="1">
      <x v="151"/>
    </i>
    <i r="1">
      <x v="391"/>
    </i>
    <i r="1">
      <x v="210"/>
    </i>
    <i r="1">
      <x v="27"/>
    </i>
    <i r="1">
      <x v="22"/>
    </i>
    <i r="1">
      <x v="92"/>
    </i>
    <i r="1">
      <x v="554"/>
    </i>
    <i r="1">
      <x v="322"/>
    </i>
    <i r="1">
      <x v="78"/>
    </i>
    <i r="1">
      <x v="530"/>
    </i>
    <i r="1">
      <x v="487"/>
    </i>
    <i r="1">
      <x v="547"/>
    </i>
    <i r="1">
      <x v="431"/>
    </i>
    <i r="1">
      <x v="368"/>
    </i>
    <i r="1">
      <x v="457"/>
    </i>
    <i r="1">
      <x v="384"/>
    </i>
    <i r="1">
      <x v="276"/>
    </i>
    <i r="1">
      <x v="359"/>
    </i>
    <i r="1">
      <x v="569"/>
    </i>
    <i r="1">
      <x v="29"/>
    </i>
    <i r="1">
      <x v="127"/>
    </i>
    <i r="1">
      <x v="121"/>
    </i>
    <i r="1">
      <x v="448"/>
    </i>
    <i r="1">
      <x v="10"/>
    </i>
    <i r="1">
      <x v="122"/>
    </i>
    <i r="1">
      <x v="400"/>
    </i>
    <i r="1">
      <x v="453"/>
    </i>
    <i r="1">
      <x v="599"/>
    </i>
    <i r="1">
      <x v="478"/>
    </i>
    <i r="1">
      <x v="39"/>
    </i>
    <i r="1">
      <x v="537"/>
    </i>
    <i r="1">
      <x v="3"/>
    </i>
    <i r="1">
      <x v="255"/>
    </i>
    <i r="1">
      <x v="445"/>
    </i>
    <i r="1">
      <x v="303"/>
    </i>
    <i r="1">
      <x v="614"/>
    </i>
    <i r="1">
      <x v="371"/>
    </i>
    <i r="1">
      <x v="385"/>
    </i>
    <i r="1">
      <x v="532"/>
    </i>
    <i>
      <x v="6"/>
    </i>
    <i r="1">
      <x v="226"/>
    </i>
    <i r="1">
      <x v="602"/>
    </i>
    <i r="1">
      <x v="427"/>
    </i>
    <i r="1">
      <x v="346"/>
    </i>
    <i r="1">
      <x v="192"/>
    </i>
    <i r="1">
      <x v="16"/>
    </i>
    <i r="1">
      <x v="166"/>
    </i>
    <i r="1">
      <x v="398"/>
    </i>
    <i r="1">
      <x v="621"/>
    </i>
    <i r="1">
      <x v="83"/>
    </i>
    <i r="1">
      <x v="332"/>
    </i>
    <i r="1">
      <x v="187"/>
    </i>
    <i r="1">
      <x v="423"/>
    </i>
    <i r="1">
      <x v="482"/>
    </i>
    <i r="1">
      <x v="607"/>
    </i>
    <i r="1">
      <x v="504"/>
    </i>
    <i r="1">
      <x v="314"/>
    </i>
    <i r="1">
      <x v="476"/>
    </i>
    <i r="1">
      <x v="360"/>
    </i>
    <i r="1">
      <x v="473"/>
    </i>
    <i r="1">
      <x v="53"/>
    </i>
    <i r="1">
      <x v="238"/>
    </i>
    <i r="1">
      <x v="250"/>
    </i>
    <i r="1">
      <x v="432"/>
    </i>
    <i r="1">
      <x v="556"/>
    </i>
    <i r="1">
      <x v="164"/>
    </i>
    <i r="1">
      <x v="498"/>
    </i>
    <i r="1">
      <x v="111"/>
    </i>
    <i r="1">
      <x v="367"/>
    </i>
    <i r="1">
      <x v="472"/>
    </i>
    <i>
      <x v="7"/>
    </i>
    <i r="1">
      <x v="465"/>
    </i>
    <i r="1">
      <x v="317"/>
    </i>
    <i r="1">
      <x v="490"/>
    </i>
    <i r="1">
      <x v="428"/>
    </i>
    <i r="1">
      <x v="112"/>
    </i>
    <i r="1">
      <x v="461"/>
    </i>
    <i r="1">
      <x v="438"/>
    </i>
    <i r="1">
      <x v="325"/>
    </i>
    <i r="1">
      <x v="281"/>
    </i>
    <i r="1">
      <x v="389"/>
    </i>
    <i r="1">
      <x v="372"/>
    </i>
    <i r="1">
      <x v="342"/>
    </i>
    <i r="1">
      <x v="395"/>
    </i>
    <i r="1">
      <x v="572"/>
    </i>
    <i r="1">
      <x v="77"/>
    </i>
    <i r="1">
      <x v="396"/>
    </i>
    <i r="1">
      <x v="489"/>
    </i>
    <i r="1">
      <x v="288"/>
    </i>
    <i r="1">
      <x v="132"/>
    </i>
    <i r="1">
      <x v="348"/>
    </i>
    <i r="1">
      <x v="493"/>
    </i>
    <i r="1">
      <x v="374"/>
    </i>
    <i r="1">
      <x v="503"/>
    </i>
    <i r="1">
      <x v="501"/>
    </i>
    <i r="1">
      <x v="524"/>
    </i>
    <i r="1">
      <x v="480"/>
    </i>
    <i r="1">
      <x v="561"/>
    </i>
    <i r="1">
      <x v="571"/>
    </i>
    <i r="1">
      <x v="378"/>
    </i>
    <i r="1">
      <x v="99"/>
    </i>
    <i r="1">
      <x v="467"/>
    </i>
    <i r="1">
      <x v="308"/>
    </i>
    <i r="1">
      <x v="392"/>
    </i>
    <i r="1">
      <x v="508"/>
    </i>
    <i r="1">
      <x v="544"/>
    </i>
    <i r="1">
      <x v="38"/>
    </i>
    <i r="1">
      <x v="299"/>
    </i>
    <i r="1">
      <x v="70"/>
    </i>
    <i r="1">
      <x v="447"/>
    </i>
    <i r="1">
      <x v="20"/>
    </i>
    <i r="1">
      <x v="11"/>
    </i>
    <i r="1">
      <x v="529"/>
    </i>
    <i r="1">
      <x v="119"/>
    </i>
    <i r="1">
      <x v="145"/>
    </i>
    <i r="1">
      <x v="553"/>
    </i>
    <i>
      <x v="8"/>
    </i>
    <i r="1">
      <x v="191"/>
    </i>
    <i r="1">
      <x v="336"/>
    </i>
    <i r="1">
      <x v="466"/>
    </i>
    <i r="1">
      <x v="275"/>
    </i>
    <i r="1">
      <x v="14"/>
    </i>
    <i r="1">
      <x v="514"/>
    </i>
    <i r="1">
      <x v="435"/>
    </i>
    <i r="1">
      <x v="89"/>
    </i>
    <i r="1">
      <x v="570"/>
    </i>
    <i r="1">
      <x v="386"/>
    </i>
    <i r="1">
      <x v="44"/>
    </i>
    <i r="1">
      <x v="32"/>
    </i>
    <i r="1">
      <x v="88"/>
    </i>
    <i r="1">
      <x v="593"/>
    </i>
    <i r="1">
      <x v="533"/>
    </i>
    <i r="1">
      <x v="239"/>
    </i>
    <i r="1">
      <x v="17"/>
    </i>
    <i r="1">
      <x v="418"/>
    </i>
    <i r="1">
      <x v="240"/>
    </i>
    <i r="1">
      <x v="264"/>
    </i>
    <i r="1">
      <x v="605"/>
    </i>
    <i r="1">
      <x v="335"/>
    </i>
    <i r="1">
      <x v="137"/>
    </i>
    <i r="1">
      <x v="499"/>
    </i>
    <i r="1">
      <x v="163"/>
    </i>
    <i r="1">
      <x v="177"/>
    </i>
    <i r="1">
      <x v="625"/>
    </i>
    <i r="1">
      <x v="42"/>
    </i>
    <i r="1">
      <x v="305"/>
    </i>
    <i r="1">
      <x v="333"/>
    </i>
    <i r="1">
      <x v="617"/>
    </i>
    <i r="1">
      <x v="353"/>
    </i>
    <i r="1">
      <x v="58"/>
    </i>
    <i r="1">
      <x v="343"/>
    </i>
    <i r="1">
      <x v="140"/>
    </i>
    <i r="1">
      <x v="609"/>
    </i>
    <i r="1">
      <x v="252"/>
    </i>
    <i r="1">
      <x v="65"/>
    </i>
    <i>
      <x v="9"/>
    </i>
    <i r="1">
      <x v="433"/>
    </i>
    <i r="1">
      <x v="197"/>
    </i>
    <i r="1">
      <x v="148"/>
    </i>
    <i r="1">
      <x v="582"/>
    </i>
    <i r="1">
      <x v="108"/>
    </i>
    <i r="1">
      <x v="500"/>
    </i>
    <i r="1">
      <x v="565"/>
    </i>
    <i r="1">
      <x v="512"/>
    </i>
    <i r="1">
      <x v="468"/>
    </i>
    <i r="1">
      <x v="327"/>
    </i>
    <i r="1">
      <x v="404"/>
    </i>
    <i r="1">
      <x v="437"/>
    </i>
    <i r="1">
      <x v="24"/>
    </i>
    <i r="1">
      <x v="271"/>
    </i>
    <i r="1">
      <x v="6"/>
    </i>
    <i r="1">
      <x v="228"/>
    </i>
    <i r="1">
      <x v="68"/>
    </i>
    <i r="1">
      <x v="15"/>
    </i>
    <i r="1">
      <x v="402"/>
    </i>
    <i r="1">
      <x v="56"/>
    </i>
    <i r="1">
      <x v="425"/>
    </i>
    <i r="1">
      <x v="5"/>
    </i>
    <i r="1">
      <x v="526"/>
    </i>
    <i r="1">
      <x v="74"/>
    </i>
    <i r="1">
      <x v="37"/>
    </i>
    <i r="1">
      <x v="95"/>
    </i>
    <i r="1">
      <x v="413"/>
    </i>
    <i r="1">
      <x v="612"/>
    </i>
    <i r="1">
      <x v="202"/>
    </i>
    <i r="1">
      <x v="430"/>
    </i>
    <i r="1">
      <x v="18"/>
    </i>
    <i r="1">
      <x v="403"/>
    </i>
    <i r="1">
      <x v="528"/>
    </i>
    <i r="1">
      <x v="518"/>
    </i>
    <i r="1">
      <x v="444"/>
    </i>
    <i r="1">
      <x v="257"/>
    </i>
    <i r="1">
      <x v="474"/>
    </i>
    <i r="1">
      <x v="125"/>
    </i>
    <i r="1">
      <x v="185"/>
    </i>
    <i r="1">
      <x v="36"/>
    </i>
    <i r="1">
      <x v="247"/>
    </i>
    <i r="1">
      <x v="416"/>
    </i>
    <i r="1">
      <x v="193"/>
    </i>
    <i r="1">
      <x v="139"/>
    </i>
    <i r="1">
      <x v="208"/>
    </i>
    <i r="1">
      <x v="484"/>
    </i>
    <i r="1">
      <x v="408"/>
    </i>
    <i r="1">
      <x v="128"/>
    </i>
    <i r="1">
      <x v="405"/>
    </i>
    <i r="1">
      <x v="293"/>
    </i>
    <i>
      <x v="10"/>
    </i>
    <i r="1">
      <x v="603"/>
    </i>
    <i r="1">
      <x v="370"/>
    </i>
    <i r="1">
      <x v="203"/>
    </i>
    <i r="1">
      <x v="199"/>
    </i>
    <i r="1">
      <x v="277"/>
    </i>
    <i r="1">
      <x v="101"/>
    </i>
    <i r="1">
      <x v="241"/>
    </i>
    <i r="1">
      <x v="397"/>
    </i>
    <i r="1">
      <x v="26"/>
    </i>
    <i r="1">
      <x v="7"/>
    </i>
    <i r="1">
      <x v="209"/>
    </i>
    <i r="1">
      <x v="312"/>
    </i>
    <i r="1">
      <x v="90"/>
    </i>
    <i r="1">
      <x v="94"/>
    </i>
    <i r="1">
      <x v="495"/>
    </i>
    <i r="1">
      <x v="159"/>
    </i>
    <i r="1">
      <x v="412"/>
    </i>
    <i r="1">
      <x v="313"/>
    </i>
    <i r="1">
      <x v="497"/>
    </i>
    <i r="1">
      <x v="434"/>
    </i>
    <i r="1">
      <x v="552"/>
    </i>
    <i r="1">
      <x v="274"/>
    </i>
    <i r="1">
      <x v="369"/>
    </i>
    <i r="1">
      <x v="49"/>
    </i>
    <i r="1">
      <x v="301"/>
    </i>
    <i r="1">
      <x v="463"/>
    </i>
    <i r="1">
      <x v="9"/>
    </i>
    <i r="1">
      <x v="72"/>
    </i>
    <i r="1">
      <x v="214"/>
    </i>
    <i r="1">
      <x v="130"/>
    </i>
    <i r="1">
      <x v="244"/>
    </i>
    <i r="1">
      <x v="470"/>
    </i>
    <i r="1">
      <x v="307"/>
    </i>
    <i r="1">
      <x v="456"/>
    </i>
    <i r="1">
      <x v="229"/>
    </i>
    <i r="1">
      <x v="356"/>
    </i>
    <i r="1">
      <x v="149"/>
    </i>
    <i r="1">
      <x v="589"/>
    </i>
    <i r="1">
      <x v="4"/>
    </i>
    <i r="1">
      <x v="531"/>
    </i>
    <i r="1">
      <x v="587"/>
    </i>
    <i r="1">
      <x v="601"/>
    </i>
    <i r="1">
      <x v="286"/>
    </i>
    <i r="1">
      <x v="485"/>
    </i>
    <i>
      <x v="11"/>
    </i>
    <i r="1">
      <x v="502"/>
    </i>
    <i r="1">
      <x v="196"/>
    </i>
    <i r="1">
      <x v="129"/>
    </i>
    <i r="1">
      <x v="289"/>
    </i>
    <i r="1">
      <x v="477"/>
    </i>
    <i r="1">
      <x v="316"/>
    </i>
    <i r="1">
      <x v="417"/>
    </i>
    <i r="1">
      <x v="381"/>
    </i>
    <i r="1">
      <x v="280"/>
    </i>
    <i r="1">
      <x v="110"/>
    </i>
    <i r="1">
      <x v="157"/>
    </i>
    <i r="1">
      <x v="486"/>
    </i>
    <i r="1">
      <x v="521"/>
    </i>
    <i r="1">
      <x v="429"/>
    </i>
    <i r="1">
      <x v="588"/>
    </i>
    <i r="1">
      <x v="260"/>
    </i>
    <i r="1">
      <x v="75"/>
    </i>
    <i r="1">
      <x v="450"/>
    </i>
    <i r="1">
      <x v="506"/>
    </i>
    <i r="1">
      <x v="611"/>
    </i>
    <i r="1">
      <x v="168"/>
    </i>
    <i r="1">
      <x v="183"/>
    </i>
    <i r="1">
      <x v="334"/>
    </i>
    <i r="1">
      <x v="138"/>
    </i>
    <i r="1">
      <x v="388"/>
    </i>
    <i r="1">
      <x v="213"/>
    </i>
    <i r="1">
      <x v="300"/>
    </i>
    <i r="1">
      <x v="590"/>
    </i>
    <i r="1">
      <x v="377"/>
    </i>
    <i r="1">
      <x v="273"/>
    </i>
    <i r="1">
      <x v="511"/>
    </i>
    <i r="1">
      <x v="505"/>
    </i>
    <i r="1">
      <x v="562"/>
    </i>
    <i r="1">
      <x v="172"/>
    </i>
    <i r="1">
      <x v="583"/>
    </i>
    <i r="1">
      <x v="69"/>
    </i>
    <i r="1">
      <x v="80"/>
    </i>
    <i r="1">
      <x v="564"/>
    </i>
    <i r="1">
      <x v="458"/>
    </i>
    <i r="1">
      <x v="258"/>
    </i>
    <i r="1">
      <x v="219"/>
    </i>
    <i r="1">
      <x v="578"/>
    </i>
    <i r="1">
      <x v="222"/>
    </i>
    <i r="1">
      <x v="19"/>
    </i>
    <i r="1">
      <x v="102"/>
    </i>
    <i r="1">
      <x v="63"/>
    </i>
    <i>
      <x v="12"/>
    </i>
    <i r="1">
      <x v="285"/>
    </i>
    <i r="1">
      <x v="86"/>
    </i>
    <i r="1">
      <x v="351"/>
    </i>
    <i r="1">
      <x v="12"/>
    </i>
    <i r="1">
      <x v="581"/>
    </i>
    <i r="1">
      <x v="136"/>
    </i>
    <i r="1">
      <x v="441"/>
    </i>
    <i r="1">
      <x v="116"/>
    </i>
    <i r="1">
      <x v="115"/>
    </i>
    <i r="1">
      <x v="283"/>
    </i>
    <i r="1">
      <x v="256"/>
    </i>
    <i r="1">
      <x v="21"/>
    </i>
    <i r="1">
      <x v="594"/>
    </i>
    <i r="1">
      <x v="592"/>
    </i>
    <i r="1">
      <x v="181"/>
    </i>
    <i r="1">
      <x v="534"/>
    </i>
    <i r="1">
      <x v="550"/>
    </i>
    <i r="1">
      <x v="406"/>
    </i>
    <i r="1">
      <x v="200"/>
    </i>
    <i r="1">
      <x v="376"/>
    </i>
    <i r="1">
      <x v="543"/>
    </i>
    <i r="1">
      <x v="302"/>
    </i>
    <i r="1">
      <x v="162"/>
    </i>
    <i r="1">
      <x v="204"/>
    </i>
    <i r="1">
      <x v="366"/>
    </i>
    <i r="1">
      <x v="147"/>
    </i>
    <i r="1">
      <x v="243"/>
    </i>
    <i r="1">
      <x v="272"/>
    </i>
    <i r="1">
      <x v="306"/>
    </i>
    <i r="1">
      <x v="201"/>
    </i>
    <i r="1">
      <x v="352"/>
    </i>
    <i r="1">
      <x v="525"/>
    </i>
    <i r="1">
      <x v="399"/>
    </i>
    <i r="1">
      <x v="597"/>
    </i>
    <i r="1">
      <x v="40"/>
    </i>
    <i r="1">
      <x v="171"/>
    </i>
    <i r="1">
      <x v="278"/>
    </i>
    <i r="1">
      <x v="291"/>
    </i>
    <i r="1">
      <x v="626"/>
    </i>
    <i r="1">
      <x v="57"/>
    </i>
    <i r="1">
      <x v="47"/>
    </i>
    <i r="1">
      <x v="606"/>
    </i>
    <i r="1">
      <x v="232"/>
    </i>
    <i r="1">
      <x v="538"/>
    </i>
    <i r="1">
      <x v="155"/>
    </i>
    <i r="1">
      <x v="160"/>
    </i>
    <i r="1">
      <x v="233"/>
    </i>
    <i r="1">
      <x v="610"/>
    </i>
    <i>
      <x v="13"/>
    </i>
    <i r="1">
      <x v="311"/>
    </i>
    <i r="1">
      <x v="207"/>
    </i>
    <i r="1">
      <x v="41"/>
    </i>
    <i r="1">
      <x v="519"/>
    </i>
    <i r="1">
      <x v="411"/>
    </i>
    <i r="1">
      <x v="84"/>
    </i>
    <i r="1">
      <x v="141"/>
    </i>
    <i r="1">
      <x v="555"/>
    </i>
    <i r="1">
      <x v="109"/>
    </i>
    <i r="1">
      <x v="577"/>
    </i>
    <i r="1">
      <x v="25"/>
    </i>
    <i r="1">
      <x v="551"/>
    </i>
    <i r="1">
      <x v="549"/>
    </i>
    <i r="1">
      <x v="580"/>
    </i>
    <i r="1">
      <x v="103"/>
    </i>
    <i r="1">
      <x v="249"/>
    </i>
    <i r="1">
      <x v="150"/>
    </i>
    <i r="1">
      <x v="337"/>
    </i>
    <i r="1">
      <x v="28"/>
    </i>
    <i r="1">
      <x v="254"/>
    </i>
    <i r="1">
      <x v="100"/>
    </i>
    <i r="1">
      <x v="43"/>
    </i>
    <i r="1">
      <x v="324"/>
    </i>
    <i r="1">
      <x v="263"/>
    </i>
    <i r="1">
      <x v="613"/>
    </i>
    <i r="1">
      <x v="30"/>
    </i>
    <i r="1">
      <x v="579"/>
    </i>
    <i r="1">
      <x v="492"/>
    </i>
    <i r="1">
      <x v="93"/>
    </i>
    <i r="1">
      <x v="279"/>
    </i>
    <i r="1">
      <x v="344"/>
    </i>
    <i r="1">
      <x v="79"/>
    </i>
    <i>
      <x v="14"/>
    </i>
    <i r="1">
      <x v="446"/>
    </i>
    <i r="1">
      <x v="320"/>
    </i>
    <i r="1">
      <x v="451"/>
    </i>
    <i r="1">
      <x v="574"/>
    </i>
    <i r="1">
      <x v="394"/>
    </i>
    <i r="1">
      <x v="591"/>
    </i>
    <i r="1">
      <x v="262"/>
    </i>
    <i r="1">
      <x v="223"/>
    </i>
    <i r="1">
      <x v="409"/>
    </i>
    <i r="1">
      <x v="362"/>
    </i>
    <i r="1">
      <x v="96"/>
    </i>
    <i r="1">
      <x v="152"/>
    </i>
    <i r="1">
      <x v="354"/>
    </i>
    <i r="1">
      <x v="414"/>
    </i>
    <i r="1">
      <x v="67"/>
    </i>
    <i r="1">
      <x v="224"/>
    </i>
    <i r="1">
      <x v="251"/>
    </i>
    <i r="1">
      <x v="567"/>
    </i>
    <i r="1">
      <x v="179"/>
    </i>
    <i r="1">
      <x v="557"/>
    </i>
    <i r="1">
      <x v="522"/>
    </i>
    <i r="1">
      <x v="496"/>
    </i>
    <i r="1">
      <x v="401"/>
    </i>
    <i r="1">
      <x v="142"/>
    </i>
    <i r="1">
      <x v="118"/>
    </i>
    <i r="1">
      <x v="211"/>
    </i>
    <i r="1">
      <x v="237"/>
    </i>
    <i r="1">
      <x v="52"/>
    </i>
    <i r="1">
      <x v="2"/>
    </i>
    <i r="1">
      <x v="266"/>
    </i>
    <i r="1">
      <x v="491"/>
    </i>
    <i r="1">
      <x v="415"/>
    </i>
    <i r="1">
      <x v="542"/>
    </i>
    <i r="1">
      <x v="350"/>
    </i>
    <i r="1">
      <x v="573"/>
    </i>
    <i r="1">
      <x v="170"/>
    </i>
    <i r="1">
      <x v="31"/>
    </i>
    <i>
      <x v="15"/>
    </i>
    <i r="1">
      <x v="559"/>
    </i>
    <i r="1">
      <x v="475"/>
    </i>
    <i r="1">
      <x v="315"/>
    </i>
    <i r="1">
      <x v="173"/>
    </i>
    <i r="1">
      <x v="85"/>
    </i>
    <i r="1">
      <x v="133"/>
    </i>
    <i r="1">
      <x v="270"/>
    </i>
    <i r="1">
      <x v="198"/>
    </i>
  </rowItems>
  <colItems count="1">
    <i/>
  </colItems>
  <dataFields count="1">
    <dataField name="Sum of GrossProfit" fld="23" baseField="0" baseItem="0" numFmtId="165"/>
  </dataFields>
  <conditionalFormats count="2">
    <conditionalFormat type="all" priority="2">
      <pivotAreas count="31">
        <pivotArea type="data" collapsedLevelsAreSubtotals="1" fieldPosition="0">
          <references count="3">
            <reference field="4294967294" count="1" selected="0">
              <x v="0"/>
            </reference>
            <reference field="0" count="46">
              <x v="0"/>
              <x v="13"/>
              <x v="34"/>
              <x v="35"/>
              <x v="45"/>
              <x v="48"/>
              <x v="54"/>
              <x v="59"/>
              <x v="71"/>
              <x v="91"/>
              <x v="97"/>
              <x v="98"/>
              <x v="134"/>
              <x v="143"/>
              <x v="144"/>
              <x v="146"/>
              <x v="167"/>
              <x v="169"/>
              <x v="186"/>
              <x v="221"/>
              <x v="227"/>
              <x v="235"/>
              <x v="242"/>
              <x v="245"/>
              <x v="261"/>
              <x v="290"/>
              <x v="296"/>
              <x v="355"/>
              <x v="357"/>
              <x v="375"/>
              <x v="393"/>
              <x v="419"/>
              <x v="426"/>
              <x v="443"/>
              <x v="449"/>
              <x v="462"/>
              <x v="494"/>
              <x v="510"/>
              <x v="515"/>
              <x v="566"/>
              <x v="586"/>
              <x v="596"/>
              <x v="600"/>
              <x v="616"/>
              <x v="618"/>
              <x v="630"/>
            </reference>
            <reference field="13" count="1" selected="0">
              <x v="0"/>
            </reference>
          </references>
        </pivotArea>
        <pivotArea type="data" collapsedLevelsAreSubtotals="1" fieldPosition="0">
          <references count="2">
            <reference field="4294967294" count="1" selected="0">
              <x v="0"/>
            </reference>
            <reference field="13" count="1">
              <x v="1"/>
            </reference>
          </references>
        </pivotArea>
        <pivotArea type="data" collapsedLevelsAreSubtotals="1" fieldPosition="0">
          <references count="3">
            <reference field="4294967294" count="1" selected="0">
              <x v="0"/>
            </reference>
            <reference field="0" count="47">
              <x v="23"/>
              <x v="33"/>
              <x v="50"/>
              <x v="55"/>
              <x v="61"/>
              <x v="76"/>
              <x v="104"/>
              <x v="113"/>
              <x v="124"/>
              <x v="131"/>
              <x v="153"/>
              <x v="154"/>
              <x v="180"/>
              <x v="194"/>
              <x v="206"/>
              <x v="225"/>
              <x v="231"/>
              <x v="234"/>
              <x v="248"/>
              <x v="259"/>
              <x v="267"/>
              <x v="295"/>
              <x v="298"/>
              <x v="304"/>
              <x v="331"/>
              <x v="339"/>
              <x v="341"/>
              <x v="373"/>
              <x v="380"/>
              <x v="383"/>
              <x v="421"/>
              <x v="422"/>
              <x v="439"/>
              <x v="452"/>
              <x v="469"/>
              <x v="488"/>
              <x v="513"/>
              <x v="535"/>
              <x v="541"/>
              <x v="558"/>
              <x v="560"/>
              <x v="568"/>
              <x v="575"/>
              <x v="585"/>
              <x v="619"/>
              <x v="620"/>
              <x v="628"/>
            </reference>
            <reference field="13" count="1" selected="0">
              <x v="1"/>
            </reference>
          </references>
        </pivotArea>
        <pivotArea type="data" collapsedLevelsAreSubtotals="1" fieldPosition="0">
          <references count="2">
            <reference field="4294967294" count="1" selected="0">
              <x v="0"/>
            </reference>
            <reference field="13" count="1">
              <x v="2"/>
            </reference>
          </references>
        </pivotArea>
        <pivotArea type="data" collapsedLevelsAreSubtotals="1" fieldPosition="0">
          <references count="3">
            <reference field="4294967294" count="1" selected="0">
              <x v="0"/>
            </reference>
            <reference field="0" count="37">
              <x v="62"/>
              <x v="64"/>
              <x v="81"/>
              <x v="105"/>
              <x v="120"/>
              <x v="126"/>
              <x v="158"/>
              <x v="165"/>
              <x v="175"/>
              <x v="176"/>
              <x v="182"/>
              <x v="205"/>
              <x v="220"/>
              <x v="253"/>
              <x v="265"/>
              <x v="268"/>
              <x v="287"/>
              <x v="310"/>
              <x v="329"/>
              <x v="340"/>
              <x v="358"/>
              <x v="379"/>
              <x v="387"/>
              <x v="420"/>
              <x v="459"/>
              <x v="471"/>
              <x v="479"/>
              <x v="483"/>
              <x v="507"/>
              <x v="517"/>
              <x v="523"/>
              <x v="548"/>
              <x v="563"/>
              <x v="584"/>
              <x v="598"/>
              <x v="604"/>
              <x v="622"/>
            </reference>
            <reference field="13" count="1" selected="0">
              <x v="2"/>
            </reference>
          </references>
        </pivotArea>
        <pivotArea type="data" collapsedLevelsAreSubtotals="1" fieldPosition="0">
          <references count="2">
            <reference field="4294967294" count="1" selected="0">
              <x v="0"/>
            </reference>
            <reference field="13" count="1">
              <x v="3"/>
            </reference>
          </references>
        </pivotArea>
        <pivotArea type="data" collapsedLevelsAreSubtotals="1" fieldPosition="0">
          <references count="3">
            <reference field="4294967294" count="1" selected="0">
              <x v="0"/>
            </reference>
            <reference field="0" count="38">
              <x v="8"/>
              <x v="46"/>
              <x v="51"/>
              <x v="82"/>
              <x v="87"/>
              <x v="106"/>
              <x v="107"/>
              <x v="156"/>
              <x v="161"/>
              <x v="178"/>
              <x v="184"/>
              <x v="195"/>
              <x v="215"/>
              <x v="216"/>
              <x v="217"/>
              <x v="230"/>
              <x v="294"/>
              <x v="297"/>
              <x v="309"/>
              <x v="318"/>
              <x v="319"/>
              <x v="338"/>
              <x v="345"/>
              <x v="361"/>
              <x v="363"/>
              <x v="364"/>
              <x v="382"/>
              <x v="440"/>
              <x v="442"/>
              <x v="454"/>
              <x v="455"/>
              <x v="481"/>
              <x v="520"/>
              <x v="527"/>
              <x v="545"/>
              <x v="546"/>
              <x v="576"/>
              <x v="627"/>
            </reference>
            <reference field="13" count="1" selected="0">
              <x v="3"/>
            </reference>
          </references>
        </pivotArea>
        <pivotArea type="data" collapsedLevelsAreSubtotals="1" fieldPosition="0">
          <references count="2">
            <reference field="4294967294" count="1" selected="0">
              <x v="0"/>
            </reference>
            <reference field="13" count="1">
              <x v="4"/>
            </reference>
          </references>
        </pivotArea>
        <pivotArea type="data" collapsedLevelsAreSubtotals="1" fieldPosition="0">
          <references count="3">
            <reference field="4294967294" count="1" selected="0">
              <x v="0"/>
            </reference>
            <reference field="0" count="34">
              <x v="1"/>
              <x v="60"/>
              <x v="66"/>
              <x v="73"/>
              <x v="123"/>
              <x v="135"/>
              <x v="174"/>
              <x v="188"/>
              <x v="189"/>
              <x v="190"/>
              <x v="212"/>
              <x v="218"/>
              <x v="236"/>
              <x v="246"/>
              <x v="282"/>
              <x v="284"/>
              <x v="292"/>
              <x v="323"/>
              <x v="326"/>
              <x v="328"/>
              <x v="330"/>
              <x v="390"/>
              <x v="407"/>
              <x v="410"/>
              <x v="424"/>
              <x v="436"/>
              <x v="464"/>
              <x v="509"/>
              <x v="536"/>
              <x v="539"/>
              <x v="540"/>
              <x v="595"/>
              <x v="623"/>
              <x v="629"/>
            </reference>
            <reference field="13" count="1" selected="0">
              <x v="4"/>
            </reference>
          </references>
        </pivotArea>
        <pivotArea type="data" collapsedLevelsAreSubtotals="1" fieldPosition="0">
          <references count="2">
            <reference field="4294967294" count="1" selected="0">
              <x v="0"/>
            </reference>
            <reference field="13" count="1">
              <x v="5"/>
            </reference>
          </references>
        </pivotArea>
        <pivotArea type="data" collapsedLevelsAreSubtotals="1" fieldPosition="0">
          <references count="3">
            <reference field="4294967294" count="1" selected="0">
              <x v="0"/>
            </reference>
            <reference field="0" count="51">
              <x v="3"/>
              <x v="10"/>
              <x v="22"/>
              <x v="27"/>
              <x v="29"/>
              <x v="39"/>
              <x v="78"/>
              <x v="92"/>
              <x v="114"/>
              <x v="117"/>
              <x v="121"/>
              <x v="122"/>
              <x v="127"/>
              <x v="151"/>
              <x v="210"/>
              <x v="255"/>
              <x v="269"/>
              <x v="276"/>
              <x v="303"/>
              <x v="321"/>
              <x v="322"/>
              <x v="347"/>
              <x v="349"/>
              <x v="359"/>
              <x v="365"/>
              <x v="368"/>
              <x v="371"/>
              <x v="384"/>
              <x v="385"/>
              <x v="391"/>
              <x v="400"/>
              <x v="431"/>
              <x v="445"/>
              <x v="448"/>
              <x v="453"/>
              <x v="457"/>
              <x v="460"/>
              <x v="478"/>
              <x v="487"/>
              <x v="516"/>
              <x v="530"/>
              <x v="532"/>
              <x v="537"/>
              <x v="547"/>
              <x v="554"/>
              <x v="569"/>
              <x v="599"/>
              <x v="608"/>
              <x v="614"/>
              <x v="615"/>
              <x v="624"/>
            </reference>
            <reference field="13" count="1" selected="0">
              <x v="5"/>
            </reference>
          </references>
        </pivotArea>
        <pivotArea type="data" collapsedLevelsAreSubtotals="1" fieldPosition="0">
          <references count="2">
            <reference field="4294967294" count="1" selected="0">
              <x v="0"/>
            </reference>
            <reference field="13" count="1">
              <x v="6"/>
            </reference>
          </references>
        </pivotArea>
        <pivotArea type="data" collapsedLevelsAreSubtotals="1" fieldPosition="0">
          <references count="3">
            <reference field="4294967294" count="1" selected="0">
              <x v="0"/>
            </reference>
            <reference field="0" count="30">
              <x v="16"/>
              <x v="53"/>
              <x v="83"/>
              <x v="111"/>
              <x v="164"/>
              <x v="166"/>
              <x v="187"/>
              <x v="192"/>
              <x v="226"/>
              <x v="238"/>
              <x v="250"/>
              <x v="314"/>
              <x v="332"/>
              <x v="346"/>
              <x v="360"/>
              <x v="367"/>
              <x v="398"/>
              <x v="423"/>
              <x v="427"/>
              <x v="432"/>
              <x v="472"/>
              <x v="473"/>
              <x v="476"/>
              <x v="482"/>
              <x v="498"/>
              <x v="504"/>
              <x v="556"/>
              <x v="602"/>
              <x v="607"/>
              <x v="621"/>
            </reference>
            <reference field="13" count="1" selected="0">
              <x v="6"/>
            </reference>
          </references>
        </pivotArea>
        <pivotArea type="data" collapsedLevelsAreSubtotals="1" fieldPosition="0">
          <references count="2">
            <reference field="4294967294" count="1" selected="0">
              <x v="0"/>
            </reference>
            <reference field="13" count="1">
              <x v="7"/>
            </reference>
          </references>
        </pivotArea>
        <pivotArea type="data" collapsedLevelsAreSubtotals="1" fieldPosition="0">
          <references count="3">
            <reference field="4294967294" count="1" selected="0">
              <x v="0"/>
            </reference>
            <reference field="0" count="45">
              <x v="11"/>
              <x v="20"/>
              <x v="38"/>
              <x v="70"/>
              <x v="77"/>
              <x v="99"/>
              <x v="112"/>
              <x v="119"/>
              <x v="132"/>
              <x v="145"/>
              <x v="281"/>
              <x v="288"/>
              <x v="299"/>
              <x v="308"/>
              <x v="317"/>
              <x v="325"/>
              <x v="342"/>
              <x v="348"/>
              <x v="372"/>
              <x v="374"/>
              <x v="378"/>
              <x v="389"/>
              <x v="392"/>
              <x v="395"/>
              <x v="396"/>
              <x v="428"/>
              <x v="438"/>
              <x v="447"/>
              <x v="461"/>
              <x v="465"/>
              <x v="467"/>
              <x v="480"/>
              <x v="489"/>
              <x v="490"/>
              <x v="493"/>
              <x v="501"/>
              <x v="503"/>
              <x v="508"/>
              <x v="524"/>
              <x v="529"/>
              <x v="544"/>
              <x v="553"/>
              <x v="561"/>
              <x v="571"/>
              <x v="572"/>
            </reference>
            <reference field="13" count="1" selected="0">
              <x v="7"/>
            </reference>
          </references>
        </pivotArea>
        <pivotArea type="data" collapsedLevelsAreSubtotals="1" fieldPosition="0">
          <references count="2">
            <reference field="4294967294" count="1" selected="0">
              <x v="0"/>
            </reference>
            <reference field="13" count="1">
              <x v="8"/>
            </reference>
          </references>
        </pivotArea>
        <pivotArea type="data" collapsedLevelsAreSubtotals="1" fieldPosition="0">
          <references count="3">
            <reference field="4294967294" count="1" selected="0">
              <x v="0"/>
            </reference>
            <reference field="0" count="38">
              <x v="14"/>
              <x v="17"/>
              <x v="32"/>
              <x v="42"/>
              <x v="44"/>
              <x v="58"/>
              <x v="65"/>
              <x v="88"/>
              <x v="89"/>
              <x v="137"/>
              <x v="140"/>
              <x v="163"/>
              <x v="177"/>
              <x v="191"/>
              <x v="239"/>
              <x v="240"/>
              <x v="252"/>
              <x v="264"/>
              <x v="275"/>
              <x v="305"/>
              <x v="333"/>
              <x v="335"/>
              <x v="336"/>
              <x v="343"/>
              <x v="353"/>
              <x v="386"/>
              <x v="418"/>
              <x v="435"/>
              <x v="466"/>
              <x v="499"/>
              <x v="514"/>
              <x v="533"/>
              <x v="570"/>
              <x v="593"/>
              <x v="605"/>
              <x v="609"/>
              <x v="617"/>
              <x v="625"/>
            </reference>
            <reference field="13" count="1" selected="0">
              <x v="8"/>
            </reference>
          </references>
        </pivotArea>
        <pivotArea type="data" collapsedLevelsAreSubtotals="1" fieldPosition="0">
          <references count="2">
            <reference field="4294967294" count="1" selected="0">
              <x v="0"/>
            </reference>
            <reference field="13" count="1">
              <x v="9"/>
            </reference>
          </references>
        </pivotArea>
        <pivotArea type="data" collapsedLevelsAreSubtotals="1" fieldPosition="0">
          <references count="3">
            <reference field="4294967294" count="1" selected="0">
              <x v="0"/>
            </reference>
            <reference field="0" count="50">
              <x v="5"/>
              <x v="6"/>
              <x v="15"/>
              <x v="18"/>
              <x v="24"/>
              <x v="36"/>
              <x v="37"/>
              <x v="56"/>
              <x v="68"/>
              <x v="74"/>
              <x v="95"/>
              <x v="108"/>
              <x v="125"/>
              <x v="128"/>
              <x v="139"/>
              <x v="148"/>
              <x v="185"/>
              <x v="193"/>
              <x v="197"/>
              <x v="202"/>
              <x v="208"/>
              <x v="228"/>
              <x v="247"/>
              <x v="257"/>
              <x v="271"/>
              <x v="293"/>
              <x v="327"/>
              <x v="402"/>
              <x v="403"/>
              <x v="404"/>
              <x v="405"/>
              <x v="408"/>
              <x v="413"/>
              <x v="416"/>
              <x v="425"/>
              <x v="430"/>
              <x v="433"/>
              <x v="437"/>
              <x v="444"/>
              <x v="468"/>
              <x v="474"/>
              <x v="484"/>
              <x v="500"/>
              <x v="512"/>
              <x v="518"/>
              <x v="526"/>
              <x v="528"/>
              <x v="565"/>
              <x v="582"/>
              <x v="612"/>
            </reference>
            <reference field="13" count="1" selected="0">
              <x v="9"/>
            </reference>
          </references>
        </pivotArea>
        <pivotArea type="data" collapsedLevelsAreSubtotals="1" fieldPosition="0">
          <references count="2">
            <reference field="4294967294" count="1" selected="0">
              <x v="0"/>
            </reference>
            <reference field="13" count="1">
              <x v="10"/>
            </reference>
          </references>
        </pivotArea>
        <pivotArea type="data" collapsedLevelsAreSubtotals="1" fieldPosition="0">
          <references count="3">
            <reference field="4294967294" count="1" selected="0">
              <x v="0"/>
            </reference>
            <reference field="0" count="44">
              <x v="4"/>
              <x v="7"/>
              <x v="9"/>
              <x v="26"/>
              <x v="49"/>
              <x v="72"/>
              <x v="90"/>
              <x v="94"/>
              <x v="101"/>
              <x v="130"/>
              <x v="149"/>
              <x v="159"/>
              <x v="199"/>
              <x v="203"/>
              <x v="209"/>
              <x v="214"/>
              <x v="229"/>
              <x v="241"/>
              <x v="244"/>
              <x v="274"/>
              <x v="277"/>
              <x v="286"/>
              <x v="301"/>
              <x v="307"/>
              <x v="312"/>
              <x v="313"/>
              <x v="356"/>
              <x v="369"/>
              <x v="370"/>
              <x v="397"/>
              <x v="412"/>
              <x v="434"/>
              <x v="456"/>
              <x v="463"/>
              <x v="470"/>
              <x v="485"/>
              <x v="495"/>
              <x v="497"/>
              <x v="531"/>
              <x v="552"/>
              <x v="587"/>
              <x v="589"/>
              <x v="601"/>
              <x v="603"/>
            </reference>
            <reference field="13" count="1" selected="0">
              <x v="10"/>
            </reference>
          </references>
        </pivotArea>
        <pivotArea type="data" collapsedLevelsAreSubtotals="1" fieldPosition="0">
          <references count="2">
            <reference field="4294967294" count="1" selected="0">
              <x v="0"/>
            </reference>
            <reference field="13" count="1">
              <x v="11"/>
            </reference>
          </references>
        </pivotArea>
        <pivotArea type="data" collapsedLevelsAreSubtotals="1" fieldPosition="0">
          <references count="3">
            <reference field="4294967294" count="1" selected="0">
              <x v="0"/>
            </reference>
            <reference field="0" count="46">
              <x v="19"/>
              <x v="63"/>
              <x v="69"/>
              <x v="75"/>
              <x v="80"/>
              <x v="102"/>
              <x v="110"/>
              <x v="129"/>
              <x v="138"/>
              <x v="157"/>
              <x v="168"/>
              <x v="172"/>
              <x v="183"/>
              <x v="196"/>
              <x v="213"/>
              <x v="219"/>
              <x v="222"/>
              <x v="258"/>
              <x v="260"/>
              <x v="273"/>
              <x v="280"/>
              <x v="289"/>
              <x v="300"/>
              <x v="316"/>
              <x v="334"/>
              <x v="377"/>
              <x v="381"/>
              <x v="388"/>
              <x v="417"/>
              <x v="429"/>
              <x v="450"/>
              <x v="458"/>
              <x v="477"/>
              <x v="486"/>
              <x v="502"/>
              <x v="505"/>
              <x v="506"/>
              <x v="511"/>
              <x v="521"/>
              <x v="562"/>
              <x v="564"/>
              <x v="578"/>
              <x v="583"/>
              <x v="588"/>
              <x v="590"/>
              <x v="611"/>
            </reference>
            <reference field="13" count="1" selected="0">
              <x v="11"/>
            </reference>
          </references>
        </pivotArea>
        <pivotArea type="data" collapsedLevelsAreSubtotals="1" fieldPosition="0">
          <references count="2">
            <reference field="4294967294" count="1" selected="0">
              <x v="0"/>
            </reference>
            <reference field="13" count="1">
              <x v="12"/>
            </reference>
          </references>
        </pivotArea>
        <pivotArea type="data" collapsedLevelsAreSubtotals="1" fieldPosition="0">
          <references count="3">
            <reference field="4294967294" count="1" selected="0">
              <x v="0"/>
            </reference>
            <reference field="0" count="48">
              <x v="12"/>
              <x v="21"/>
              <x v="40"/>
              <x v="47"/>
              <x v="57"/>
              <x v="86"/>
              <x v="115"/>
              <x v="116"/>
              <x v="136"/>
              <x v="147"/>
              <x v="155"/>
              <x v="160"/>
              <x v="162"/>
              <x v="171"/>
              <x v="181"/>
              <x v="200"/>
              <x v="201"/>
              <x v="204"/>
              <x v="232"/>
              <x v="233"/>
              <x v="243"/>
              <x v="256"/>
              <x v="272"/>
              <x v="278"/>
              <x v="283"/>
              <x v="285"/>
              <x v="291"/>
              <x v="302"/>
              <x v="306"/>
              <x v="351"/>
              <x v="352"/>
              <x v="366"/>
              <x v="376"/>
              <x v="399"/>
              <x v="406"/>
              <x v="441"/>
              <x v="525"/>
              <x v="534"/>
              <x v="538"/>
              <x v="543"/>
              <x v="550"/>
              <x v="581"/>
              <x v="592"/>
              <x v="594"/>
              <x v="597"/>
              <x v="606"/>
              <x v="610"/>
              <x v="626"/>
            </reference>
            <reference field="13" count="1" selected="0">
              <x v="12"/>
            </reference>
          </references>
        </pivotArea>
        <pivotArea type="data" collapsedLevelsAreSubtotals="1" fieldPosition="0">
          <references count="2">
            <reference field="4294967294" count="1" selected="0">
              <x v="0"/>
            </reference>
            <reference field="13" count="1">
              <x v="13"/>
            </reference>
          </references>
        </pivotArea>
        <pivotArea type="data" collapsedLevelsAreSubtotals="1" fieldPosition="0">
          <references count="3">
            <reference field="4294967294" count="1" selected="0">
              <x v="0"/>
            </reference>
            <reference field="0" count="32">
              <x v="25"/>
              <x v="28"/>
              <x v="30"/>
              <x v="41"/>
              <x v="43"/>
              <x v="79"/>
              <x v="84"/>
              <x v="93"/>
              <x v="100"/>
              <x v="103"/>
              <x v="109"/>
              <x v="141"/>
              <x v="150"/>
              <x v="207"/>
              <x v="249"/>
              <x v="254"/>
              <x v="263"/>
              <x v="279"/>
              <x v="311"/>
              <x v="324"/>
              <x v="337"/>
              <x v="344"/>
              <x v="411"/>
              <x v="492"/>
              <x v="519"/>
              <x v="549"/>
              <x v="551"/>
              <x v="555"/>
              <x v="577"/>
              <x v="579"/>
              <x v="580"/>
              <x v="613"/>
            </reference>
            <reference field="13" count="1" selected="0">
              <x v="13"/>
            </reference>
          </references>
        </pivotArea>
        <pivotArea type="data" collapsedLevelsAreSubtotals="1" fieldPosition="0">
          <references count="2">
            <reference field="4294967294" count="1" selected="0">
              <x v="0"/>
            </reference>
            <reference field="13" count="1">
              <x v="14"/>
            </reference>
          </references>
        </pivotArea>
        <pivotArea type="data" collapsedLevelsAreSubtotals="1" fieldPosition="0">
          <references count="3">
            <reference field="4294967294" count="1" selected="0">
              <x v="0"/>
            </reference>
            <reference field="0" count="37">
              <x v="2"/>
              <x v="31"/>
              <x v="52"/>
              <x v="67"/>
              <x v="96"/>
              <x v="118"/>
              <x v="142"/>
              <x v="152"/>
              <x v="170"/>
              <x v="179"/>
              <x v="211"/>
              <x v="223"/>
              <x v="224"/>
              <x v="237"/>
              <x v="251"/>
              <x v="262"/>
              <x v="266"/>
              <x v="320"/>
              <x v="350"/>
              <x v="354"/>
              <x v="362"/>
              <x v="394"/>
              <x v="401"/>
              <x v="409"/>
              <x v="414"/>
              <x v="415"/>
              <x v="446"/>
              <x v="451"/>
              <x v="491"/>
              <x v="496"/>
              <x v="522"/>
              <x v="542"/>
              <x v="557"/>
              <x v="567"/>
              <x v="573"/>
              <x v="574"/>
              <x v="591"/>
            </reference>
            <reference field="13" count="1" selected="0">
              <x v="14"/>
            </reference>
          </references>
        </pivotArea>
        <pivotArea type="data" collapsedLevelsAreSubtotals="1" fieldPosition="0">
          <references count="2">
            <reference field="4294967294" count="1" selected="0">
              <x v="0"/>
            </reference>
            <reference field="13" count="1">
              <x v="15"/>
            </reference>
          </references>
        </pivotArea>
        <pivotArea type="data" collapsedLevelsAreSubtotals="1" fieldPosition="0">
          <references count="3">
            <reference field="4294967294" count="1" selected="0">
              <x v="0"/>
            </reference>
            <reference field="0" count="8">
              <x v="85"/>
              <x v="133"/>
              <x v="173"/>
              <x v="198"/>
              <x v="270"/>
              <x v="315"/>
              <x v="475"/>
              <x v="559"/>
            </reference>
            <reference field="13" count="1" selected="0">
              <x v="15"/>
            </reference>
          </references>
        </pivotArea>
      </pivotAreas>
    </conditionalFormat>
    <conditionalFormat type="all" priority="1">
      <pivotAreas count="31">
        <pivotArea type="data" collapsedLevelsAreSubtotals="1" fieldPosition="0">
          <references count="3">
            <reference field="4294967294" count="1" selected="0">
              <x v="0"/>
            </reference>
            <reference field="0" count="46">
              <x v="0"/>
              <x v="13"/>
              <x v="34"/>
              <x v="35"/>
              <x v="45"/>
              <x v="48"/>
              <x v="54"/>
              <x v="59"/>
              <x v="71"/>
              <x v="91"/>
              <x v="97"/>
              <x v="98"/>
              <x v="134"/>
              <x v="143"/>
              <x v="144"/>
              <x v="146"/>
              <x v="167"/>
              <x v="169"/>
              <x v="186"/>
              <x v="221"/>
              <x v="227"/>
              <x v="235"/>
              <x v="242"/>
              <x v="245"/>
              <x v="261"/>
              <x v="290"/>
              <x v="296"/>
              <x v="355"/>
              <x v="357"/>
              <x v="375"/>
              <x v="393"/>
              <x v="419"/>
              <x v="426"/>
              <x v="443"/>
              <x v="449"/>
              <x v="462"/>
              <x v="494"/>
              <x v="510"/>
              <x v="515"/>
              <x v="566"/>
              <x v="586"/>
              <x v="596"/>
              <x v="600"/>
              <x v="616"/>
              <x v="618"/>
              <x v="630"/>
            </reference>
            <reference field="13" count="1" selected="0">
              <x v="0"/>
            </reference>
          </references>
        </pivotArea>
        <pivotArea type="data" collapsedLevelsAreSubtotals="1" fieldPosition="0">
          <references count="2">
            <reference field="4294967294" count="1" selected="0">
              <x v="0"/>
            </reference>
            <reference field="13" count="1">
              <x v="1"/>
            </reference>
          </references>
        </pivotArea>
        <pivotArea type="data" collapsedLevelsAreSubtotals="1" fieldPosition="0">
          <references count="3">
            <reference field="4294967294" count="1" selected="0">
              <x v="0"/>
            </reference>
            <reference field="0" count="47">
              <x v="23"/>
              <x v="33"/>
              <x v="50"/>
              <x v="55"/>
              <x v="61"/>
              <x v="76"/>
              <x v="104"/>
              <x v="113"/>
              <x v="124"/>
              <x v="131"/>
              <x v="153"/>
              <x v="154"/>
              <x v="180"/>
              <x v="194"/>
              <x v="206"/>
              <x v="225"/>
              <x v="231"/>
              <x v="234"/>
              <x v="248"/>
              <x v="259"/>
              <x v="267"/>
              <x v="295"/>
              <x v="298"/>
              <x v="304"/>
              <x v="331"/>
              <x v="339"/>
              <x v="341"/>
              <x v="373"/>
              <x v="380"/>
              <x v="383"/>
              <x v="421"/>
              <x v="422"/>
              <x v="439"/>
              <x v="452"/>
              <x v="469"/>
              <x v="488"/>
              <x v="513"/>
              <x v="535"/>
              <x v="541"/>
              <x v="558"/>
              <x v="560"/>
              <x v="568"/>
              <x v="575"/>
              <x v="585"/>
              <x v="619"/>
              <x v="620"/>
              <x v="628"/>
            </reference>
            <reference field="13" count="1" selected="0">
              <x v="1"/>
            </reference>
          </references>
        </pivotArea>
        <pivotArea type="data" collapsedLevelsAreSubtotals="1" fieldPosition="0">
          <references count="2">
            <reference field="4294967294" count="1" selected="0">
              <x v="0"/>
            </reference>
            <reference field="13" count="1">
              <x v="2"/>
            </reference>
          </references>
        </pivotArea>
        <pivotArea type="data" collapsedLevelsAreSubtotals="1" fieldPosition="0">
          <references count="3">
            <reference field="4294967294" count="1" selected="0">
              <x v="0"/>
            </reference>
            <reference field="0" count="37">
              <x v="62"/>
              <x v="64"/>
              <x v="81"/>
              <x v="105"/>
              <x v="120"/>
              <x v="126"/>
              <x v="158"/>
              <x v="165"/>
              <x v="175"/>
              <x v="176"/>
              <x v="182"/>
              <x v="205"/>
              <x v="220"/>
              <x v="253"/>
              <x v="265"/>
              <x v="268"/>
              <x v="287"/>
              <x v="310"/>
              <x v="329"/>
              <x v="340"/>
              <x v="358"/>
              <x v="379"/>
              <x v="387"/>
              <x v="420"/>
              <x v="459"/>
              <x v="471"/>
              <x v="479"/>
              <x v="483"/>
              <x v="507"/>
              <x v="517"/>
              <x v="523"/>
              <x v="548"/>
              <x v="563"/>
              <x v="584"/>
              <x v="598"/>
              <x v="604"/>
              <x v="622"/>
            </reference>
            <reference field="13" count="1" selected="0">
              <x v="2"/>
            </reference>
          </references>
        </pivotArea>
        <pivotArea type="data" collapsedLevelsAreSubtotals="1" fieldPosition="0">
          <references count="2">
            <reference field="4294967294" count="1" selected="0">
              <x v="0"/>
            </reference>
            <reference field="13" count="1">
              <x v="3"/>
            </reference>
          </references>
        </pivotArea>
        <pivotArea type="data" collapsedLevelsAreSubtotals="1" fieldPosition="0">
          <references count="3">
            <reference field="4294967294" count="1" selected="0">
              <x v="0"/>
            </reference>
            <reference field="0" count="38">
              <x v="8"/>
              <x v="46"/>
              <x v="51"/>
              <x v="82"/>
              <x v="87"/>
              <x v="106"/>
              <x v="107"/>
              <x v="156"/>
              <x v="161"/>
              <x v="178"/>
              <x v="184"/>
              <x v="195"/>
              <x v="215"/>
              <x v="216"/>
              <x v="217"/>
              <x v="230"/>
              <x v="294"/>
              <x v="297"/>
              <x v="309"/>
              <x v="318"/>
              <x v="319"/>
              <x v="338"/>
              <x v="345"/>
              <x v="361"/>
              <x v="363"/>
              <x v="364"/>
              <x v="382"/>
              <x v="440"/>
              <x v="442"/>
              <x v="454"/>
              <x v="455"/>
              <x v="481"/>
              <x v="520"/>
              <x v="527"/>
              <x v="545"/>
              <x v="546"/>
              <x v="576"/>
              <x v="627"/>
            </reference>
            <reference field="13" count="1" selected="0">
              <x v="3"/>
            </reference>
          </references>
        </pivotArea>
        <pivotArea type="data" collapsedLevelsAreSubtotals="1" fieldPosition="0">
          <references count="2">
            <reference field="4294967294" count="1" selected="0">
              <x v="0"/>
            </reference>
            <reference field="13" count="1">
              <x v="4"/>
            </reference>
          </references>
        </pivotArea>
        <pivotArea type="data" collapsedLevelsAreSubtotals="1" fieldPosition="0">
          <references count="3">
            <reference field="4294967294" count="1" selected="0">
              <x v="0"/>
            </reference>
            <reference field="0" count="34">
              <x v="1"/>
              <x v="60"/>
              <x v="66"/>
              <x v="73"/>
              <x v="123"/>
              <x v="135"/>
              <x v="174"/>
              <x v="188"/>
              <x v="189"/>
              <x v="190"/>
              <x v="212"/>
              <x v="218"/>
              <x v="236"/>
              <x v="246"/>
              <x v="282"/>
              <x v="284"/>
              <x v="292"/>
              <x v="323"/>
              <x v="326"/>
              <x v="328"/>
              <x v="330"/>
              <x v="390"/>
              <x v="407"/>
              <x v="410"/>
              <x v="424"/>
              <x v="436"/>
              <x v="464"/>
              <x v="509"/>
              <x v="536"/>
              <x v="539"/>
              <x v="540"/>
              <x v="595"/>
              <x v="623"/>
              <x v="629"/>
            </reference>
            <reference field="13" count="1" selected="0">
              <x v="4"/>
            </reference>
          </references>
        </pivotArea>
        <pivotArea type="data" collapsedLevelsAreSubtotals="1" fieldPosition="0">
          <references count="2">
            <reference field="4294967294" count="1" selected="0">
              <x v="0"/>
            </reference>
            <reference field="13" count="1">
              <x v="5"/>
            </reference>
          </references>
        </pivotArea>
        <pivotArea type="data" collapsedLevelsAreSubtotals="1" fieldPosition="0">
          <references count="3">
            <reference field="4294967294" count="1" selected="0">
              <x v="0"/>
            </reference>
            <reference field="0" count="51">
              <x v="3"/>
              <x v="10"/>
              <x v="22"/>
              <x v="27"/>
              <x v="29"/>
              <x v="39"/>
              <x v="78"/>
              <x v="92"/>
              <x v="114"/>
              <x v="117"/>
              <x v="121"/>
              <x v="122"/>
              <x v="127"/>
              <x v="151"/>
              <x v="210"/>
              <x v="255"/>
              <x v="269"/>
              <x v="276"/>
              <x v="303"/>
              <x v="321"/>
              <x v="322"/>
              <x v="347"/>
              <x v="349"/>
              <x v="359"/>
              <x v="365"/>
              <x v="368"/>
              <x v="371"/>
              <x v="384"/>
              <x v="385"/>
              <x v="391"/>
              <x v="400"/>
              <x v="431"/>
              <x v="445"/>
              <x v="448"/>
              <x v="453"/>
              <x v="457"/>
              <x v="460"/>
              <x v="478"/>
              <x v="487"/>
              <x v="516"/>
              <x v="530"/>
              <x v="532"/>
              <x v="537"/>
              <x v="547"/>
              <x v="554"/>
              <x v="569"/>
              <x v="599"/>
              <x v="608"/>
              <x v="614"/>
              <x v="615"/>
              <x v="624"/>
            </reference>
            <reference field="13" count="1" selected="0">
              <x v="5"/>
            </reference>
          </references>
        </pivotArea>
        <pivotArea type="data" collapsedLevelsAreSubtotals="1" fieldPosition="0">
          <references count="2">
            <reference field="4294967294" count="1" selected="0">
              <x v="0"/>
            </reference>
            <reference field="13" count="1">
              <x v="6"/>
            </reference>
          </references>
        </pivotArea>
        <pivotArea type="data" collapsedLevelsAreSubtotals="1" fieldPosition="0">
          <references count="3">
            <reference field="4294967294" count="1" selected="0">
              <x v="0"/>
            </reference>
            <reference field="0" count="30">
              <x v="16"/>
              <x v="53"/>
              <x v="83"/>
              <x v="111"/>
              <x v="164"/>
              <x v="166"/>
              <x v="187"/>
              <x v="192"/>
              <x v="226"/>
              <x v="238"/>
              <x v="250"/>
              <x v="314"/>
              <x v="332"/>
              <x v="346"/>
              <x v="360"/>
              <x v="367"/>
              <x v="398"/>
              <x v="423"/>
              <x v="427"/>
              <x v="432"/>
              <x v="472"/>
              <x v="473"/>
              <x v="476"/>
              <x v="482"/>
              <x v="498"/>
              <x v="504"/>
              <x v="556"/>
              <x v="602"/>
              <x v="607"/>
              <x v="621"/>
            </reference>
            <reference field="13" count="1" selected="0">
              <x v="6"/>
            </reference>
          </references>
        </pivotArea>
        <pivotArea type="data" collapsedLevelsAreSubtotals="1" fieldPosition="0">
          <references count="2">
            <reference field="4294967294" count="1" selected="0">
              <x v="0"/>
            </reference>
            <reference field="13" count="1">
              <x v="7"/>
            </reference>
          </references>
        </pivotArea>
        <pivotArea type="data" collapsedLevelsAreSubtotals="1" fieldPosition="0">
          <references count="3">
            <reference field="4294967294" count="1" selected="0">
              <x v="0"/>
            </reference>
            <reference field="0" count="45">
              <x v="11"/>
              <x v="20"/>
              <x v="38"/>
              <x v="70"/>
              <x v="77"/>
              <x v="99"/>
              <x v="112"/>
              <x v="119"/>
              <x v="132"/>
              <x v="145"/>
              <x v="281"/>
              <x v="288"/>
              <x v="299"/>
              <x v="308"/>
              <x v="317"/>
              <x v="325"/>
              <x v="342"/>
              <x v="348"/>
              <x v="372"/>
              <x v="374"/>
              <x v="378"/>
              <x v="389"/>
              <x v="392"/>
              <x v="395"/>
              <x v="396"/>
              <x v="428"/>
              <x v="438"/>
              <x v="447"/>
              <x v="461"/>
              <x v="465"/>
              <x v="467"/>
              <x v="480"/>
              <x v="489"/>
              <x v="490"/>
              <x v="493"/>
              <x v="501"/>
              <x v="503"/>
              <x v="508"/>
              <x v="524"/>
              <x v="529"/>
              <x v="544"/>
              <x v="553"/>
              <x v="561"/>
              <x v="571"/>
              <x v="572"/>
            </reference>
            <reference field="13" count="1" selected="0">
              <x v="7"/>
            </reference>
          </references>
        </pivotArea>
        <pivotArea type="data" collapsedLevelsAreSubtotals="1" fieldPosition="0">
          <references count="2">
            <reference field="4294967294" count="1" selected="0">
              <x v="0"/>
            </reference>
            <reference field="13" count="1">
              <x v="8"/>
            </reference>
          </references>
        </pivotArea>
        <pivotArea type="data" collapsedLevelsAreSubtotals="1" fieldPosition="0">
          <references count="3">
            <reference field="4294967294" count="1" selected="0">
              <x v="0"/>
            </reference>
            <reference field="0" count="38">
              <x v="14"/>
              <x v="17"/>
              <x v="32"/>
              <x v="42"/>
              <x v="44"/>
              <x v="58"/>
              <x v="65"/>
              <x v="88"/>
              <x v="89"/>
              <x v="137"/>
              <x v="140"/>
              <x v="163"/>
              <x v="177"/>
              <x v="191"/>
              <x v="239"/>
              <x v="240"/>
              <x v="252"/>
              <x v="264"/>
              <x v="275"/>
              <x v="305"/>
              <x v="333"/>
              <x v="335"/>
              <x v="336"/>
              <x v="343"/>
              <x v="353"/>
              <x v="386"/>
              <x v="418"/>
              <x v="435"/>
              <x v="466"/>
              <x v="499"/>
              <x v="514"/>
              <x v="533"/>
              <x v="570"/>
              <x v="593"/>
              <x v="605"/>
              <x v="609"/>
              <x v="617"/>
              <x v="625"/>
            </reference>
            <reference field="13" count="1" selected="0">
              <x v="8"/>
            </reference>
          </references>
        </pivotArea>
        <pivotArea type="data" collapsedLevelsAreSubtotals="1" fieldPosition="0">
          <references count="2">
            <reference field="4294967294" count="1" selected="0">
              <x v="0"/>
            </reference>
            <reference field="13" count="1">
              <x v="9"/>
            </reference>
          </references>
        </pivotArea>
        <pivotArea type="data" collapsedLevelsAreSubtotals="1" fieldPosition="0">
          <references count="3">
            <reference field="4294967294" count="1" selected="0">
              <x v="0"/>
            </reference>
            <reference field="0" count="50">
              <x v="5"/>
              <x v="6"/>
              <x v="15"/>
              <x v="18"/>
              <x v="24"/>
              <x v="36"/>
              <x v="37"/>
              <x v="56"/>
              <x v="68"/>
              <x v="74"/>
              <x v="95"/>
              <x v="108"/>
              <x v="125"/>
              <x v="128"/>
              <x v="139"/>
              <x v="148"/>
              <x v="185"/>
              <x v="193"/>
              <x v="197"/>
              <x v="202"/>
              <x v="208"/>
              <x v="228"/>
              <x v="247"/>
              <x v="257"/>
              <x v="271"/>
              <x v="293"/>
              <x v="327"/>
              <x v="402"/>
              <x v="403"/>
              <x v="404"/>
              <x v="405"/>
              <x v="408"/>
              <x v="413"/>
              <x v="416"/>
              <x v="425"/>
              <x v="430"/>
              <x v="433"/>
              <x v="437"/>
              <x v="444"/>
              <x v="468"/>
              <x v="474"/>
              <x v="484"/>
              <x v="500"/>
              <x v="512"/>
              <x v="518"/>
              <x v="526"/>
              <x v="528"/>
              <x v="565"/>
              <x v="582"/>
              <x v="612"/>
            </reference>
            <reference field="13" count="1" selected="0">
              <x v="9"/>
            </reference>
          </references>
        </pivotArea>
        <pivotArea type="data" collapsedLevelsAreSubtotals="1" fieldPosition="0">
          <references count="2">
            <reference field="4294967294" count="1" selected="0">
              <x v="0"/>
            </reference>
            <reference field="13" count="1">
              <x v="10"/>
            </reference>
          </references>
        </pivotArea>
        <pivotArea type="data" collapsedLevelsAreSubtotals="1" fieldPosition="0">
          <references count="3">
            <reference field="4294967294" count="1" selected="0">
              <x v="0"/>
            </reference>
            <reference field="0" count="44">
              <x v="4"/>
              <x v="7"/>
              <x v="9"/>
              <x v="26"/>
              <x v="49"/>
              <x v="72"/>
              <x v="90"/>
              <x v="94"/>
              <x v="101"/>
              <x v="130"/>
              <x v="149"/>
              <x v="159"/>
              <x v="199"/>
              <x v="203"/>
              <x v="209"/>
              <x v="214"/>
              <x v="229"/>
              <x v="241"/>
              <x v="244"/>
              <x v="274"/>
              <x v="277"/>
              <x v="286"/>
              <x v="301"/>
              <x v="307"/>
              <x v="312"/>
              <x v="313"/>
              <x v="356"/>
              <x v="369"/>
              <x v="370"/>
              <x v="397"/>
              <x v="412"/>
              <x v="434"/>
              <x v="456"/>
              <x v="463"/>
              <x v="470"/>
              <x v="485"/>
              <x v="495"/>
              <x v="497"/>
              <x v="531"/>
              <x v="552"/>
              <x v="587"/>
              <x v="589"/>
              <x v="601"/>
              <x v="603"/>
            </reference>
            <reference field="13" count="1" selected="0">
              <x v="10"/>
            </reference>
          </references>
        </pivotArea>
        <pivotArea type="data" collapsedLevelsAreSubtotals="1" fieldPosition="0">
          <references count="2">
            <reference field="4294967294" count="1" selected="0">
              <x v="0"/>
            </reference>
            <reference field="13" count="1">
              <x v="11"/>
            </reference>
          </references>
        </pivotArea>
        <pivotArea type="data" collapsedLevelsAreSubtotals="1" fieldPosition="0">
          <references count="3">
            <reference field="4294967294" count="1" selected="0">
              <x v="0"/>
            </reference>
            <reference field="0" count="46">
              <x v="19"/>
              <x v="63"/>
              <x v="69"/>
              <x v="75"/>
              <x v="80"/>
              <x v="102"/>
              <x v="110"/>
              <x v="129"/>
              <x v="138"/>
              <x v="157"/>
              <x v="168"/>
              <x v="172"/>
              <x v="183"/>
              <x v="196"/>
              <x v="213"/>
              <x v="219"/>
              <x v="222"/>
              <x v="258"/>
              <x v="260"/>
              <x v="273"/>
              <x v="280"/>
              <x v="289"/>
              <x v="300"/>
              <x v="316"/>
              <x v="334"/>
              <x v="377"/>
              <x v="381"/>
              <x v="388"/>
              <x v="417"/>
              <x v="429"/>
              <x v="450"/>
              <x v="458"/>
              <x v="477"/>
              <x v="486"/>
              <x v="502"/>
              <x v="505"/>
              <x v="506"/>
              <x v="511"/>
              <x v="521"/>
              <x v="562"/>
              <x v="564"/>
              <x v="578"/>
              <x v="583"/>
              <x v="588"/>
              <x v="590"/>
              <x v="611"/>
            </reference>
            <reference field="13" count="1" selected="0">
              <x v="11"/>
            </reference>
          </references>
        </pivotArea>
        <pivotArea type="data" collapsedLevelsAreSubtotals="1" fieldPosition="0">
          <references count="2">
            <reference field="4294967294" count="1" selected="0">
              <x v="0"/>
            </reference>
            <reference field="13" count="1">
              <x v="12"/>
            </reference>
          </references>
        </pivotArea>
        <pivotArea type="data" collapsedLevelsAreSubtotals="1" fieldPosition="0">
          <references count="3">
            <reference field="4294967294" count="1" selected="0">
              <x v="0"/>
            </reference>
            <reference field="0" count="48">
              <x v="12"/>
              <x v="21"/>
              <x v="40"/>
              <x v="47"/>
              <x v="57"/>
              <x v="86"/>
              <x v="115"/>
              <x v="116"/>
              <x v="136"/>
              <x v="147"/>
              <x v="155"/>
              <x v="160"/>
              <x v="162"/>
              <x v="171"/>
              <x v="181"/>
              <x v="200"/>
              <x v="201"/>
              <x v="204"/>
              <x v="232"/>
              <x v="233"/>
              <x v="243"/>
              <x v="256"/>
              <x v="272"/>
              <x v="278"/>
              <x v="283"/>
              <x v="285"/>
              <x v="291"/>
              <x v="302"/>
              <x v="306"/>
              <x v="351"/>
              <x v="352"/>
              <x v="366"/>
              <x v="376"/>
              <x v="399"/>
              <x v="406"/>
              <x v="441"/>
              <x v="525"/>
              <x v="534"/>
              <x v="538"/>
              <x v="543"/>
              <x v="550"/>
              <x v="581"/>
              <x v="592"/>
              <x v="594"/>
              <x v="597"/>
              <x v="606"/>
              <x v="610"/>
              <x v="626"/>
            </reference>
            <reference field="13" count="1" selected="0">
              <x v="12"/>
            </reference>
          </references>
        </pivotArea>
        <pivotArea type="data" collapsedLevelsAreSubtotals="1" fieldPosition="0">
          <references count="2">
            <reference field="4294967294" count="1" selected="0">
              <x v="0"/>
            </reference>
            <reference field="13" count="1">
              <x v="13"/>
            </reference>
          </references>
        </pivotArea>
        <pivotArea type="data" collapsedLevelsAreSubtotals="1" fieldPosition="0">
          <references count="3">
            <reference field="4294967294" count="1" selected="0">
              <x v="0"/>
            </reference>
            <reference field="0" count="32">
              <x v="25"/>
              <x v="28"/>
              <x v="30"/>
              <x v="41"/>
              <x v="43"/>
              <x v="79"/>
              <x v="84"/>
              <x v="93"/>
              <x v="100"/>
              <x v="103"/>
              <x v="109"/>
              <x v="141"/>
              <x v="150"/>
              <x v="207"/>
              <x v="249"/>
              <x v="254"/>
              <x v="263"/>
              <x v="279"/>
              <x v="311"/>
              <x v="324"/>
              <x v="337"/>
              <x v="344"/>
              <x v="411"/>
              <x v="492"/>
              <x v="519"/>
              <x v="549"/>
              <x v="551"/>
              <x v="555"/>
              <x v="577"/>
              <x v="579"/>
              <x v="580"/>
              <x v="613"/>
            </reference>
            <reference field="13" count="1" selected="0">
              <x v="13"/>
            </reference>
          </references>
        </pivotArea>
        <pivotArea type="data" collapsedLevelsAreSubtotals="1" fieldPosition="0">
          <references count="2">
            <reference field="4294967294" count="1" selected="0">
              <x v="0"/>
            </reference>
            <reference field="13" count="1">
              <x v="14"/>
            </reference>
          </references>
        </pivotArea>
        <pivotArea type="data" collapsedLevelsAreSubtotals="1" fieldPosition="0">
          <references count="3">
            <reference field="4294967294" count="1" selected="0">
              <x v="0"/>
            </reference>
            <reference field="0" count="37">
              <x v="2"/>
              <x v="31"/>
              <x v="52"/>
              <x v="67"/>
              <x v="96"/>
              <x v="118"/>
              <x v="142"/>
              <x v="152"/>
              <x v="170"/>
              <x v="179"/>
              <x v="211"/>
              <x v="223"/>
              <x v="224"/>
              <x v="237"/>
              <x v="251"/>
              <x v="262"/>
              <x v="266"/>
              <x v="320"/>
              <x v="350"/>
              <x v="354"/>
              <x v="362"/>
              <x v="394"/>
              <x v="401"/>
              <x v="409"/>
              <x v="414"/>
              <x v="415"/>
              <x v="446"/>
              <x v="451"/>
              <x v="491"/>
              <x v="496"/>
              <x v="522"/>
              <x v="542"/>
              <x v="557"/>
              <x v="567"/>
              <x v="573"/>
              <x v="574"/>
              <x v="591"/>
            </reference>
            <reference field="13" count="1" selected="0">
              <x v="14"/>
            </reference>
          </references>
        </pivotArea>
        <pivotArea type="data" collapsedLevelsAreSubtotals="1" fieldPosition="0">
          <references count="2">
            <reference field="4294967294" count="1" selected="0">
              <x v="0"/>
            </reference>
            <reference field="13" count="1">
              <x v="15"/>
            </reference>
          </references>
        </pivotArea>
        <pivotArea type="data" collapsedLevelsAreSubtotals="1" fieldPosition="0">
          <references count="3">
            <reference field="4294967294" count="1" selected="0">
              <x v="0"/>
            </reference>
            <reference field="0" count="8">
              <x v="85"/>
              <x v="133"/>
              <x v="173"/>
              <x v="198"/>
              <x v="270"/>
              <x v="315"/>
              <x v="475"/>
              <x v="559"/>
            </reference>
            <reference field="13" count="1" selected="0">
              <x v="15"/>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981D9DB-3095-4038-A81B-0AA02F26BDAE}" name="PivotTable7"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9" firstHeaderRow="1" firstDataRow="2" firstDataCol="1"/>
  <pivotFields count="28">
    <pivotField showAll="0"/>
    <pivotField numFmtId="14" showAll="0">
      <items count="469">
        <item x="5"/>
        <item x="455"/>
        <item x="270"/>
        <item x="414"/>
        <item x="180"/>
        <item x="7"/>
        <item x="370"/>
        <item x="183"/>
        <item x="119"/>
        <item x="423"/>
        <item x="122"/>
        <item x="446"/>
        <item x="179"/>
        <item x="311"/>
        <item x="23"/>
        <item x="77"/>
        <item x="425"/>
        <item x="62"/>
        <item x="152"/>
        <item x="147"/>
        <item x="360"/>
        <item x="29"/>
        <item x="159"/>
        <item x="452"/>
        <item x="2"/>
        <item x="107"/>
        <item x="431"/>
        <item x="225"/>
        <item x="335"/>
        <item x="205"/>
        <item x="314"/>
        <item x="210"/>
        <item x="341"/>
        <item x="64"/>
        <item x="277"/>
        <item x="150"/>
        <item x="33"/>
        <item x="50"/>
        <item x="451"/>
        <item x="163"/>
        <item x="89"/>
        <item x="458"/>
        <item x="125"/>
        <item x="289"/>
        <item x="27"/>
        <item x="386"/>
        <item x="153"/>
        <item x="43"/>
        <item x="67"/>
        <item x="460"/>
        <item x="15"/>
        <item x="440"/>
        <item x="409"/>
        <item x="129"/>
        <item x="449"/>
        <item x="176"/>
        <item x="274"/>
        <item x="238"/>
        <item x="405"/>
        <item x="20"/>
        <item x="381"/>
        <item x="361"/>
        <item x="72"/>
        <item x="206"/>
        <item x="372"/>
        <item x="233"/>
        <item x="327"/>
        <item x="407"/>
        <item x="445"/>
        <item x="307"/>
        <item x="109"/>
        <item x="279"/>
        <item x="366"/>
        <item x="75"/>
        <item x="250"/>
        <item x="37"/>
        <item x="263"/>
        <item x="169"/>
        <item x="44"/>
        <item x="87"/>
        <item x="85"/>
        <item x="305"/>
        <item x="185"/>
        <item x="140"/>
        <item x="133"/>
        <item x="421"/>
        <item x="424"/>
        <item x="375"/>
        <item x="47"/>
        <item x="288"/>
        <item x="385"/>
        <item x="255"/>
        <item x="171"/>
        <item x="369"/>
        <item x="244"/>
        <item x="287"/>
        <item x="131"/>
        <item x="202"/>
        <item x="442"/>
        <item x="241"/>
        <item x="234"/>
        <item x="173"/>
        <item x="388"/>
        <item x="115"/>
        <item x="182"/>
        <item x="418"/>
        <item x="66"/>
        <item x="114"/>
        <item x="259"/>
        <item x="416"/>
        <item x="342"/>
        <item x="199"/>
        <item x="161"/>
        <item x="344"/>
        <item x="52"/>
        <item x="428"/>
        <item x="137"/>
        <item x="459"/>
        <item x="73"/>
        <item x="215"/>
        <item x="363"/>
        <item x="158"/>
        <item x="198"/>
        <item x="322"/>
        <item x="203"/>
        <item x="230"/>
        <item x="155"/>
        <item x="326"/>
        <item x="232"/>
        <item x="347"/>
        <item x="175"/>
        <item x="357"/>
        <item x="258"/>
        <item x="281"/>
        <item x="390"/>
        <item x="323"/>
        <item x="249"/>
        <item x="143"/>
        <item x="192"/>
        <item x="275"/>
        <item x="284"/>
        <item x="112"/>
        <item x="106"/>
        <item x="213"/>
        <item x="134"/>
        <item x="293"/>
        <item x="296"/>
        <item x="63"/>
        <item x="373"/>
        <item x="4"/>
        <item x="141"/>
        <item x="339"/>
        <item x="379"/>
        <item x="201"/>
        <item x="194"/>
        <item x="294"/>
        <item x="81"/>
        <item x="239"/>
        <item x="310"/>
        <item x="422"/>
        <item x="113"/>
        <item x="359"/>
        <item x="299"/>
        <item x="278"/>
        <item x="434"/>
        <item x="240"/>
        <item x="39"/>
        <item x="181"/>
        <item x="94"/>
        <item x="346"/>
        <item x="302"/>
        <item x="13"/>
        <item x="84"/>
        <item x="435"/>
        <item x="246"/>
        <item x="10"/>
        <item x="145"/>
        <item x="162"/>
        <item x="382"/>
        <item x="436"/>
        <item x="178"/>
        <item x="128"/>
        <item x="220"/>
        <item x="291"/>
        <item x="142"/>
        <item x="350"/>
        <item x="438"/>
        <item x="353"/>
        <item x="351"/>
        <item x="193"/>
        <item x="396"/>
        <item x="262"/>
        <item x="313"/>
        <item x="427"/>
        <item x="219"/>
        <item x="34"/>
        <item x="306"/>
        <item x="58"/>
        <item x="0"/>
        <item x="450"/>
        <item x="226"/>
        <item x="245"/>
        <item x="68"/>
        <item x="362"/>
        <item x="264"/>
        <item x="247"/>
        <item x="214"/>
        <item x="243"/>
        <item x="149"/>
        <item x="136"/>
        <item x="402"/>
        <item x="82"/>
        <item x="285"/>
        <item x="70"/>
        <item x="412"/>
        <item x="31"/>
        <item x="36"/>
        <item x="394"/>
        <item x="411"/>
        <item x="399"/>
        <item x="229"/>
        <item x="371"/>
        <item x="8"/>
        <item x="374"/>
        <item x="321"/>
        <item x="384"/>
        <item x="392"/>
        <item x="45"/>
        <item x="312"/>
        <item x="22"/>
        <item x="172"/>
        <item x="42"/>
        <item x="98"/>
        <item x="65"/>
        <item x="154"/>
        <item x="397"/>
        <item x="91"/>
        <item x="118"/>
        <item x="101"/>
        <item x="367"/>
        <item x="151"/>
        <item x="415"/>
        <item x="343"/>
        <item x="116"/>
        <item x="273"/>
        <item x="102"/>
        <item x="103"/>
        <item x="368"/>
        <item x="132"/>
        <item x="248"/>
        <item x="268"/>
        <item x="303"/>
        <item x="463"/>
        <item x="104"/>
        <item x="24"/>
        <item x="410"/>
        <item x="286"/>
        <item x="292"/>
        <item x="157"/>
        <item x="319"/>
        <item x="26"/>
        <item x="333"/>
        <item x="19"/>
        <item x="465"/>
        <item x="227"/>
        <item x="453"/>
        <item x="447"/>
        <item x="398"/>
        <item x="144"/>
        <item x="297"/>
        <item x="325"/>
        <item x="174"/>
        <item x="99"/>
        <item x="420"/>
        <item x="456"/>
        <item x="352"/>
        <item x="395"/>
        <item x="364"/>
        <item x="32"/>
        <item x="38"/>
        <item x="74"/>
        <item x="340"/>
        <item x="433"/>
        <item x="224"/>
        <item x="208"/>
        <item x="209"/>
        <item x="330"/>
        <item x="254"/>
        <item x="190"/>
        <item x="186"/>
        <item x="211"/>
        <item x="97"/>
        <item x="196"/>
        <item x="177"/>
        <item x="138"/>
        <item x="365"/>
        <item x="188"/>
        <item x="166"/>
        <item x="88"/>
        <item x="237"/>
        <item x="156"/>
        <item x="406"/>
        <item x="195"/>
        <item x="464"/>
        <item x="46"/>
        <item x="100"/>
        <item x="49"/>
        <item x="462"/>
        <item x="168"/>
        <item x="1"/>
        <item x="403"/>
        <item x="40"/>
        <item x="228"/>
        <item x="290"/>
        <item x="148"/>
        <item x="355"/>
        <item x="61"/>
        <item x="272"/>
        <item x="332"/>
        <item x="48"/>
        <item x="298"/>
        <item x="222"/>
        <item x="443"/>
        <item x="404"/>
        <item x="391"/>
        <item x="127"/>
        <item x="76"/>
        <item x="378"/>
        <item x="301"/>
        <item x="461"/>
        <item x="25"/>
        <item x="218"/>
        <item x="96"/>
        <item x="429"/>
        <item x="389"/>
        <item x="16"/>
        <item x="329"/>
        <item x="126"/>
        <item x="71"/>
        <item x="55"/>
        <item x="336"/>
        <item x="124"/>
        <item x="130"/>
        <item x="358"/>
        <item x="6"/>
        <item x="356"/>
        <item x="271"/>
        <item x="11"/>
        <item x="408"/>
        <item x="315"/>
        <item x="123"/>
        <item x="419"/>
        <item x="282"/>
        <item x="170"/>
        <item x="105"/>
        <item x="334"/>
        <item x="51"/>
        <item x="265"/>
        <item x="93"/>
        <item x="191"/>
        <item x="317"/>
        <item x="167"/>
        <item x="184"/>
        <item x="316"/>
        <item x="413"/>
        <item x="54"/>
        <item x="120"/>
        <item x="146"/>
        <item x="432"/>
        <item x="454"/>
        <item x="242"/>
        <item x="337"/>
        <item x="348"/>
        <item x="467"/>
        <item x="121"/>
        <item x="12"/>
        <item x="338"/>
        <item x="401"/>
        <item x="417"/>
        <item x="251"/>
        <item x="309"/>
        <item x="308"/>
        <item x="380"/>
        <item x="400"/>
        <item x="80"/>
        <item x="3"/>
        <item x="257"/>
        <item x="95"/>
        <item x="276"/>
        <item x="253"/>
        <item x="53"/>
        <item x="28"/>
        <item x="69"/>
        <item x="376"/>
        <item x="260"/>
        <item x="331"/>
        <item x="439"/>
        <item x="160"/>
        <item x="139"/>
        <item x="448"/>
        <item x="221"/>
        <item x="79"/>
        <item x="207"/>
        <item x="60"/>
        <item x="86"/>
        <item x="57"/>
        <item x="354"/>
        <item x="266"/>
        <item x="320"/>
        <item x="78"/>
        <item x="393"/>
        <item x="216"/>
        <item x="252"/>
        <item x="269"/>
        <item x="280"/>
        <item x="9"/>
        <item x="328"/>
        <item x="41"/>
        <item x="261"/>
        <item x="108"/>
        <item x="345"/>
        <item x="56"/>
        <item x="21"/>
        <item x="324"/>
        <item x="295"/>
        <item x="111"/>
        <item x="235"/>
        <item x="267"/>
        <item x="35"/>
        <item x="304"/>
        <item x="437"/>
        <item x="231"/>
        <item x="349"/>
        <item x="110"/>
        <item x="444"/>
        <item x="189"/>
        <item x="200"/>
        <item x="212"/>
        <item x="466"/>
        <item x="18"/>
        <item x="187"/>
        <item x="92"/>
        <item x="318"/>
        <item x="30"/>
        <item x="377"/>
        <item x="90"/>
        <item x="217"/>
        <item x="441"/>
        <item x="117"/>
        <item x="430"/>
        <item x="83"/>
        <item x="204"/>
        <item x="457"/>
        <item x="383"/>
        <item x="300"/>
        <item x="426"/>
        <item x="164"/>
        <item x="197"/>
        <item x="256"/>
        <item x="387"/>
        <item x="14"/>
        <item x="236"/>
        <item x="17"/>
        <item x="59"/>
        <item x="135"/>
        <item x="223"/>
        <item x="283"/>
        <item x="165"/>
        <item t="default"/>
      </items>
    </pivotField>
    <pivotField showAll="0"/>
    <pivotField showAll="0"/>
    <pivotField numFmtId="14" showAll="0"/>
    <pivotField numFmtId="14" showAll="0"/>
    <pivotField numFmtId="1" showAll="0"/>
    <pivotField axis="axisRow" showAll="0">
      <items count="5">
        <item x="0"/>
        <item x="2"/>
        <item x="1"/>
        <item x="3"/>
        <item t="default"/>
      </items>
    </pivotField>
    <pivotField showAll="0"/>
    <pivotField showAll="0"/>
    <pivotField showAll="0"/>
    <pivotField showAll="0"/>
    <pivotField axis="axisCol" showAll="0">
      <items count="7">
        <item x="4"/>
        <item x="3"/>
        <item x="2"/>
        <item x="1"/>
        <item x="0"/>
        <item x="5"/>
        <item t="default"/>
      </items>
    </pivotField>
    <pivotField showAll="0"/>
    <pivotField showAll="0"/>
    <pivotField showAll="0"/>
    <pivotField numFmtId="165" showAll="0"/>
    <pivotField numFmtId="165" showAll="0"/>
    <pivotField showAll="0"/>
    <pivotField numFmtId="10" showAll="0"/>
    <pivotField numFmtId="1" showAll="0"/>
    <pivotField dataField="1" numFmtId="165" showAll="0"/>
    <pivotField numFmtId="165" showAll="0"/>
    <pivotField numFmtId="165" showAll="0"/>
    <pivotField numFmtId="10" showAll="0"/>
    <pivotField showAll="0" defaultSubtotal="0"/>
    <pivotField showAll="0" defaultSubtotal="0"/>
    <pivotField showAll="0" defaultSubtotal="0">
      <items count="5">
        <item x="0"/>
        <item x="1"/>
        <item x="2"/>
        <item x="3"/>
        <item x="4"/>
      </items>
    </pivotField>
  </pivotFields>
  <rowFields count="1">
    <field x="7"/>
  </rowFields>
  <rowItems count="5">
    <i>
      <x/>
    </i>
    <i>
      <x v="1"/>
    </i>
    <i>
      <x v="2"/>
    </i>
    <i>
      <x v="3"/>
    </i>
    <i t="grand">
      <x/>
    </i>
  </rowItems>
  <colFields count="1">
    <field x="12"/>
  </colFields>
  <colItems count="7">
    <i>
      <x/>
    </i>
    <i>
      <x v="1"/>
    </i>
    <i>
      <x v="2"/>
    </i>
    <i>
      <x v="3"/>
    </i>
    <i>
      <x v="4"/>
    </i>
    <i>
      <x v="5"/>
    </i>
    <i t="grand">
      <x/>
    </i>
  </colItems>
  <dataFields count="1">
    <dataField name="Sum of GrossRevenue" fld="21" showDataAs="percentOfCo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BF8B9A-00A1-43BB-ADB5-D8E804E14FD4}" name="PivotTable8"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728" firstHeaderRow="1" firstDataRow="1" firstDataCol="1"/>
  <pivotFields count="28">
    <pivotField showAll="0" defaultSubtotal="0">
      <items count="631">
        <item x="605"/>
        <item x="449"/>
        <item x="7"/>
        <item x="518"/>
        <item x="573"/>
        <item x="46"/>
        <item x="367"/>
        <item x="201"/>
        <item x="551"/>
        <item x="324"/>
        <item x="438"/>
        <item x="166"/>
        <item x="80"/>
        <item x="361"/>
        <item x="328"/>
        <item x="300"/>
        <item x="453"/>
        <item x="577"/>
        <item x="193"/>
        <item x="122"/>
        <item x="332"/>
        <item x="439"/>
        <item x="457"/>
        <item x="148"/>
        <item x="224"/>
        <item x="190"/>
        <item x="347"/>
        <item x="278"/>
        <item x="350"/>
        <item x="535"/>
        <item x="54"/>
        <item x="65"/>
        <item x="163"/>
        <item x="470"/>
        <item x="580"/>
        <item x="625"/>
        <item x="106"/>
        <item x="269"/>
        <item x="256"/>
        <item x="89"/>
        <item x="339"/>
        <item x="24"/>
        <item x="220"/>
        <item x="281"/>
        <item x="250"/>
        <item x="376"/>
        <item x="540"/>
        <item x="172"/>
        <item x="225"/>
        <item x="78"/>
        <item x="49"/>
        <item x="603"/>
        <item x="226"/>
        <item x="168"/>
        <item x="45"/>
        <item x="144"/>
        <item x="183"/>
        <item x="574"/>
        <item x="81"/>
        <item x="512"/>
        <item x="562"/>
        <item x="315"/>
        <item x="391"/>
        <item x="288"/>
        <item x="272"/>
        <item x="2"/>
        <item x="92"/>
        <item x="292"/>
        <item x="434"/>
        <item x="585"/>
        <item x="199"/>
        <item x="74"/>
        <item x="363"/>
        <item x="204"/>
        <item x="185"/>
        <item x="497"/>
        <item x="52"/>
        <item x="99"/>
        <item x="118"/>
        <item x="132"/>
        <item x="215"/>
        <item x="495"/>
        <item x="171"/>
        <item x="613"/>
        <item x="543"/>
        <item x="629"/>
        <item x="520"/>
        <item x="547"/>
        <item x="255"/>
        <item x="351"/>
        <item x="64"/>
        <item x="546"/>
        <item x="151"/>
        <item x="223"/>
        <item x="615"/>
        <item x="239"/>
        <item x="260"/>
        <item x="129"/>
        <item x="532"/>
        <item x="326"/>
        <item x="459"/>
        <item x="371"/>
        <item x="66"/>
        <item x="626"/>
        <item x="604"/>
        <item x="624"/>
        <item x="31"/>
        <item x="515"/>
        <item x="477"/>
        <item x="344"/>
        <item x="499"/>
        <item x="197"/>
        <item x="121"/>
        <item x="445"/>
        <item x="455"/>
        <item x="202"/>
        <item x="474"/>
        <item x="301"/>
        <item x="382"/>
        <item x="152"/>
        <item x="485"/>
        <item x="296"/>
        <item x="124"/>
        <item x="229"/>
        <item x="478"/>
        <item x="284"/>
        <item x="137"/>
        <item x="216"/>
        <item x="387"/>
        <item x="591"/>
        <item x="316"/>
        <item x="537"/>
        <item x="419"/>
        <item x="261"/>
        <item x="266"/>
        <item x="259"/>
        <item x="528"/>
        <item x="39"/>
        <item x="213"/>
        <item x="431"/>
        <item x="337"/>
        <item x="176"/>
        <item x="609"/>
        <item x="291"/>
        <item x="408"/>
        <item x="384"/>
        <item x="596"/>
        <item x="526"/>
        <item x="198"/>
        <item x="460"/>
        <item x="221"/>
        <item x="576"/>
        <item x="279"/>
        <item x="75"/>
        <item x="5"/>
        <item x="589"/>
        <item x="466"/>
        <item x="412"/>
        <item x="349"/>
        <item x="501"/>
        <item x="243"/>
        <item x="68"/>
        <item x="436"/>
        <item x="619"/>
        <item x="340"/>
        <item x="444"/>
        <item x="450"/>
        <item x="476"/>
        <item x="437"/>
        <item x="69"/>
        <item x="539"/>
        <item x="369"/>
        <item x="4"/>
        <item x="338"/>
        <item x="145"/>
        <item x="187"/>
        <item x="318"/>
        <item x="388"/>
        <item x="85"/>
        <item x="154"/>
        <item x="441"/>
        <item x="160"/>
        <item x="404"/>
        <item x="370"/>
        <item x="581"/>
        <item x="35"/>
        <item x="507"/>
        <item x="483"/>
        <item x="135"/>
        <item x="21"/>
        <item x="570"/>
        <item x="95"/>
        <item x="115"/>
        <item x="456"/>
        <item x="125"/>
        <item x="308"/>
        <item x="165"/>
        <item x="623"/>
        <item x="258"/>
        <item x="321"/>
        <item x="311"/>
        <item x="28"/>
        <item x="346"/>
        <item x="140"/>
        <item x="142"/>
        <item x="509"/>
        <item x="205"/>
        <item x="627"/>
        <item x="192"/>
        <item x="393"/>
        <item x="469"/>
        <item x="411"/>
        <item x="15"/>
        <item x="331"/>
        <item x="233"/>
        <item x="228"/>
        <item x="555"/>
        <item x="542"/>
        <item x="628"/>
        <item x="237"/>
        <item x="267"/>
        <item x="538"/>
        <item x="114"/>
        <item x="414"/>
        <item x="178"/>
        <item x="396"/>
        <item x="479"/>
        <item x="336"/>
        <item x="164"/>
        <item x="155"/>
        <item x="549"/>
        <item x="325"/>
        <item x="105"/>
        <item x="134"/>
        <item x="309"/>
        <item x="109"/>
        <item x="34"/>
        <item x="401"/>
        <item x="30"/>
        <item x="79"/>
        <item x="214"/>
        <item x="153"/>
        <item x="458"/>
        <item x="548"/>
        <item x="16"/>
        <item x="322"/>
        <item x="523"/>
        <item x="297"/>
        <item x="564"/>
        <item x="480"/>
        <item x="10"/>
        <item x="147"/>
        <item x="191"/>
        <item x="25"/>
        <item x="162"/>
        <item x="251"/>
        <item x="111"/>
        <item x="353"/>
        <item x="139"/>
        <item x="181"/>
        <item x="586"/>
        <item x="489"/>
        <item x="63"/>
        <item x="560"/>
        <item x="392"/>
        <item x="454"/>
        <item x="51"/>
        <item x="607"/>
        <item x="0"/>
        <item x="287"/>
        <item x="234"/>
        <item x="107"/>
        <item x="70"/>
        <item x="57"/>
        <item x="41"/>
        <item x="252"/>
        <item x="390"/>
        <item x="504"/>
        <item x="247"/>
        <item x="167"/>
        <item x="561"/>
        <item x="610"/>
        <item x="334"/>
        <item x="341"/>
        <item x="6"/>
        <item x="612"/>
        <item x="362"/>
        <item x="67"/>
        <item x="253"/>
        <item x="536"/>
        <item x="572"/>
        <item x="461"/>
        <item x="161"/>
        <item x="1"/>
        <item x="524"/>
        <item x="283"/>
        <item x="486"/>
        <item x="410"/>
        <item x="429"/>
        <item x="484"/>
        <item x="143"/>
        <item x="44"/>
        <item x="405"/>
        <item x="383"/>
        <item x="517"/>
        <item x="310"/>
        <item x="545"/>
        <item x="231"/>
        <item x="313"/>
        <item x="494"/>
        <item x="568"/>
        <item x="149"/>
        <item x="594"/>
        <item x="194"/>
        <item x="440"/>
        <item x="76"/>
        <item x="77"/>
        <item x="413"/>
        <item x="50"/>
        <item x="521"/>
        <item x="423"/>
        <item x="117"/>
        <item x="103"/>
        <item x="578"/>
        <item x="274"/>
        <item x="23"/>
        <item x="265"/>
        <item x="323"/>
        <item x="188"/>
        <item x="464"/>
        <item x="443"/>
        <item x="356"/>
        <item x="424"/>
        <item x="492"/>
        <item x="386"/>
        <item x="529"/>
        <item x="554"/>
        <item x="409"/>
        <item x="245"/>
        <item x="47"/>
        <item x="600"/>
        <item x="157"/>
        <item x="558"/>
        <item x="448"/>
        <item x="500"/>
        <item x="232"/>
        <item x="335"/>
        <item x="587"/>
        <item x="493"/>
        <item x="277"/>
        <item x="433"/>
        <item x="126"/>
        <item x="598"/>
        <item x="123"/>
        <item x="8"/>
        <item x="582"/>
        <item x="86"/>
        <item x="38"/>
        <item x="88"/>
        <item x="128"/>
        <item x="170"/>
        <item x="400"/>
        <item x="541"/>
        <item x="33"/>
        <item x="40"/>
        <item x="97"/>
        <item x="184"/>
        <item x="475"/>
        <item x="342"/>
        <item x="472"/>
        <item x="430"/>
        <item x="415"/>
        <item x="249"/>
        <item x="195"/>
        <item x="402"/>
        <item x="209"/>
        <item x="557"/>
        <item x="207"/>
        <item x="583"/>
        <item x="373"/>
        <item x="36"/>
        <item x="359"/>
        <item x="527"/>
        <item x="320"/>
        <item x="217"/>
        <item x="496"/>
        <item x="506"/>
        <item x="611"/>
        <item x="442"/>
        <item x="271"/>
        <item x="418"/>
        <item x="618"/>
        <item x="189"/>
        <item x="156"/>
        <item x="567"/>
        <item x="104"/>
        <item x="508"/>
        <item x="218"/>
        <item x="138"/>
        <item x="465"/>
        <item x="26"/>
        <item x="295"/>
        <item x="490"/>
        <item x="108"/>
        <item x="20"/>
        <item x="73"/>
        <item x="235"/>
        <item x="427"/>
        <item x="621"/>
        <item x="365"/>
        <item x="319"/>
        <item x="522"/>
        <item x="273"/>
        <item x="136"/>
        <item x="432"/>
        <item x="608"/>
        <item x="101"/>
        <item x="451"/>
        <item x="244"/>
        <item x="27"/>
        <item x="254"/>
        <item x="286"/>
        <item x="242"/>
        <item x="374"/>
        <item x="559"/>
        <item x="303"/>
        <item x="268"/>
        <item x="447"/>
        <item x="13"/>
        <item x="358"/>
        <item x="519"/>
        <item x="343"/>
        <item x="238"/>
        <item x="345"/>
        <item x="141"/>
        <item x="60"/>
        <item x="599"/>
        <item x="110"/>
        <item x="352"/>
        <item x="112"/>
        <item x="354"/>
        <item x="312"/>
        <item x="616"/>
        <item x="72"/>
        <item x="169"/>
        <item x="592"/>
        <item x="275"/>
        <item x="177"/>
        <item x="510"/>
        <item x="357"/>
        <item x="511"/>
        <item x="48"/>
        <item x="196"/>
        <item x="174"/>
        <item x="435"/>
        <item x="398"/>
        <item x="487"/>
        <item x="565"/>
        <item x="211"/>
        <item x="426"/>
        <item x="93"/>
        <item x="42"/>
        <item x="200"/>
        <item x="82"/>
        <item x="364"/>
        <item x="236"/>
        <item x="513"/>
        <item x="304"/>
        <item x="206"/>
        <item x="534"/>
        <item x="617"/>
        <item x="579"/>
        <item x="3"/>
        <item x="569"/>
        <item x="571"/>
        <item x="120"/>
        <item x="257"/>
        <item x="375"/>
        <item x="601"/>
        <item x="299"/>
        <item x="379"/>
        <item x="417"/>
        <item x="314"/>
        <item x="17"/>
        <item x="146"/>
        <item x="150"/>
        <item x="584"/>
        <item x="248"/>
        <item x="482"/>
        <item x="488"/>
        <item x="606"/>
        <item x="96"/>
        <item x="372"/>
        <item x="420"/>
        <item x="302"/>
        <item x="588"/>
        <item x="575"/>
        <item x="227"/>
        <item x="462"/>
        <item x="368"/>
        <item x="533"/>
        <item x="333"/>
        <item x="100"/>
        <item x="84"/>
        <item x="502"/>
        <item x="553"/>
        <item x="552"/>
        <item x="133"/>
        <item x="306"/>
        <item x="294"/>
        <item x="416"/>
        <item x="307"/>
        <item x="481"/>
        <item x="452"/>
        <item x="159"/>
        <item x="550"/>
        <item x="263"/>
        <item x="525"/>
        <item x="446"/>
        <item x="505"/>
        <item x="32"/>
        <item x="348"/>
        <item x="270"/>
        <item x="389"/>
        <item x="394"/>
        <item x="293"/>
        <item x="12"/>
        <item x="83"/>
        <item x="463"/>
        <item x="131"/>
        <item x="240"/>
        <item x="407"/>
        <item x="11"/>
        <item x="62"/>
        <item x="91"/>
        <item x="614"/>
        <item x="127"/>
        <item x="285"/>
        <item x="98"/>
        <item x="186"/>
        <item x="29"/>
        <item x="212"/>
        <item x="53"/>
        <item x="22"/>
        <item x="210"/>
        <item x="397"/>
        <item x="360"/>
        <item x="399"/>
        <item x="366"/>
        <item x="90"/>
        <item x="208"/>
        <item x="514"/>
        <item x="377"/>
        <item x="58"/>
        <item x="71"/>
        <item x="241"/>
        <item x="113"/>
        <item x="622"/>
        <item x="130"/>
        <item x="421"/>
        <item x="179"/>
        <item x="329"/>
        <item x="563"/>
        <item x="102"/>
        <item x="180"/>
        <item x="428"/>
        <item x="395"/>
        <item x="276"/>
        <item x="222"/>
        <item x="503"/>
        <item x="473"/>
        <item x="597"/>
        <item x="280"/>
        <item x="116"/>
        <item x="173"/>
        <item x="491"/>
        <item x="595"/>
        <item x="37"/>
        <item x="94"/>
        <item x="630"/>
        <item x="330"/>
        <item x="19"/>
        <item x="602"/>
        <item x="290"/>
        <item x="230"/>
        <item x="219"/>
        <item x="59"/>
        <item x="55"/>
        <item x="158"/>
        <item x="531"/>
        <item x="327"/>
        <item x="61"/>
        <item x="471"/>
        <item x="381"/>
        <item x="467"/>
        <item x="425"/>
        <item x="43"/>
        <item x="380"/>
        <item x="498"/>
        <item x="516"/>
        <item x="422"/>
        <item x="14"/>
        <item x="18"/>
        <item x="175"/>
        <item x="593"/>
        <item x="317"/>
        <item x="87"/>
        <item x="385"/>
        <item x="556"/>
        <item x="406"/>
        <item x="264"/>
        <item x="182"/>
        <item x="620"/>
        <item x="262"/>
        <item x="403"/>
        <item x="378"/>
        <item x="289"/>
        <item x="530"/>
        <item x="566"/>
        <item x="56"/>
        <item x="298"/>
        <item x="305"/>
        <item x="246"/>
        <item x="468"/>
        <item x="355"/>
        <item x="119"/>
        <item x="544"/>
        <item x="203"/>
        <item x="282"/>
        <item x="590"/>
        <item x="9"/>
      </items>
    </pivotField>
    <pivotField axis="axisRow" numFmtId="14" showAll="0" defaultSubtotal="0">
      <items count="468">
        <item x="5"/>
        <item x="455"/>
        <item x="270"/>
        <item x="414"/>
        <item x="180"/>
        <item x="7"/>
        <item x="370"/>
        <item x="183"/>
        <item x="119"/>
        <item x="423"/>
        <item x="122"/>
        <item x="446"/>
        <item x="179"/>
        <item x="311"/>
        <item x="23"/>
        <item x="77"/>
        <item x="425"/>
        <item x="62"/>
        <item x="152"/>
        <item x="147"/>
        <item x="360"/>
        <item x="29"/>
        <item x="159"/>
        <item x="452"/>
        <item x="2"/>
        <item x="107"/>
        <item x="431"/>
        <item x="225"/>
        <item x="335"/>
        <item x="205"/>
        <item x="314"/>
        <item x="210"/>
        <item x="341"/>
        <item x="64"/>
        <item x="277"/>
        <item x="150"/>
        <item x="33"/>
        <item x="50"/>
        <item x="451"/>
        <item x="163"/>
        <item x="89"/>
        <item x="458"/>
        <item x="125"/>
        <item x="289"/>
        <item x="27"/>
        <item x="386"/>
        <item x="153"/>
        <item x="43"/>
        <item x="67"/>
        <item x="460"/>
        <item x="15"/>
        <item x="440"/>
        <item x="409"/>
        <item x="129"/>
        <item x="449"/>
        <item x="176"/>
        <item x="274"/>
        <item x="238"/>
        <item x="405"/>
        <item x="20"/>
        <item x="381"/>
        <item x="361"/>
        <item x="72"/>
        <item x="206"/>
        <item x="372"/>
        <item x="233"/>
        <item x="327"/>
        <item x="407"/>
        <item x="445"/>
        <item x="307"/>
        <item x="109"/>
        <item x="279"/>
        <item x="366"/>
        <item x="75"/>
        <item x="250"/>
        <item x="37"/>
        <item x="263"/>
        <item x="169"/>
        <item x="44"/>
        <item x="87"/>
        <item x="85"/>
        <item x="305"/>
        <item x="185"/>
        <item x="140"/>
        <item x="133"/>
        <item x="421"/>
        <item x="424"/>
        <item x="375"/>
        <item x="47"/>
        <item x="288"/>
        <item x="385"/>
        <item x="255"/>
        <item x="171"/>
        <item x="369"/>
        <item x="244"/>
        <item x="287"/>
        <item x="131"/>
        <item x="202"/>
        <item x="442"/>
        <item x="241"/>
        <item x="234"/>
        <item x="173"/>
        <item x="388"/>
        <item x="115"/>
        <item x="182"/>
        <item x="418"/>
        <item x="66"/>
        <item x="114"/>
        <item x="259"/>
        <item x="416"/>
        <item x="342"/>
        <item x="199"/>
        <item x="161"/>
        <item x="344"/>
        <item x="52"/>
        <item x="428"/>
        <item x="137"/>
        <item x="459"/>
        <item x="73"/>
        <item x="215"/>
        <item x="363"/>
        <item x="158"/>
        <item x="198"/>
        <item x="322"/>
        <item x="203"/>
        <item x="230"/>
        <item x="155"/>
        <item x="326"/>
        <item x="232"/>
        <item x="347"/>
        <item x="175"/>
        <item x="357"/>
        <item x="258"/>
        <item x="281"/>
        <item x="390"/>
        <item x="323"/>
        <item x="249"/>
        <item x="143"/>
        <item x="192"/>
        <item x="275"/>
        <item x="284"/>
        <item x="112"/>
        <item x="106"/>
        <item x="213"/>
        <item x="134"/>
        <item x="293"/>
        <item x="296"/>
        <item x="63"/>
        <item x="373"/>
        <item x="4"/>
        <item x="141"/>
        <item x="339"/>
        <item x="379"/>
        <item x="201"/>
        <item x="194"/>
        <item x="294"/>
        <item x="81"/>
        <item x="239"/>
        <item x="310"/>
        <item x="422"/>
        <item x="113"/>
        <item x="359"/>
        <item x="299"/>
        <item x="278"/>
        <item x="434"/>
        <item x="240"/>
        <item x="39"/>
        <item x="181"/>
        <item x="94"/>
        <item x="346"/>
        <item x="302"/>
        <item x="13"/>
        <item x="84"/>
        <item x="435"/>
        <item x="246"/>
        <item x="10"/>
        <item x="145"/>
        <item x="162"/>
        <item x="382"/>
        <item x="436"/>
        <item x="178"/>
        <item x="128"/>
        <item x="220"/>
        <item x="291"/>
        <item x="142"/>
        <item x="350"/>
        <item x="438"/>
        <item x="353"/>
        <item x="351"/>
        <item x="193"/>
        <item x="396"/>
        <item x="262"/>
        <item x="313"/>
        <item x="427"/>
        <item x="219"/>
        <item x="34"/>
        <item x="306"/>
        <item x="58"/>
        <item x="0"/>
        <item x="450"/>
        <item x="226"/>
        <item x="245"/>
        <item x="68"/>
        <item x="362"/>
        <item x="264"/>
        <item x="247"/>
        <item x="214"/>
        <item x="243"/>
        <item x="149"/>
        <item x="136"/>
        <item x="402"/>
        <item x="82"/>
        <item x="285"/>
        <item x="70"/>
        <item x="412"/>
        <item x="31"/>
        <item x="36"/>
        <item x="394"/>
        <item x="411"/>
        <item x="399"/>
        <item x="229"/>
        <item x="371"/>
        <item x="8"/>
        <item x="374"/>
        <item x="321"/>
        <item x="384"/>
        <item x="392"/>
        <item x="45"/>
        <item x="312"/>
        <item x="22"/>
        <item x="172"/>
        <item x="42"/>
        <item x="98"/>
        <item x="65"/>
        <item x="154"/>
        <item x="397"/>
        <item x="91"/>
        <item x="118"/>
        <item x="101"/>
        <item x="367"/>
        <item x="151"/>
        <item x="415"/>
        <item x="343"/>
        <item x="116"/>
        <item x="273"/>
        <item x="102"/>
        <item x="103"/>
        <item x="368"/>
        <item x="132"/>
        <item x="248"/>
        <item x="268"/>
        <item x="303"/>
        <item x="463"/>
        <item x="104"/>
        <item x="24"/>
        <item x="410"/>
        <item x="286"/>
        <item x="292"/>
        <item x="157"/>
        <item x="319"/>
        <item x="26"/>
        <item x="333"/>
        <item x="19"/>
        <item x="465"/>
        <item x="227"/>
        <item x="453"/>
        <item x="447"/>
        <item x="398"/>
        <item x="144"/>
        <item x="297"/>
        <item x="325"/>
        <item x="174"/>
        <item x="99"/>
        <item x="420"/>
        <item x="456"/>
        <item x="352"/>
        <item x="395"/>
        <item x="364"/>
        <item x="32"/>
        <item x="38"/>
        <item x="74"/>
        <item x="340"/>
        <item x="433"/>
        <item x="224"/>
        <item x="208"/>
        <item x="209"/>
        <item x="330"/>
        <item x="254"/>
        <item x="190"/>
        <item x="186"/>
        <item x="211"/>
        <item x="97"/>
        <item x="196"/>
        <item x="177"/>
        <item x="138"/>
        <item x="365"/>
        <item x="188"/>
        <item x="166"/>
        <item x="88"/>
        <item x="237"/>
        <item x="156"/>
        <item x="406"/>
        <item x="195"/>
        <item x="464"/>
        <item x="46"/>
        <item x="100"/>
        <item x="49"/>
        <item x="462"/>
        <item x="168"/>
        <item x="1"/>
        <item x="403"/>
        <item x="40"/>
        <item x="228"/>
        <item x="290"/>
        <item x="148"/>
        <item x="355"/>
        <item x="61"/>
        <item x="272"/>
        <item x="332"/>
        <item x="48"/>
        <item x="298"/>
        <item x="222"/>
        <item x="443"/>
        <item x="404"/>
        <item x="391"/>
        <item x="127"/>
        <item x="76"/>
        <item x="378"/>
        <item x="301"/>
        <item x="461"/>
        <item x="25"/>
        <item x="218"/>
        <item x="96"/>
        <item x="429"/>
        <item x="389"/>
        <item x="16"/>
        <item x="329"/>
        <item x="126"/>
        <item x="71"/>
        <item x="55"/>
        <item x="336"/>
        <item x="124"/>
        <item x="130"/>
        <item x="358"/>
        <item x="6"/>
        <item x="356"/>
        <item x="271"/>
        <item x="11"/>
        <item x="408"/>
        <item x="315"/>
        <item x="123"/>
        <item x="419"/>
        <item x="282"/>
        <item x="170"/>
        <item x="105"/>
        <item x="334"/>
        <item x="51"/>
        <item x="265"/>
        <item x="93"/>
        <item x="191"/>
        <item x="317"/>
        <item x="167"/>
        <item x="184"/>
        <item x="316"/>
        <item x="413"/>
        <item x="54"/>
        <item x="120"/>
        <item x="146"/>
        <item x="432"/>
        <item x="454"/>
        <item x="242"/>
        <item x="337"/>
        <item x="348"/>
        <item x="467"/>
        <item x="121"/>
        <item x="12"/>
        <item x="338"/>
        <item x="401"/>
        <item x="417"/>
        <item x="251"/>
        <item x="309"/>
        <item x="308"/>
        <item x="380"/>
        <item x="400"/>
        <item x="80"/>
        <item x="3"/>
        <item x="257"/>
        <item x="95"/>
        <item x="276"/>
        <item x="253"/>
        <item x="53"/>
        <item x="28"/>
        <item x="69"/>
        <item x="376"/>
        <item x="260"/>
        <item x="331"/>
        <item x="439"/>
        <item x="160"/>
        <item x="139"/>
        <item x="448"/>
        <item x="221"/>
        <item x="79"/>
        <item x="207"/>
        <item x="60"/>
        <item x="86"/>
        <item x="57"/>
        <item x="354"/>
        <item x="266"/>
        <item x="320"/>
        <item x="78"/>
        <item x="393"/>
        <item x="216"/>
        <item x="252"/>
        <item x="269"/>
        <item x="280"/>
        <item x="9"/>
        <item x="328"/>
        <item x="41"/>
        <item x="261"/>
        <item x="108"/>
        <item x="345"/>
        <item x="56"/>
        <item x="21"/>
        <item x="324"/>
        <item x="295"/>
        <item x="111"/>
        <item x="235"/>
        <item x="267"/>
        <item x="35"/>
        <item x="304"/>
        <item x="437"/>
        <item x="231"/>
        <item x="349"/>
        <item x="110"/>
        <item x="444"/>
        <item x="189"/>
        <item x="200"/>
        <item x="212"/>
        <item x="466"/>
        <item x="18"/>
        <item x="187"/>
        <item x="92"/>
        <item x="318"/>
        <item x="30"/>
        <item x="377"/>
        <item x="90"/>
        <item x="217"/>
        <item x="441"/>
        <item x="117"/>
        <item x="430"/>
        <item x="83"/>
        <item x="204"/>
        <item x="457"/>
        <item x="383"/>
        <item x="300"/>
        <item x="426"/>
        <item x="164"/>
        <item x="197"/>
        <item x="256"/>
        <item x="387"/>
        <item x="14"/>
        <item x="236"/>
        <item x="17"/>
        <item x="59"/>
        <item x="135"/>
        <item x="223"/>
        <item x="283"/>
        <item x="165"/>
      </items>
    </pivotField>
    <pivotField showAll="0" defaultSubtotal="0"/>
    <pivotField showAll="0" defaultSubtotal="0"/>
    <pivotField numFmtId="14" showAll="0" defaultSubtotal="0"/>
    <pivotField numFmtId="14" showAll="0" defaultSubtotal="0"/>
    <pivotField dataField="1" numFmtId="1" showAll="0" defaultSubtotal="0"/>
    <pivotField showAll="0" defaultSubtotal="0"/>
    <pivotField axis="axisRow" showAll="0" defaultSubtotal="0">
      <items count="12">
        <item x="5"/>
        <item x="3"/>
        <item x="9"/>
        <item x="7"/>
        <item x="6"/>
        <item x="4"/>
        <item x="2"/>
        <item x="0"/>
        <item x="1"/>
        <item x="11"/>
        <item x="8"/>
        <item x="10"/>
      </items>
    </pivotField>
    <pivotField showAll="0" defaultSubtotal="0"/>
    <pivotField showAll="0" defaultSubtotal="0"/>
    <pivotField showAll="0" defaultSubtotal="0"/>
    <pivotField showAll="0" defaultSubtotal="0"/>
    <pivotField showAll="0" defaultSubtotal="0"/>
    <pivotField axis="axisRow" showAll="0" defaultSubtotal="0">
      <items count="7">
        <item x="6"/>
        <item x="0"/>
        <item x="4"/>
        <item x="5"/>
        <item x="2"/>
        <item x="3"/>
        <item x="1"/>
      </items>
    </pivotField>
    <pivotField showAll="0" defaultSubtotal="0"/>
    <pivotField numFmtId="165" showAll="0" defaultSubtotal="0"/>
    <pivotField numFmtId="165" showAll="0" defaultSubtotal="0"/>
    <pivotField showAll="0" defaultSubtotal="0"/>
    <pivotField numFmtId="10" showAll="0" defaultSubtotal="0"/>
    <pivotField numFmtId="1" showAll="0" defaultSubtotal="0"/>
    <pivotField numFmtId="165" showAll="0" defaultSubtotal="0"/>
    <pivotField numFmtId="165" showAll="0" defaultSubtotal="0"/>
    <pivotField numFmtId="165" showAll="0" defaultSubtotal="0"/>
    <pivotField numFmtId="10" showAll="0" defaultSubtota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3">
    <field x="8"/>
    <field x="14"/>
    <field x="1"/>
  </rowFields>
  <rowItems count="725">
    <i>
      <x/>
    </i>
    <i r="1">
      <x/>
    </i>
    <i r="2">
      <x v="99"/>
    </i>
    <i r="2">
      <x v="128"/>
    </i>
    <i r="2">
      <x v="134"/>
    </i>
    <i r="2">
      <x v="138"/>
    </i>
    <i r="2">
      <x v="254"/>
    </i>
    <i r="2">
      <x v="280"/>
    </i>
    <i r="2">
      <x v="439"/>
    </i>
    <i r="2">
      <x v="460"/>
    </i>
    <i r="2">
      <x v="467"/>
    </i>
    <i r="1">
      <x v="1"/>
    </i>
    <i r="2">
      <x v="14"/>
    </i>
    <i r="2">
      <x v="68"/>
    </i>
    <i r="2">
      <x v="184"/>
    </i>
    <i r="2">
      <x v="288"/>
    </i>
    <i r="2">
      <x v="355"/>
    </i>
    <i r="2">
      <x v="375"/>
    </i>
    <i r="2">
      <x v="415"/>
    </i>
    <i r="1">
      <x v="2"/>
    </i>
    <i r="2">
      <x v="117"/>
    </i>
    <i r="2">
      <x v="174"/>
    </i>
    <i r="2">
      <x v="351"/>
    </i>
    <i r="2">
      <x v="365"/>
    </i>
    <i r="2">
      <x v="392"/>
    </i>
    <i r="1">
      <x v="3"/>
    </i>
    <i r="2">
      <x v="11"/>
    </i>
    <i r="2">
      <x v="25"/>
    </i>
    <i r="2">
      <x v="92"/>
    </i>
    <i r="2">
      <x v="230"/>
    </i>
    <i r="2">
      <x v="257"/>
    </i>
    <i r="2">
      <x v="274"/>
    </i>
    <i r="2">
      <x v="293"/>
    </i>
    <i r="2">
      <x v="366"/>
    </i>
    <i r="2">
      <x v="390"/>
    </i>
    <i r="2">
      <x v="414"/>
    </i>
    <i r="2">
      <x v="449"/>
    </i>
    <i r="2">
      <x v="462"/>
    </i>
    <i r="1">
      <x v="4"/>
    </i>
    <i r="2">
      <x v="76"/>
    </i>
    <i r="2">
      <x v="84"/>
    </i>
    <i r="2">
      <x v="91"/>
    </i>
    <i r="2">
      <x v="100"/>
    </i>
    <i r="2">
      <x v="102"/>
    </i>
    <i r="2">
      <x v="139"/>
    </i>
    <i r="2">
      <x v="208"/>
    </i>
    <i r="2">
      <x v="234"/>
    </i>
    <i r="2">
      <x v="316"/>
    </i>
    <i r="2">
      <x v="363"/>
    </i>
    <i r="2">
      <x v="377"/>
    </i>
    <i r="2">
      <x v="399"/>
    </i>
    <i r="1">
      <x v="5"/>
    </i>
    <i r="2">
      <x v="47"/>
    </i>
    <i r="2">
      <x v="147"/>
    </i>
    <i r="2">
      <x v="148"/>
    </i>
    <i r="2">
      <x v="153"/>
    </i>
    <i r="2">
      <x v="157"/>
    </i>
    <i r="2">
      <x v="190"/>
    </i>
    <i r="2">
      <x v="208"/>
    </i>
    <i r="2">
      <x v="399"/>
    </i>
    <i r="2">
      <x v="402"/>
    </i>
    <i r="1">
      <x v="6"/>
    </i>
    <i r="2">
      <x v="63"/>
    </i>
    <i r="2">
      <x v="79"/>
    </i>
    <i r="2">
      <x v="184"/>
    </i>
    <i r="2">
      <x v="292"/>
    </i>
    <i r="2">
      <x v="320"/>
    </i>
    <i r="2">
      <x v="386"/>
    </i>
    <i r="2">
      <x v="454"/>
    </i>
    <i>
      <x v="1"/>
    </i>
    <i r="1">
      <x/>
    </i>
    <i r="2">
      <x v="79"/>
    </i>
    <i r="2">
      <x v="115"/>
    </i>
    <i r="2">
      <x v="262"/>
    </i>
    <i r="2">
      <x v="319"/>
    </i>
    <i r="2">
      <x v="332"/>
    </i>
    <i r="2">
      <x v="344"/>
    </i>
    <i r="1">
      <x v="1"/>
    </i>
    <i r="2">
      <x v="107"/>
    </i>
    <i r="2">
      <x v="231"/>
    </i>
    <i r="2">
      <x v="318"/>
    </i>
    <i r="2">
      <x v="369"/>
    </i>
    <i r="2">
      <x v="407"/>
    </i>
    <i r="2">
      <x v="437"/>
    </i>
    <i r="1">
      <x v="2"/>
    </i>
    <i r="2">
      <x/>
    </i>
    <i r="2">
      <x v="27"/>
    </i>
    <i r="2">
      <x v="133"/>
    </i>
    <i r="2">
      <x v="163"/>
    </i>
    <i r="2">
      <x v="182"/>
    </i>
    <i r="2">
      <x v="433"/>
    </i>
    <i r="1">
      <x v="3"/>
    </i>
    <i r="2">
      <x v="39"/>
    </i>
    <i r="2">
      <x v="43"/>
    </i>
    <i r="2">
      <x v="94"/>
    </i>
    <i r="2">
      <x v="153"/>
    </i>
    <i r="2">
      <x v="200"/>
    </i>
    <i r="2">
      <x v="239"/>
    </i>
    <i r="2">
      <x v="435"/>
    </i>
    <i r="1">
      <x v="4"/>
    </i>
    <i r="2">
      <x v="98"/>
    </i>
    <i r="2">
      <x v="447"/>
    </i>
    <i r="2">
      <x v="450"/>
    </i>
    <i r="1">
      <x v="5"/>
    </i>
    <i r="2">
      <x v="21"/>
    </i>
    <i r="2">
      <x v="78"/>
    </i>
    <i r="2">
      <x v="294"/>
    </i>
    <i r="1">
      <x v="6"/>
    </i>
    <i r="2">
      <x v="72"/>
    </i>
    <i r="2">
      <x v="106"/>
    </i>
    <i r="2">
      <x v="113"/>
    </i>
    <i r="2">
      <x v="191"/>
    </i>
    <i r="2">
      <x v="248"/>
    </i>
    <i r="2">
      <x v="276"/>
    </i>
    <i r="2">
      <x v="295"/>
    </i>
    <i r="2">
      <x v="324"/>
    </i>
    <i r="2">
      <x v="398"/>
    </i>
    <i r="2">
      <x v="409"/>
    </i>
    <i r="2">
      <x v="419"/>
    </i>
    <i r="2">
      <x v="428"/>
    </i>
    <i r="2">
      <x v="461"/>
    </i>
    <i>
      <x v="2"/>
    </i>
    <i r="1">
      <x/>
    </i>
    <i r="2">
      <x v="151"/>
    </i>
    <i r="2">
      <x v="181"/>
    </i>
    <i r="2">
      <x v="255"/>
    </i>
    <i r="2">
      <x v="328"/>
    </i>
    <i r="1">
      <x v="1"/>
    </i>
    <i r="2">
      <x v="48"/>
    </i>
    <i r="2">
      <x v="63"/>
    </i>
    <i r="2">
      <x v="103"/>
    </i>
    <i r="2">
      <x v="127"/>
    </i>
    <i r="2">
      <x v="211"/>
    </i>
    <i r="2">
      <x v="245"/>
    </i>
    <i r="2">
      <x v="314"/>
    </i>
    <i r="2">
      <x v="337"/>
    </i>
    <i r="2">
      <x v="428"/>
    </i>
    <i r="2">
      <x v="432"/>
    </i>
    <i r="1">
      <x v="2"/>
    </i>
    <i r="2">
      <x v="46"/>
    </i>
    <i r="2">
      <x v="123"/>
    </i>
    <i r="2">
      <x v="177"/>
    </i>
    <i r="2">
      <x v="291"/>
    </i>
    <i r="2">
      <x v="345"/>
    </i>
    <i r="1">
      <x v="3"/>
    </i>
    <i r="2">
      <x v="28"/>
    </i>
    <i r="2">
      <x v="53"/>
    </i>
    <i r="2">
      <x v="70"/>
    </i>
    <i r="2">
      <x v="99"/>
    </i>
    <i r="2">
      <x v="196"/>
    </i>
    <i r="2">
      <x v="243"/>
    </i>
    <i r="1">
      <x v="4"/>
    </i>
    <i r="2">
      <x v="59"/>
    </i>
    <i r="2">
      <x v="99"/>
    </i>
    <i r="2">
      <x v="287"/>
    </i>
    <i r="2">
      <x v="310"/>
    </i>
    <i r="2">
      <x v="338"/>
    </i>
    <i r="2">
      <x v="383"/>
    </i>
    <i r="2">
      <x v="431"/>
    </i>
    <i r="2">
      <x v="441"/>
    </i>
    <i r="1">
      <x v="5"/>
    </i>
    <i r="2">
      <x v="192"/>
    </i>
    <i r="2">
      <x v="256"/>
    </i>
    <i r="2">
      <x v="297"/>
    </i>
    <i r="2">
      <x v="350"/>
    </i>
    <i r="2">
      <x v="358"/>
    </i>
    <i r="2">
      <x v="411"/>
    </i>
    <i r="2">
      <x v="445"/>
    </i>
    <i r="1">
      <x v="6"/>
    </i>
    <i r="2">
      <x v="3"/>
    </i>
    <i r="2">
      <x v="21"/>
    </i>
    <i r="2">
      <x v="61"/>
    </i>
    <i r="2">
      <x v="125"/>
    </i>
    <i r="2">
      <x v="130"/>
    </i>
    <i r="2">
      <x v="185"/>
    </i>
    <i r="2">
      <x v="240"/>
    </i>
    <i r="2">
      <x v="288"/>
    </i>
    <i r="2">
      <x v="302"/>
    </i>
    <i r="2">
      <x v="379"/>
    </i>
    <i r="2">
      <x v="456"/>
    </i>
    <i>
      <x v="3"/>
    </i>
    <i r="1">
      <x/>
    </i>
    <i r="2">
      <x v="38"/>
    </i>
    <i r="2">
      <x v="77"/>
    </i>
    <i r="2">
      <x v="161"/>
    </i>
    <i r="2">
      <x v="357"/>
    </i>
    <i r="2">
      <x v="367"/>
    </i>
    <i r="2">
      <x v="421"/>
    </i>
    <i r="2">
      <x v="423"/>
    </i>
    <i r="1">
      <x v="1"/>
    </i>
    <i r="2">
      <x v="51"/>
    </i>
    <i r="2">
      <x v="197"/>
    </i>
    <i r="2">
      <x v="223"/>
    </i>
    <i r="2">
      <x v="255"/>
    </i>
    <i r="2">
      <x v="276"/>
    </i>
    <i r="2">
      <x v="303"/>
    </i>
    <i r="2">
      <x v="334"/>
    </i>
    <i r="2">
      <x v="409"/>
    </i>
    <i r="2">
      <x v="418"/>
    </i>
    <i r="2">
      <x v="459"/>
    </i>
    <i r="1">
      <x v="2"/>
    </i>
    <i r="2">
      <x v="2"/>
    </i>
    <i r="2">
      <x v="43"/>
    </i>
    <i r="2">
      <x v="158"/>
    </i>
    <i r="2">
      <x v="261"/>
    </i>
    <i r="2">
      <x v="356"/>
    </i>
    <i r="2">
      <x v="459"/>
    </i>
    <i r="1">
      <x v="3"/>
    </i>
    <i r="2">
      <x v="42"/>
    </i>
    <i r="2">
      <x v="141"/>
    </i>
    <i r="2">
      <x v="187"/>
    </i>
    <i r="2">
      <x v="234"/>
    </i>
    <i r="2">
      <x v="259"/>
    </i>
    <i r="2">
      <x v="317"/>
    </i>
    <i r="2">
      <x v="326"/>
    </i>
    <i r="2">
      <x v="353"/>
    </i>
    <i r="2">
      <x v="392"/>
    </i>
    <i r="2">
      <x v="400"/>
    </i>
    <i r="1">
      <x v="4"/>
    </i>
    <i r="2">
      <x v="24"/>
    </i>
    <i r="2">
      <x v="81"/>
    </i>
    <i r="2">
      <x v="97"/>
    </i>
    <i r="2">
      <x v="176"/>
    </i>
    <i r="2">
      <x v="391"/>
    </i>
    <i r="2">
      <x v="452"/>
    </i>
    <i r="1">
      <x v="5"/>
    </i>
    <i r="2">
      <x v="134"/>
    </i>
    <i r="2">
      <x v="403"/>
    </i>
    <i r="2">
      <x v="453"/>
    </i>
    <i r="1">
      <x v="6"/>
    </i>
    <i r="2">
      <x v="88"/>
    </i>
    <i r="2">
      <x v="113"/>
    </i>
    <i r="2">
      <x v="116"/>
    </i>
    <i r="2">
      <x v="165"/>
    </i>
    <i r="2">
      <x v="171"/>
    </i>
    <i r="2">
      <x v="201"/>
    </i>
    <i r="2">
      <x v="212"/>
    </i>
    <i r="2">
      <x v="229"/>
    </i>
    <i r="2">
      <x v="270"/>
    </i>
    <i r="2">
      <x v="325"/>
    </i>
    <i r="2">
      <x v="330"/>
    </i>
    <i r="2">
      <x v="335"/>
    </i>
    <i>
      <x v="4"/>
    </i>
    <i r="1">
      <x/>
    </i>
    <i r="2">
      <x v="45"/>
    </i>
    <i r="2">
      <x v="65"/>
    </i>
    <i r="2">
      <x v="175"/>
    </i>
    <i r="2">
      <x v="202"/>
    </i>
    <i r="2">
      <x v="209"/>
    </i>
    <i r="2">
      <x v="339"/>
    </i>
    <i r="2">
      <x v="367"/>
    </i>
    <i r="2">
      <x v="368"/>
    </i>
    <i r="2">
      <x v="428"/>
    </i>
    <i r="1">
      <x v="1"/>
    </i>
    <i r="2">
      <x v="31"/>
    </i>
    <i r="2">
      <x v="150"/>
    </i>
    <i r="2">
      <x v="177"/>
    </i>
    <i r="2">
      <x v="195"/>
    </i>
    <i r="2">
      <x v="243"/>
    </i>
    <i r="2">
      <x v="418"/>
    </i>
    <i r="1">
      <x v="2"/>
    </i>
    <i r="2">
      <x v="24"/>
    </i>
    <i r="2">
      <x v="81"/>
    </i>
    <i r="2">
      <x v="144"/>
    </i>
    <i r="2">
      <x v="168"/>
    </i>
    <i r="2">
      <x v="220"/>
    </i>
    <i r="2">
      <x v="344"/>
    </i>
    <i r="2">
      <x v="418"/>
    </i>
    <i r="1">
      <x v="3"/>
    </i>
    <i r="2">
      <x v="8"/>
    </i>
    <i r="2">
      <x v="18"/>
    </i>
    <i r="2">
      <x v="47"/>
    </i>
    <i r="2">
      <x v="146"/>
    </i>
    <i r="2">
      <x v="169"/>
    </i>
    <i r="2">
      <x v="207"/>
    </i>
    <i r="2">
      <x v="279"/>
    </i>
    <i r="2">
      <x v="400"/>
    </i>
    <i r="2">
      <x v="431"/>
    </i>
    <i r="2">
      <x v="456"/>
    </i>
    <i r="1">
      <x v="4"/>
    </i>
    <i r="2">
      <x v="9"/>
    </i>
    <i r="2">
      <x v="12"/>
    </i>
    <i r="2">
      <x v="114"/>
    </i>
    <i r="2">
      <x v="221"/>
    </i>
    <i r="1">
      <x v="5"/>
    </i>
    <i r="2">
      <x v="32"/>
    </i>
    <i r="2">
      <x v="67"/>
    </i>
    <i r="2">
      <x v="236"/>
    </i>
    <i r="2">
      <x v="342"/>
    </i>
    <i r="2">
      <x v="378"/>
    </i>
    <i r="2">
      <x v="389"/>
    </i>
    <i r="2">
      <x v="404"/>
    </i>
    <i r="1">
      <x v="6"/>
    </i>
    <i r="2">
      <x v="24"/>
    </i>
    <i r="2">
      <x v="44"/>
    </i>
    <i r="2">
      <x v="195"/>
    </i>
    <i r="2">
      <x v="277"/>
    </i>
    <i r="2">
      <x v="315"/>
    </i>
    <i r="2">
      <x v="331"/>
    </i>
    <i r="2">
      <x v="382"/>
    </i>
    <i r="2">
      <x v="417"/>
    </i>
    <i>
      <x v="5"/>
    </i>
    <i r="1">
      <x/>
    </i>
    <i r="2">
      <x v="57"/>
    </i>
    <i r="2">
      <x v="67"/>
    </i>
    <i r="2">
      <x v="114"/>
    </i>
    <i r="2">
      <x v="120"/>
    </i>
    <i r="2">
      <x v="235"/>
    </i>
    <i r="2">
      <x v="330"/>
    </i>
    <i r="2">
      <x v="420"/>
    </i>
    <i r="1">
      <x v="1"/>
    </i>
    <i r="2">
      <x v="118"/>
    </i>
    <i r="2">
      <x v="125"/>
    </i>
    <i r="2">
      <x v="156"/>
    </i>
    <i r="2">
      <x v="167"/>
    </i>
    <i r="2">
      <x v="168"/>
    </i>
    <i r="2">
      <x v="221"/>
    </i>
    <i r="2">
      <x v="279"/>
    </i>
    <i r="2">
      <x v="344"/>
    </i>
    <i r="2">
      <x v="348"/>
    </i>
    <i r="2">
      <x v="380"/>
    </i>
    <i r="1">
      <x v="2"/>
    </i>
    <i r="2">
      <x v="58"/>
    </i>
    <i r="2">
      <x v="62"/>
    </i>
    <i r="2">
      <x v="136"/>
    </i>
    <i r="2">
      <x v="188"/>
    </i>
    <i r="2">
      <x v="323"/>
    </i>
    <i r="2">
      <x v="376"/>
    </i>
    <i r="2">
      <x v="412"/>
    </i>
    <i r="2">
      <x v="424"/>
    </i>
    <i r="2">
      <x v="448"/>
    </i>
    <i r="1">
      <x v="3"/>
    </i>
    <i r="2">
      <x v="19"/>
    </i>
    <i r="2">
      <x v="53"/>
    </i>
    <i r="2">
      <x v="58"/>
    </i>
    <i r="2">
      <x v="126"/>
    </i>
    <i r="2">
      <x v="154"/>
    </i>
    <i r="2">
      <x v="172"/>
    </i>
    <i r="2">
      <x v="306"/>
    </i>
    <i r="2">
      <x v="316"/>
    </i>
    <i r="2">
      <x v="344"/>
    </i>
    <i r="2">
      <x v="370"/>
    </i>
    <i r="2">
      <x v="445"/>
    </i>
    <i r="1">
      <x v="4"/>
    </i>
    <i r="2">
      <x v="47"/>
    </i>
    <i r="2">
      <x v="141"/>
    </i>
    <i r="2">
      <x v="152"/>
    </i>
    <i r="2">
      <x v="242"/>
    </i>
    <i r="2">
      <x v="263"/>
    </i>
    <i r="2">
      <x v="287"/>
    </i>
    <i r="2">
      <x v="343"/>
    </i>
    <i r="1">
      <x v="5"/>
    </i>
    <i r="2">
      <x v="143"/>
    </i>
    <i r="2">
      <x v="183"/>
    </i>
    <i r="2">
      <x v="203"/>
    </i>
    <i r="2">
      <x v="275"/>
    </i>
    <i r="2">
      <x v="383"/>
    </i>
    <i r="2">
      <x v="403"/>
    </i>
    <i r="2">
      <x v="406"/>
    </i>
    <i r="2">
      <x v="421"/>
    </i>
    <i r="2">
      <x v="467"/>
    </i>
    <i r="1">
      <x v="6"/>
    </i>
    <i r="2">
      <x v="36"/>
    </i>
    <i r="2">
      <x v="93"/>
    </i>
    <i r="2">
      <x v="119"/>
    </i>
    <i r="2">
      <x v="164"/>
    </i>
    <i r="2">
      <x v="340"/>
    </i>
    <i r="2">
      <x v="408"/>
    </i>
    <i>
      <x v="6"/>
    </i>
    <i r="1">
      <x/>
    </i>
    <i r="2">
      <x v="49"/>
    </i>
    <i r="2">
      <x v="258"/>
    </i>
    <i r="2">
      <x v="361"/>
    </i>
    <i r="2">
      <x v="416"/>
    </i>
    <i r="2">
      <x v="442"/>
    </i>
    <i r="1">
      <x v="1"/>
    </i>
    <i r="2">
      <x v="48"/>
    </i>
    <i r="2">
      <x v="87"/>
    </i>
    <i r="2">
      <x v="121"/>
    </i>
    <i r="2">
      <x v="381"/>
    </i>
    <i r="2">
      <x v="394"/>
    </i>
    <i r="2">
      <x v="396"/>
    </i>
    <i r="2">
      <x v="444"/>
    </i>
    <i r="2">
      <x v="463"/>
    </i>
    <i r="1">
      <x v="2"/>
    </i>
    <i r="2">
      <x v="145"/>
    </i>
    <i r="2">
      <x v="157"/>
    </i>
    <i r="2">
      <x v="281"/>
    </i>
    <i r="2">
      <x v="286"/>
    </i>
    <i r="2">
      <x v="336"/>
    </i>
    <i r="2">
      <x v="373"/>
    </i>
    <i r="2">
      <x v="446"/>
    </i>
    <i r="1">
      <x v="3"/>
    </i>
    <i r="2">
      <x v="35"/>
    </i>
    <i r="2">
      <x v="80"/>
    </i>
    <i r="2">
      <x v="233"/>
    </i>
    <i r="2">
      <x v="265"/>
    </i>
    <i r="2">
      <x v="285"/>
    </i>
    <i r="2">
      <x v="312"/>
    </i>
    <i r="2">
      <x v="465"/>
    </i>
    <i r="1">
      <x v="4"/>
    </i>
    <i r="2">
      <x v="26"/>
    </i>
    <i r="2">
      <x v="97"/>
    </i>
    <i r="2">
      <x v="142"/>
    </i>
    <i r="2">
      <x v="163"/>
    </i>
    <i r="2">
      <x v="174"/>
    </i>
    <i r="2">
      <x v="189"/>
    </i>
    <i r="2">
      <x v="257"/>
    </i>
    <i r="2">
      <x v="268"/>
    </i>
    <i r="2">
      <x v="269"/>
    </i>
    <i r="2">
      <x v="305"/>
    </i>
    <i r="2">
      <x v="379"/>
    </i>
    <i r="2">
      <x v="404"/>
    </i>
    <i r="1">
      <x v="5"/>
    </i>
    <i r="2">
      <x v="56"/>
    </i>
    <i r="2">
      <x v="79"/>
    </i>
    <i r="2">
      <x v="129"/>
    </i>
    <i r="2">
      <x v="141"/>
    </i>
    <i r="2">
      <x v="249"/>
    </i>
    <i r="2">
      <x v="282"/>
    </i>
    <i r="2">
      <x v="309"/>
    </i>
    <i r="2">
      <x v="347"/>
    </i>
    <i r="2">
      <x v="410"/>
    </i>
    <i r="2">
      <x v="421"/>
    </i>
    <i r="2">
      <x v="462"/>
    </i>
    <i r="1">
      <x v="6"/>
    </i>
    <i r="2">
      <x v="123"/>
    </i>
    <i r="2">
      <x v="149"/>
    </i>
    <i r="2">
      <x v="150"/>
    </i>
    <i r="2">
      <x v="166"/>
    </i>
    <i r="2">
      <x v="284"/>
    </i>
    <i r="2">
      <x v="357"/>
    </i>
    <i r="2">
      <x v="377"/>
    </i>
    <i r="2">
      <x v="378"/>
    </i>
    <i r="2">
      <x v="411"/>
    </i>
    <i>
      <x v="7"/>
    </i>
    <i r="1">
      <x/>
    </i>
    <i r="2">
      <x v="34"/>
    </i>
    <i r="2">
      <x v="94"/>
    </i>
    <i r="2">
      <x v="115"/>
    </i>
    <i r="2">
      <x v="137"/>
    </i>
    <i r="2">
      <x v="229"/>
    </i>
    <i r="2">
      <x v="238"/>
    </i>
    <i r="2">
      <x v="356"/>
    </i>
    <i r="2">
      <x v="367"/>
    </i>
    <i r="2">
      <x v="405"/>
    </i>
    <i r="2">
      <x v="438"/>
    </i>
    <i r="1">
      <x v="1"/>
    </i>
    <i r="2">
      <x v="179"/>
    </i>
    <i r="2">
      <x v="198"/>
    </i>
    <i r="2">
      <x v="327"/>
    </i>
    <i r="2">
      <x v="450"/>
    </i>
    <i r="2">
      <x v="457"/>
    </i>
    <i r="1">
      <x v="2"/>
    </i>
    <i r="2">
      <x v="37"/>
    </i>
    <i r="2">
      <x v="50"/>
    </i>
    <i r="2">
      <x v="86"/>
    </i>
    <i r="2">
      <x v="241"/>
    </i>
    <i r="2">
      <x v="250"/>
    </i>
    <i r="2">
      <x v="254"/>
    </i>
    <i r="2">
      <x v="262"/>
    </i>
    <i r="2">
      <x v="266"/>
    </i>
    <i r="2">
      <x v="387"/>
    </i>
    <i r="2">
      <x v="464"/>
    </i>
    <i r="1">
      <x v="3"/>
    </i>
    <i r="2">
      <x v="178"/>
    </i>
    <i r="2">
      <x v="218"/>
    </i>
    <i r="1">
      <x v="4"/>
    </i>
    <i r="2">
      <x v="7"/>
    </i>
    <i r="2">
      <x v="20"/>
    </i>
    <i r="2">
      <x v="24"/>
    </i>
    <i r="2">
      <x v="252"/>
    </i>
    <i r="2">
      <x v="321"/>
    </i>
    <i r="2">
      <x v="395"/>
    </i>
    <i r="1">
      <x v="5"/>
    </i>
    <i r="2">
      <x v="37"/>
    </i>
    <i r="2">
      <x v="44"/>
    </i>
    <i r="2">
      <x v="59"/>
    </i>
    <i r="2">
      <x v="71"/>
    </i>
    <i r="2">
      <x v="104"/>
    </i>
    <i r="2">
      <x v="131"/>
    </i>
    <i r="2">
      <x v="160"/>
    </i>
    <i r="2">
      <x v="180"/>
    </i>
    <i r="2">
      <x v="238"/>
    </i>
    <i r="2">
      <x v="260"/>
    </i>
    <i r="2">
      <x v="290"/>
    </i>
    <i r="2">
      <x v="330"/>
    </i>
    <i r="2">
      <x v="359"/>
    </i>
    <i r="2">
      <x v="434"/>
    </i>
    <i r="2">
      <x v="463"/>
    </i>
    <i r="1">
      <x v="6"/>
    </i>
    <i r="2">
      <x v="29"/>
    </i>
    <i r="2">
      <x v="60"/>
    </i>
    <i r="2">
      <x v="184"/>
    </i>
    <i r="2">
      <x v="214"/>
    </i>
    <i r="2">
      <x v="289"/>
    </i>
    <i r="2">
      <x v="311"/>
    </i>
    <i r="2">
      <x v="313"/>
    </i>
    <i r="2">
      <x v="329"/>
    </i>
    <i>
      <x v="8"/>
    </i>
    <i r="1">
      <x/>
    </i>
    <i r="2">
      <x v="16"/>
    </i>
    <i r="2">
      <x v="89"/>
    </i>
    <i r="2">
      <x v="95"/>
    </i>
    <i r="2">
      <x v="217"/>
    </i>
    <i r="2">
      <x v="236"/>
    </i>
    <i r="2">
      <x v="251"/>
    </i>
    <i r="2">
      <x v="298"/>
    </i>
    <i r="2">
      <x v="374"/>
    </i>
    <i r="2">
      <x v="384"/>
    </i>
    <i r="2">
      <x v="412"/>
    </i>
    <i r="2">
      <x v="422"/>
    </i>
    <i r="2">
      <x v="440"/>
    </i>
    <i r="2">
      <x v="458"/>
    </i>
    <i r="1">
      <x v="1"/>
    </i>
    <i r="2">
      <x v="52"/>
    </i>
    <i r="2">
      <x v="57"/>
    </i>
    <i r="2">
      <x v="62"/>
    </i>
    <i r="2">
      <x v="155"/>
    </i>
    <i r="2">
      <x v="199"/>
    </i>
    <i r="2">
      <x v="210"/>
    </i>
    <i r="1">
      <x v="2"/>
    </i>
    <i r="2">
      <x v="81"/>
    </i>
    <i r="2">
      <x v="224"/>
    </i>
    <i r="2">
      <x v="398"/>
    </i>
    <i r="2">
      <x v="430"/>
    </i>
    <i r="2">
      <x v="432"/>
    </i>
    <i r="2">
      <x v="458"/>
    </i>
    <i r="1">
      <x v="3"/>
    </i>
    <i r="2">
      <x v="40"/>
    </i>
    <i r="2">
      <x v="106"/>
    </i>
    <i r="2">
      <x v="222"/>
    </i>
    <i r="2">
      <x v="308"/>
    </i>
    <i r="2">
      <x v="335"/>
    </i>
    <i r="1">
      <x v="4"/>
    </i>
    <i r="2">
      <x v="127"/>
    </i>
    <i r="2">
      <x v="304"/>
    </i>
    <i r="1">
      <x v="5"/>
    </i>
    <i r="2">
      <x v="55"/>
    </i>
    <i r="2">
      <x v="110"/>
    </i>
    <i r="2">
      <x v="194"/>
    </i>
    <i r="2">
      <x v="247"/>
    </i>
    <i r="2">
      <x v="371"/>
    </i>
    <i r="2">
      <x v="385"/>
    </i>
    <i r="1">
      <x v="6"/>
    </i>
    <i r="2">
      <x v="5"/>
    </i>
    <i r="2">
      <x v="78"/>
    </i>
    <i r="2">
      <x v="216"/>
    </i>
    <i r="2">
      <x v="284"/>
    </i>
    <i r="2">
      <x v="309"/>
    </i>
    <i r="2">
      <x v="364"/>
    </i>
    <i>
      <x v="9"/>
    </i>
    <i r="1">
      <x/>
    </i>
    <i r="2">
      <x v="57"/>
    </i>
    <i r="2">
      <x v="61"/>
    </i>
    <i r="2">
      <x v="85"/>
    </i>
    <i r="2">
      <x v="175"/>
    </i>
    <i r="1">
      <x v="1"/>
    </i>
    <i r="2">
      <x v="30"/>
    </i>
    <i r="2">
      <x v="31"/>
    </i>
    <i r="2">
      <x v="62"/>
    </i>
    <i r="2">
      <x v="91"/>
    </i>
    <i r="2">
      <x v="111"/>
    </i>
    <i r="2">
      <x v="156"/>
    </i>
    <i r="2">
      <x v="175"/>
    </i>
    <i r="2">
      <x v="232"/>
    </i>
    <i r="2">
      <x v="278"/>
    </i>
    <i r="2">
      <x v="296"/>
    </i>
    <i r="2">
      <x v="466"/>
    </i>
    <i r="1">
      <x v="2"/>
    </i>
    <i r="2">
      <x v="17"/>
    </i>
    <i r="2">
      <x v="83"/>
    </i>
    <i r="2">
      <x v="135"/>
    </i>
    <i r="2">
      <x v="144"/>
    </i>
    <i r="2">
      <x v="213"/>
    </i>
    <i r="2">
      <x v="415"/>
    </i>
    <i r="2">
      <x v="428"/>
    </i>
    <i r="1">
      <x v="3"/>
    </i>
    <i r="2">
      <x v="89"/>
    </i>
    <i r="2">
      <x v="106"/>
    </i>
    <i r="2">
      <x v="193"/>
    </i>
    <i r="2">
      <x v="244"/>
    </i>
    <i r="2">
      <x v="286"/>
    </i>
    <i r="2">
      <x v="386"/>
    </i>
    <i r="2">
      <x v="423"/>
    </i>
    <i r="1">
      <x v="4"/>
    </i>
    <i r="2">
      <x v="15"/>
    </i>
    <i r="2">
      <x v="166"/>
    </i>
    <i r="2">
      <x v="253"/>
    </i>
    <i r="2">
      <x v="349"/>
    </i>
    <i r="2">
      <x v="393"/>
    </i>
    <i r="2">
      <x v="436"/>
    </i>
    <i r="2">
      <x v="443"/>
    </i>
    <i r="1">
      <x v="5"/>
    </i>
    <i r="2">
      <x v="105"/>
    </i>
    <i r="2">
      <x v="249"/>
    </i>
    <i r="2">
      <x v="425"/>
    </i>
    <i r="2">
      <x v="426"/>
    </i>
    <i r="1">
      <x v="6"/>
    </i>
    <i r="2">
      <x v="1"/>
    </i>
    <i r="2">
      <x v="109"/>
    </i>
    <i r="2">
      <x v="159"/>
    </i>
    <i r="2">
      <x v="170"/>
    </i>
    <i r="2">
      <x v="234"/>
    </i>
    <i>
      <x v="10"/>
    </i>
    <i r="1">
      <x/>
    </i>
    <i r="2">
      <x v="6"/>
    </i>
    <i r="2">
      <x v="33"/>
    </i>
    <i r="2">
      <x v="74"/>
    </i>
    <i r="2">
      <x v="108"/>
    </i>
    <i r="2">
      <x v="132"/>
    </i>
    <i r="2">
      <x v="140"/>
    </i>
    <i r="2">
      <x v="162"/>
    </i>
    <i r="2">
      <x v="251"/>
    </i>
    <i r="1">
      <x v="1"/>
    </i>
    <i r="2">
      <x v="66"/>
    </i>
    <i r="2">
      <x v="73"/>
    </i>
    <i r="2">
      <x v="82"/>
    </i>
    <i r="2">
      <x v="300"/>
    </i>
    <i r="2">
      <x v="301"/>
    </i>
    <i r="2">
      <x v="360"/>
    </i>
    <i r="2">
      <x v="448"/>
    </i>
    <i r="1">
      <x v="2"/>
    </i>
    <i r="2">
      <x v="10"/>
    </i>
    <i r="2">
      <x v="47"/>
    </i>
    <i r="2">
      <x v="90"/>
    </i>
    <i r="2">
      <x v="173"/>
    </i>
    <i r="2">
      <x v="196"/>
    </i>
    <i r="2">
      <x v="215"/>
    </i>
    <i r="2">
      <x v="225"/>
    </i>
    <i r="2">
      <x v="246"/>
    </i>
    <i r="2">
      <x v="415"/>
    </i>
    <i r="1">
      <x v="3"/>
    </i>
    <i r="2">
      <x v="101"/>
    </i>
    <i r="2">
      <x v="132"/>
    </i>
    <i r="2">
      <x v="299"/>
    </i>
    <i r="2">
      <x v="339"/>
    </i>
    <i r="2">
      <x v="346"/>
    </i>
    <i r="2">
      <x v="362"/>
    </i>
    <i r="2">
      <x v="397"/>
    </i>
    <i r="1">
      <x v="4"/>
    </i>
    <i r="2">
      <x v="47"/>
    </i>
    <i r="2">
      <x v="227"/>
    </i>
    <i r="2">
      <x v="288"/>
    </i>
    <i r="2">
      <x v="322"/>
    </i>
    <i r="2">
      <x v="333"/>
    </i>
    <i r="2">
      <x v="362"/>
    </i>
    <i r="2">
      <x v="384"/>
    </i>
    <i r="2">
      <x v="425"/>
    </i>
    <i r="2">
      <x v="466"/>
    </i>
    <i r="1">
      <x v="5"/>
    </i>
    <i r="2">
      <x v="219"/>
    </i>
    <i r="2">
      <x v="272"/>
    </i>
    <i r="2">
      <x v="427"/>
    </i>
    <i r="2">
      <x v="429"/>
    </i>
    <i r="1">
      <x v="6"/>
    </i>
    <i r="2">
      <x v="21"/>
    </i>
    <i r="2">
      <x v="40"/>
    </i>
    <i r="2">
      <x v="41"/>
    </i>
    <i r="2">
      <x v="69"/>
    </i>
    <i r="2">
      <x v="112"/>
    </i>
    <i r="2">
      <x v="226"/>
    </i>
    <i r="2">
      <x v="317"/>
    </i>
    <i r="2">
      <x v="389"/>
    </i>
    <i r="2">
      <x v="434"/>
    </i>
    <i r="2">
      <x v="442"/>
    </i>
    <i>
      <x v="11"/>
    </i>
    <i r="1">
      <x/>
    </i>
    <i r="2">
      <x v="96"/>
    </i>
    <i r="2">
      <x v="122"/>
    </i>
    <i r="2">
      <x v="124"/>
    </i>
    <i r="2">
      <x v="354"/>
    </i>
    <i r="1">
      <x v="1"/>
    </i>
    <i r="2">
      <x v="22"/>
    </i>
    <i r="2">
      <x v="168"/>
    </i>
    <i r="2">
      <x v="191"/>
    </i>
    <i r="2">
      <x v="283"/>
    </i>
    <i r="2">
      <x v="311"/>
    </i>
    <i r="1">
      <x v="2"/>
    </i>
    <i r="2">
      <x v="122"/>
    </i>
    <i r="2">
      <x v="206"/>
    </i>
    <i r="2">
      <x v="229"/>
    </i>
    <i r="2">
      <x v="271"/>
    </i>
    <i r="2">
      <x v="273"/>
    </i>
    <i r="1">
      <x v="3"/>
    </i>
    <i r="2">
      <x v="64"/>
    </i>
    <i r="2">
      <x v="74"/>
    </i>
    <i r="2">
      <x v="76"/>
    </i>
    <i r="2">
      <x v="198"/>
    </i>
    <i r="2">
      <x v="204"/>
    </i>
    <i r="2">
      <x v="267"/>
    </i>
    <i r="2">
      <x v="307"/>
    </i>
    <i r="2">
      <x v="388"/>
    </i>
    <i r="2">
      <x v="401"/>
    </i>
    <i r="1">
      <x v="4"/>
    </i>
    <i r="2">
      <x v="8"/>
    </i>
    <i r="2">
      <x v="23"/>
    </i>
    <i r="2">
      <x v="43"/>
    </i>
    <i r="2">
      <x v="55"/>
    </i>
    <i r="2">
      <x v="76"/>
    </i>
    <i r="2">
      <x v="163"/>
    </i>
    <i r="2">
      <x v="186"/>
    </i>
    <i r="2">
      <x v="205"/>
    </i>
    <i r="2">
      <x v="413"/>
    </i>
    <i r="2">
      <x v="455"/>
    </i>
    <i r="1">
      <x v="5"/>
    </i>
    <i r="2">
      <x v="4"/>
    </i>
    <i r="2">
      <x v="13"/>
    </i>
    <i r="2">
      <x v="54"/>
    </i>
    <i r="2">
      <x v="104"/>
    </i>
    <i r="2">
      <x v="196"/>
    </i>
    <i r="2">
      <x v="228"/>
    </i>
    <i r="2">
      <x v="237"/>
    </i>
    <i r="2">
      <x v="352"/>
    </i>
    <i r="2">
      <x v="372"/>
    </i>
    <i r="2">
      <x v="403"/>
    </i>
    <i r="1">
      <x v="6"/>
    </i>
    <i r="2">
      <x v="45"/>
    </i>
    <i r="2">
      <x v="75"/>
    </i>
    <i r="2">
      <x v="167"/>
    </i>
    <i r="2">
      <x v="176"/>
    </i>
    <i r="2">
      <x v="264"/>
    </i>
    <i r="2">
      <x v="271"/>
    </i>
    <i r="2">
      <x v="341"/>
    </i>
    <i r="2">
      <x v="451"/>
    </i>
  </rowItems>
  <colItems count="1">
    <i/>
  </colItems>
  <dataFields count="1">
    <dataField name="Sum of LeadTimeDays" fld="6"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CF2711B-6FB5-405C-83EC-02249043B6B3}" name="PivotTable12"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F11" firstHeaderRow="1" firstDataRow="2" firstDataCol="1"/>
  <pivotFields count="28">
    <pivotField showAll="0"/>
    <pivotField numFmtId="14" showAll="0">
      <items count="469">
        <item x="5"/>
        <item x="455"/>
        <item x="270"/>
        <item x="414"/>
        <item x="180"/>
        <item x="7"/>
        <item x="370"/>
        <item x="183"/>
        <item x="119"/>
        <item x="423"/>
        <item x="122"/>
        <item x="446"/>
        <item x="179"/>
        <item x="311"/>
        <item x="23"/>
        <item x="77"/>
        <item x="425"/>
        <item x="62"/>
        <item x="152"/>
        <item x="147"/>
        <item x="360"/>
        <item x="29"/>
        <item x="159"/>
        <item x="452"/>
        <item x="2"/>
        <item x="107"/>
        <item x="431"/>
        <item x="225"/>
        <item x="335"/>
        <item x="205"/>
        <item x="314"/>
        <item x="210"/>
        <item x="341"/>
        <item x="64"/>
        <item x="277"/>
        <item x="150"/>
        <item x="33"/>
        <item x="50"/>
        <item x="451"/>
        <item x="163"/>
        <item x="89"/>
        <item x="458"/>
        <item x="125"/>
        <item x="289"/>
        <item x="27"/>
        <item x="386"/>
        <item x="153"/>
        <item x="43"/>
        <item x="67"/>
        <item x="460"/>
        <item x="15"/>
        <item x="440"/>
        <item x="409"/>
        <item x="129"/>
        <item x="449"/>
        <item x="176"/>
        <item x="274"/>
        <item x="238"/>
        <item x="405"/>
        <item x="20"/>
        <item x="381"/>
        <item x="361"/>
        <item x="72"/>
        <item x="206"/>
        <item x="372"/>
        <item x="233"/>
        <item x="327"/>
        <item x="407"/>
        <item x="445"/>
        <item x="307"/>
        <item x="109"/>
        <item x="279"/>
        <item x="366"/>
        <item x="75"/>
        <item x="250"/>
        <item x="37"/>
        <item x="263"/>
        <item x="169"/>
        <item x="44"/>
        <item x="87"/>
        <item x="85"/>
        <item x="305"/>
        <item x="185"/>
        <item x="140"/>
        <item x="133"/>
        <item x="421"/>
        <item x="424"/>
        <item x="375"/>
        <item x="47"/>
        <item x="288"/>
        <item x="385"/>
        <item x="255"/>
        <item x="171"/>
        <item x="369"/>
        <item x="244"/>
        <item x="287"/>
        <item x="131"/>
        <item x="202"/>
        <item x="442"/>
        <item x="241"/>
        <item x="234"/>
        <item x="173"/>
        <item x="388"/>
        <item x="115"/>
        <item x="182"/>
        <item x="418"/>
        <item x="66"/>
        <item x="114"/>
        <item x="259"/>
        <item x="416"/>
        <item x="342"/>
        <item x="199"/>
        <item x="161"/>
        <item x="344"/>
        <item x="52"/>
        <item x="428"/>
        <item x="137"/>
        <item x="459"/>
        <item x="73"/>
        <item x="215"/>
        <item x="363"/>
        <item x="158"/>
        <item x="198"/>
        <item x="322"/>
        <item x="203"/>
        <item x="230"/>
        <item x="155"/>
        <item x="326"/>
        <item x="232"/>
        <item x="347"/>
        <item x="175"/>
        <item x="357"/>
        <item x="258"/>
        <item x="281"/>
        <item x="390"/>
        <item x="323"/>
        <item x="249"/>
        <item x="143"/>
        <item x="192"/>
        <item x="275"/>
        <item x="284"/>
        <item x="112"/>
        <item x="106"/>
        <item x="213"/>
        <item x="134"/>
        <item x="293"/>
        <item x="296"/>
        <item x="63"/>
        <item x="373"/>
        <item x="4"/>
        <item x="141"/>
        <item x="339"/>
        <item x="379"/>
        <item x="201"/>
        <item x="194"/>
        <item x="294"/>
        <item x="81"/>
        <item x="239"/>
        <item x="310"/>
        <item x="422"/>
        <item x="113"/>
        <item x="359"/>
        <item x="299"/>
        <item x="278"/>
        <item x="434"/>
        <item x="240"/>
        <item x="39"/>
        <item x="181"/>
        <item x="94"/>
        <item x="346"/>
        <item x="302"/>
        <item x="13"/>
        <item x="84"/>
        <item x="435"/>
        <item x="246"/>
        <item x="10"/>
        <item x="145"/>
        <item x="162"/>
        <item x="382"/>
        <item x="436"/>
        <item x="178"/>
        <item x="128"/>
        <item x="220"/>
        <item x="291"/>
        <item x="142"/>
        <item x="350"/>
        <item x="438"/>
        <item x="353"/>
        <item x="351"/>
        <item x="193"/>
        <item x="396"/>
        <item x="262"/>
        <item x="313"/>
        <item x="427"/>
        <item x="219"/>
        <item x="34"/>
        <item x="306"/>
        <item x="58"/>
        <item x="0"/>
        <item x="450"/>
        <item x="226"/>
        <item x="245"/>
        <item x="68"/>
        <item x="362"/>
        <item x="264"/>
        <item x="247"/>
        <item x="214"/>
        <item x="243"/>
        <item x="149"/>
        <item x="136"/>
        <item x="402"/>
        <item x="82"/>
        <item x="285"/>
        <item x="70"/>
        <item x="412"/>
        <item x="31"/>
        <item x="36"/>
        <item x="394"/>
        <item x="411"/>
        <item x="399"/>
        <item x="229"/>
        <item x="371"/>
        <item x="8"/>
        <item x="374"/>
        <item x="321"/>
        <item x="384"/>
        <item x="392"/>
        <item x="45"/>
        <item x="312"/>
        <item x="22"/>
        <item x="172"/>
        <item x="42"/>
        <item x="98"/>
        <item x="65"/>
        <item x="154"/>
        <item x="397"/>
        <item x="91"/>
        <item x="118"/>
        <item x="101"/>
        <item x="367"/>
        <item x="151"/>
        <item x="415"/>
        <item x="343"/>
        <item x="116"/>
        <item x="273"/>
        <item x="102"/>
        <item x="103"/>
        <item x="368"/>
        <item x="132"/>
        <item x="248"/>
        <item x="268"/>
        <item x="303"/>
        <item x="463"/>
        <item x="104"/>
        <item x="24"/>
        <item x="410"/>
        <item x="286"/>
        <item x="292"/>
        <item x="157"/>
        <item x="319"/>
        <item x="26"/>
        <item x="333"/>
        <item x="19"/>
        <item x="465"/>
        <item x="227"/>
        <item x="453"/>
        <item x="447"/>
        <item x="398"/>
        <item x="144"/>
        <item x="297"/>
        <item x="325"/>
        <item x="174"/>
        <item x="99"/>
        <item x="420"/>
        <item x="456"/>
        <item x="352"/>
        <item x="395"/>
        <item x="364"/>
        <item x="32"/>
        <item x="38"/>
        <item x="74"/>
        <item x="340"/>
        <item x="433"/>
        <item x="224"/>
        <item x="208"/>
        <item x="209"/>
        <item x="330"/>
        <item x="254"/>
        <item x="190"/>
        <item x="186"/>
        <item x="211"/>
        <item x="97"/>
        <item x="196"/>
        <item x="177"/>
        <item x="138"/>
        <item x="365"/>
        <item x="188"/>
        <item x="166"/>
        <item x="88"/>
        <item x="237"/>
        <item x="156"/>
        <item x="406"/>
        <item x="195"/>
        <item x="464"/>
        <item x="46"/>
        <item x="100"/>
        <item x="49"/>
        <item x="462"/>
        <item x="168"/>
        <item x="1"/>
        <item x="403"/>
        <item x="40"/>
        <item x="228"/>
        <item x="290"/>
        <item x="148"/>
        <item x="355"/>
        <item x="61"/>
        <item x="272"/>
        <item x="332"/>
        <item x="48"/>
        <item x="298"/>
        <item x="222"/>
        <item x="443"/>
        <item x="404"/>
        <item x="391"/>
        <item x="127"/>
        <item x="76"/>
        <item x="378"/>
        <item x="301"/>
        <item x="461"/>
        <item x="25"/>
        <item x="218"/>
        <item x="96"/>
        <item x="429"/>
        <item x="389"/>
        <item x="16"/>
        <item x="329"/>
        <item x="126"/>
        <item x="71"/>
        <item x="55"/>
        <item x="336"/>
        <item x="124"/>
        <item x="130"/>
        <item x="358"/>
        <item x="6"/>
        <item x="356"/>
        <item x="271"/>
        <item x="11"/>
        <item x="408"/>
        <item x="315"/>
        <item x="123"/>
        <item x="419"/>
        <item x="282"/>
        <item x="170"/>
        <item x="105"/>
        <item x="334"/>
        <item x="51"/>
        <item x="265"/>
        <item x="93"/>
        <item x="191"/>
        <item x="317"/>
        <item x="167"/>
        <item x="184"/>
        <item x="316"/>
        <item x="413"/>
        <item x="54"/>
        <item x="120"/>
        <item x="146"/>
        <item x="432"/>
        <item x="454"/>
        <item x="242"/>
        <item x="337"/>
        <item x="348"/>
        <item x="467"/>
        <item x="121"/>
        <item x="12"/>
        <item x="338"/>
        <item x="401"/>
        <item x="417"/>
        <item x="251"/>
        <item x="309"/>
        <item x="308"/>
        <item x="380"/>
        <item x="400"/>
        <item x="80"/>
        <item x="3"/>
        <item x="257"/>
        <item x="95"/>
        <item x="276"/>
        <item x="253"/>
        <item x="53"/>
        <item x="28"/>
        <item x="69"/>
        <item x="376"/>
        <item x="260"/>
        <item x="331"/>
        <item x="439"/>
        <item x="160"/>
        <item x="139"/>
        <item x="448"/>
        <item x="221"/>
        <item x="79"/>
        <item x="207"/>
        <item x="60"/>
        <item x="86"/>
        <item x="57"/>
        <item x="354"/>
        <item x="266"/>
        <item x="320"/>
        <item x="78"/>
        <item x="393"/>
        <item x="216"/>
        <item x="252"/>
        <item x="269"/>
        <item x="280"/>
        <item x="9"/>
        <item x="328"/>
        <item x="41"/>
        <item x="261"/>
        <item x="108"/>
        <item x="345"/>
        <item x="56"/>
        <item x="21"/>
        <item x="324"/>
        <item x="295"/>
        <item x="111"/>
        <item x="235"/>
        <item x="267"/>
        <item x="35"/>
        <item x="304"/>
        <item x="437"/>
        <item x="231"/>
        <item x="349"/>
        <item x="110"/>
        <item x="444"/>
        <item x="189"/>
        <item x="200"/>
        <item x="212"/>
        <item x="466"/>
        <item x="18"/>
        <item x="187"/>
        <item x="92"/>
        <item x="318"/>
        <item x="30"/>
        <item x="377"/>
        <item x="90"/>
        <item x="217"/>
        <item x="441"/>
        <item x="117"/>
        <item x="430"/>
        <item x="83"/>
        <item x="204"/>
        <item x="457"/>
        <item x="383"/>
        <item x="300"/>
        <item x="426"/>
        <item x="164"/>
        <item x="197"/>
        <item x="256"/>
        <item x="387"/>
        <item x="14"/>
        <item x="236"/>
        <item x="17"/>
        <item x="59"/>
        <item x="135"/>
        <item x="223"/>
        <item x="283"/>
        <item x="165"/>
        <item t="default"/>
      </items>
    </pivotField>
    <pivotField showAll="0">
      <items count="34">
        <item x="12"/>
        <item x="20"/>
        <item x="19"/>
        <item x="25"/>
        <item x="21"/>
        <item x="28"/>
        <item x="4"/>
        <item x="6"/>
        <item x="2"/>
        <item x="31"/>
        <item x="26"/>
        <item x="5"/>
        <item x="9"/>
        <item x="10"/>
        <item x="24"/>
        <item x="14"/>
        <item x="13"/>
        <item x="23"/>
        <item x="17"/>
        <item x="16"/>
        <item x="22"/>
        <item x="0"/>
        <item x="3"/>
        <item x="15"/>
        <item x="7"/>
        <item x="8"/>
        <item x="30"/>
        <item x="18"/>
        <item x="32"/>
        <item x="1"/>
        <item x="27"/>
        <item x="29"/>
        <item x="11"/>
        <item t="default"/>
      </items>
    </pivotField>
    <pivotField showAll="0"/>
    <pivotField numFmtId="14" showAll="0"/>
    <pivotField numFmtId="14" showAll="0"/>
    <pivotField numFmtId="1" showAll="0"/>
    <pivotField axis="axisCol" showAll="0">
      <items count="5">
        <item x="0"/>
        <item x="2"/>
        <item x="1"/>
        <item x="3"/>
        <item t="default"/>
      </items>
    </pivotField>
    <pivotField showAll="0">
      <items count="13">
        <item x="5"/>
        <item x="3"/>
        <item x="9"/>
        <item x="7"/>
        <item x="6"/>
        <item x="4"/>
        <item x="2"/>
        <item x="0"/>
        <item x="1"/>
        <item x="11"/>
        <item x="8"/>
        <item x="10"/>
        <item t="default"/>
      </items>
    </pivotField>
    <pivotField showAll="0"/>
    <pivotField showAll="0"/>
    <pivotField showAll="0"/>
    <pivotField axis="axisRow" showAll="0">
      <items count="7">
        <item x="4"/>
        <item x="3"/>
        <item x="2"/>
        <item x="1"/>
        <item x="0"/>
        <item x="5"/>
        <item t="default"/>
      </items>
    </pivotField>
    <pivotField showAll="0">
      <items count="17">
        <item x="8"/>
        <item x="5"/>
        <item x="0"/>
        <item x="14"/>
        <item x="6"/>
        <item x="9"/>
        <item x="3"/>
        <item x="10"/>
        <item x="2"/>
        <item x="1"/>
        <item x="11"/>
        <item x="4"/>
        <item x="12"/>
        <item x="13"/>
        <item x="7"/>
        <item x="15"/>
        <item t="default"/>
      </items>
    </pivotField>
    <pivotField showAll="0">
      <items count="8">
        <item x="6"/>
        <item x="0"/>
        <item x="4"/>
        <item x="5"/>
        <item x="2"/>
        <item x="3"/>
        <item x="1"/>
        <item t="default"/>
      </items>
    </pivotField>
    <pivotField showAll="0"/>
    <pivotField numFmtId="165" showAll="0"/>
    <pivotField numFmtId="165" showAll="0"/>
    <pivotField showAll="0"/>
    <pivotField numFmtId="10" showAll="0"/>
    <pivotField numFmtId="1" showAll="0"/>
    <pivotField numFmtId="165" showAll="0"/>
    <pivotField numFmtId="165" showAll="0"/>
    <pivotField dataField="1" numFmtId="165" showAll="0"/>
    <pivotField numFmtId="10" showAll="0"/>
    <pivotField showAll="0" defaultSubtotal="0"/>
    <pivotField showAll="0" defaultSubtotal="0"/>
    <pivotField showAll="0" defaultSubtotal="0">
      <items count="5">
        <item x="0"/>
        <item x="1"/>
        <item x="2"/>
        <item x="3"/>
        <item x="4"/>
      </items>
    </pivotField>
  </pivotFields>
  <rowFields count="1">
    <field x="12"/>
  </rowFields>
  <rowItems count="7">
    <i>
      <x/>
    </i>
    <i>
      <x v="1"/>
    </i>
    <i>
      <x v="2"/>
    </i>
    <i>
      <x v="3"/>
    </i>
    <i>
      <x v="4"/>
    </i>
    <i>
      <x v="5"/>
    </i>
    <i t="grand">
      <x/>
    </i>
  </rowItems>
  <colFields count="1">
    <field x="7"/>
  </colFields>
  <colItems count="5">
    <i>
      <x/>
    </i>
    <i>
      <x v="1"/>
    </i>
    <i>
      <x v="2"/>
    </i>
    <i>
      <x v="3"/>
    </i>
    <i t="grand">
      <x/>
    </i>
  </colItems>
  <dataFields count="1">
    <dataField name="Sum of GrossProfit" fld="23" baseField="0" baseItem="0" numFmtId="165"/>
  </dataFields>
  <chartFormats count="10">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10" format="8" series="1">
      <pivotArea type="data" outline="0" fieldPosition="0">
        <references count="2">
          <reference field="4294967294" count="1" selected="0">
            <x v="0"/>
          </reference>
          <reference field="7" count="1" selected="0">
            <x v="0"/>
          </reference>
        </references>
      </pivotArea>
    </chartFormat>
    <chartFormat chart="10" format="9" series="1">
      <pivotArea type="data" outline="0" fieldPosition="0">
        <references count="2">
          <reference field="4294967294" count="1" selected="0">
            <x v="0"/>
          </reference>
          <reference field="7" count="1" selected="0">
            <x v="1"/>
          </reference>
        </references>
      </pivotArea>
    </chartFormat>
    <chartFormat chart="10" format="10" series="1">
      <pivotArea type="data" outline="0" fieldPosition="0">
        <references count="2">
          <reference field="4294967294" count="1" selected="0">
            <x v="0"/>
          </reference>
          <reference field="7" count="1" selected="0">
            <x v="2"/>
          </reference>
        </references>
      </pivotArea>
    </chartFormat>
    <chartFormat chart="10" format="11" series="1">
      <pivotArea type="data" outline="0" fieldPosition="0">
        <references count="2">
          <reference field="4294967294" count="1" selected="0">
            <x v="0"/>
          </reference>
          <reference field="7" count="1" selected="0">
            <x v="3"/>
          </reference>
        </references>
      </pivotArea>
    </chartFormat>
    <chartFormat chart="10" format="12"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DD008C4-A386-47ED-A7EC-684DA0BB50B7}" name="PivotTable13"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28">
    <pivotField showAll="0"/>
    <pivotField numFmtId="14" showAll="0">
      <items count="469">
        <item x="5"/>
        <item x="455"/>
        <item x="270"/>
        <item x="414"/>
        <item x="180"/>
        <item x="7"/>
        <item x="370"/>
        <item x="183"/>
        <item x="119"/>
        <item x="423"/>
        <item x="122"/>
        <item x="446"/>
        <item x="179"/>
        <item x="311"/>
        <item x="23"/>
        <item x="77"/>
        <item x="425"/>
        <item x="62"/>
        <item x="152"/>
        <item x="147"/>
        <item x="360"/>
        <item x="29"/>
        <item x="159"/>
        <item x="452"/>
        <item x="2"/>
        <item x="107"/>
        <item x="431"/>
        <item x="225"/>
        <item x="335"/>
        <item x="205"/>
        <item x="314"/>
        <item x="210"/>
        <item x="341"/>
        <item x="64"/>
        <item x="277"/>
        <item x="150"/>
        <item x="33"/>
        <item x="50"/>
        <item x="451"/>
        <item x="163"/>
        <item x="89"/>
        <item x="458"/>
        <item x="125"/>
        <item x="289"/>
        <item x="27"/>
        <item x="386"/>
        <item x="153"/>
        <item x="43"/>
        <item x="67"/>
        <item x="460"/>
        <item x="15"/>
        <item x="440"/>
        <item x="409"/>
        <item x="129"/>
        <item x="449"/>
        <item x="176"/>
        <item x="274"/>
        <item x="238"/>
        <item x="405"/>
        <item x="20"/>
        <item x="381"/>
        <item x="361"/>
        <item x="72"/>
        <item x="206"/>
        <item x="372"/>
        <item x="233"/>
        <item x="327"/>
        <item x="407"/>
        <item x="445"/>
        <item x="307"/>
        <item x="109"/>
        <item x="279"/>
        <item x="366"/>
        <item x="75"/>
        <item x="250"/>
        <item x="37"/>
        <item x="263"/>
        <item x="169"/>
        <item x="44"/>
        <item x="87"/>
        <item x="85"/>
        <item x="305"/>
        <item x="185"/>
        <item x="140"/>
        <item x="133"/>
        <item x="421"/>
        <item x="424"/>
        <item x="375"/>
        <item x="47"/>
        <item x="288"/>
        <item x="385"/>
        <item x="255"/>
        <item x="171"/>
        <item x="369"/>
        <item x="244"/>
        <item x="287"/>
        <item x="131"/>
        <item x="202"/>
        <item x="442"/>
        <item x="241"/>
        <item x="234"/>
        <item x="173"/>
        <item x="388"/>
        <item x="115"/>
        <item x="182"/>
        <item x="418"/>
        <item x="66"/>
        <item x="114"/>
        <item x="259"/>
        <item x="416"/>
        <item x="342"/>
        <item x="199"/>
        <item x="161"/>
        <item x="344"/>
        <item x="52"/>
        <item x="428"/>
        <item x="137"/>
        <item x="459"/>
        <item x="73"/>
        <item x="215"/>
        <item x="363"/>
        <item x="158"/>
        <item x="198"/>
        <item x="322"/>
        <item x="203"/>
        <item x="230"/>
        <item x="155"/>
        <item x="326"/>
        <item x="232"/>
        <item x="347"/>
        <item x="175"/>
        <item x="357"/>
        <item x="258"/>
        <item x="281"/>
        <item x="390"/>
        <item x="323"/>
        <item x="249"/>
        <item x="143"/>
        <item x="192"/>
        <item x="275"/>
        <item x="284"/>
        <item x="112"/>
        <item x="106"/>
        <item x="213"/>
        <item x="134"/>
        <item x="293"/>
        <item x="296"/>
        <item x="63"/>
        <item x="373"/>
        <item x="4"/>
        <item x="141"/>
        <item x="339"/>
        <item x="379"/>
        <item x="201"/>
        <item x="194"/>
        <item x="294"/>
        <item x="81"/>
        <item x="239"/>
        <item x="310"/>
        <item x="422"/>
        <item x="113"/>
        <item x="359"/>
        <item x="299"/>
        <item x="278"/>
        <item x="434"/>
        <item x="240"/>
        <item x="39"/>
        <item x="181"/>
        <item x="94"/>
        <item x="346"/>
        <item x="302"/>
        <item x="13"/>
        <item x="84"/>
        <item x="435"/>
        <item x="246"/>
        <item x="10"/>
        <item x="145"/>
        <item x="162"/>
        <item x="382"/>
        <item x="436"/>
        <item x="178"/>
        <item x="128"/>
        <item x="220"/>
        <item x="291"/>
        <item x="142"/>
        <item x="350"/>
        <item x="438"/>
        <item x="353"/>
        <item x="351"/>
        <item x="193"/>
        <item x="396"/>
        <item x="262"/>
        <item x="313"/>
        <item x="427"/>
        <item x="219"/>
        <item x="34"/>
        <item x="306"/>
        <item x="58"/>
        <item x="0"/>
        <item x="450"/>
        <item x="226"/>
        <item x="245"/>
        <item x="68"/>
        <item x="362"/>
        <item x="264"/>
        <item x="247"/>
        <item x="214"/>
        <item x="243"/>
        <item x="149"/>
        <item x="136"/>
        <item x="402"/>
        <item x="82"/>
        <item x="285"/>
        <item x="70"/>
        <item x="412"/>
        <item x="31"/>
        <item x="36"/>
        <item x="394"/>
        <item x="411"/>
        <item x="399"/>
        <item x="229"/>
        <item x="371"/>
        <item x="8"/>
        <item x="374"/>
        <item x="321"/>
        <item x="384"/>
        <item x="392"/>
        <item x="45"/>
        <item x="312"/>
        <item x="22"/>
        <item x="172"/>
        <item x="42"/>
        <item x="98"/>
        <item x="65"/>
        <item x="154"/>
        <item x="397"/>
        <item x="91"/>
        <item x="118"/>
        <item x="101"/>
        <item x="367"/>
        <item x="151"/>
        <item x="415"/>
        <item x="343"/>
        <item x="116"/>
        <item x="273"/>
        <item x="102"/>
        <item x="103"/>
        <item x="368"/>
        <item x="132"/>
        <item x="248"/>
        <item x="268"/>
        <item x="303"/>
        <item x="463"/>
        <item x="104"/>
        <item x="24"/>
        <item x="410"/>
        <item x="286"/>
        <item x="292"/>
        <item x="157"/>
        <item x="319"/>
        <item x="26"/>
        <item x="333"/>
        <item x="19"/>
        <item x="465"/>
        <item x="227"/>
        <item x="453"/>
        <item x="447"/>
        <item x="398"/>
        <item x="144"/>
        <item x="297"/>
        <item x="325"/>
        <item x="174"/>
        <item x="99"/>
        <item x="420"/>
        <item x="456"/>
        <item x="352"/>
        <item x="395"/>
        <item x="364"/>
        <item x="32"/>
        <item x="38"/>
        <item x="74"/>
        <item x="340"/>
        <item x="433"/>
        <item x="224"/>
        <item x="208"/>
        <item x="209"/>
        <item x="330"/>
        <item x="254"/>
        <item x="190"/>
        <item x="186"/>
        <item x="211"/>
        <item x="97"/>
        <item x="196"/>
        <item x="177"/>
        <item x="138"/>
        <item x="365"/>
        <item x="188"/>
        <item x="166"/>
        <item x="88"/>
        <item x="237"/>
        <item x="156"/>
        <item x="406"/>
        <item x="195"/>
        <item x="464"/>
        <item x="46"/>
        <item x="100"/>
        <item x="49"/>
        <item x="462"/>
        <item x="168"/>
        <item x="1"/>
        <item x="403"/>
        <item x="40"/>
        <item x="228"/>
        <item x="290"/>
        <item x="148"/>
        <item x="355"/>
        <item x="61"/>
        <item x="272"/>
        <item x="332"/>
        <item x="48"/>
        <item x="298"/>
        <item x="222"/>
        <item x="443"/>
        <item x="404"/>
        <item x="391"/>
        <item x="127"/>
        <item x="76"/>
        <item x="378"/>
        <item x="301"/>
        <item x="461"/>
        <item x="25"/>
        <item x="218"/>
        <item x="96"/>
        <item x="429"/>
        <item x="389"/>
        <item x="16"/>
        <item x="329"/>
        <item x="126"/>
        <item x="71"/>
        <item x="55"/>
        <item x="336"/>
        <item x="124"/>
        <item x="130"/>
        <item x="358"/>
        <item x="6"/>
        <item x="356"/>
        <item x="271"/>
        <item x="11"/>
        <item x="408"/>
        <item x="315"/>
        <item x="123"/>
        <item x="419"/>
        <item x="282"/>
        <item x="170"/>
        <item x="105"/>
        <item x="334"/>
        <item x="51"/>
        <item x="265"/>
        <item x="93"/>
        <item x="191"/>
        <item x="317"/>
        <item x="167"/>
        <item x="184"/>
        <item x="316"/>
        <item x="413"/>
        <item x="54"/>
        <item x="120"/>
        <item x="146"/>
        <item x="432"/>
        <item x="454"/>
        <item x="242"/>
        <item x="337"/>
        <item x="348"/>
        <item x="467"/>
        <item x="121"/>
        <item x="12"/>
        <item x="338"/>
        <item x="401"/>
        <item x="417"/>
        <item x="251"/>
        <item x="309"/>
        <item x="308"/>
        <item x="380"/>
        <item x="400"/>
        <item x="80"/>
        <item x="3"/>
        <item x="257"/>
        <item x="95"/>
        <item x="276"/>
        <item x="253"/>
        <item x="53"/>
        <item x="28"/>
        <item x="69"/>
        <item x="376"/>
        <item x="260"/>
        <item x="331"/>
        <item x="439"/>
        <item x="160"/>
        <item x="139"/>
        <item x="448"/>
        <item x="221"/>
        <item x="79"/>
        <item x="207"/>
        <item x="60"/>
        <item x="86"/>
        <item x="57"/>
        <item x="354"/>
        <item x="266"/>
        <item x="320"/>
        <item x="78"/>
        <item x="393"/>
        <item x="216"/>
        <item x="252"/>
        <item x="269"/>
        <item x="280"/>
        <item x="9"/>
        <item x="328"/>
        <item x="41"/>
        <item x="261"/>
        <item x="108"/>
        <item x="345"/>
        <item x="56"/>
        <item x="21"/>
        <item x="324"/>
        <item x="295"/>
        <item x="111"/>
        <item x="235"/>
        <item x="267"/>
        <item x="35"/>
        <item x="304"/>
        <item x="437"/>
        <item x="231"/>
        <item x="349"/>
        <item x="110"/>
        <item x="444"/>
        <item x="189"/>
        <item x="200"/>
        <item x="212"/>
        <item x="466"/>
        <item x="18"/>
        <item x="187"/>
        <item x="92"/>
        <item x="318"/>
        <item x="30"/>
        <item x="377"/>
        <item x="90"/>
        <item x="217"/>
        <item x="441"/>
        <item x="117"/>
        <item x="430"/>
        <item x="83"/>
        <item x="204"/>
        <item x="457"/>
        <item x="383"/>
        <item x="300"/>
        <item x="426"/>
        <item x="164"/>
        <item x="197"/>
        <item x="256"/>
        <item x="387"/>
        <item x="14"/>
        <item x="236"/>
        <item x="17"/>
        <item x="59"/>
        <item x="135"/>
        <item x="223"/>
        <item x="283"/>
        <item x="165"/>
        <item t="default"/>
      </items>
    </pivotField>
    <pivotField showAll="0"/>
    <pivotField showAll="0"/>
    <pivotField numFmtId="14" showAll="0"/>
    <pivotField numFmtId="14" showAll="0"/>
    <pivotField numFmtId="1" showAll="0"/>
    <pivotField showAll="0"/>
    <pivotField showAll="0"/>
    <pivotField showAll="0"/>
    <pivotField showAll="0"/>
    <pivotField showAll="0"/>
    <pivotField showAll="0"/>
    <pivotField showAll="0"/>
    <pivotField showAll="0"/>
    <pivotField axis="axisRow" showAll="0" measureFilter="1">
      <items count="630">
        <item x="139"/>
        <item x="620"/>
        <item x="332"/>
        <item x="414"/>
        <item x="339"/>
        <item x="393"/>
        <item x="440"/>
        <item x="292"/>
        <item x="490"/>
        <item x="586"/>
        <item x="206"/>
        <item x="14"/>
        <item x="477"/>
        <item x="58"/>
        <item x="260"/>
        <item x="59"/>
        <item x="324"/>
        <item x="103"/>
        <item x="170"/>
        <item x="70"/>
        <item x="496"/>
        <item x="415"/>
        <item x="311"/>
        <item x="318"/>
        <item x="488"/>
        <item x="331"/>
        <item x="354"/>
        <item x="515"/>
        <item x="185"/>
        <item x="544"/>
        <item x="220"/>
        <item x="258"/>
        <item x="449"/>
        <item x="520"/>
        <item x="575"/>
        <item x="269"/>
        <item x="22"/>
        <item x="158"/>
        <item x="131"/>
        <item x="154"/>
        <item x="289"/>
        <item x="76"/>
        <item x="113"/>
        <item x="568"/>
        <item x="617"/>
        <item x="587"/>
        <item x="226"/>
        <item x="551"/>
        <item x="550"/>
        <item x="97"/>
        <item x="459"/>
        <item x="213"/>
        <item x="351"/>
        <item x="298"/>
        <item x="57"/>
        <item x="287"/>
        <item x="50"/>
        <item x="147"/>
        <item x="436"/>
        <item x="345"/>
        <item x="180"/>
        <item x="357"/>
        <item x="142"/>
        <item x="492"/>
        <item x="556"/>
        <item x="464"/>
        <item x="603"/>
        <item x="359"/>
        <item x="591"/>
        <item x="10"/>
        <item x="276"/>
        <item x="18"/>
        <item x="337"/>
        <item x="540"/>
        <item x="291"/>
        <item x="453"/>
        <item x="25"/>
        <item x="208"/>
        <item x="93"/>
        <item x="66"/>
        <item x="77"/>
        <item x="553"/>
        <item x="535"/>
        <item x="305"/>
        <item x="182"/>
        <item x="407"/>
        <item x="109"/>
        <item x="75"/>
        <item x="169"/>
        <item x="512"/>
        <item x="470"/>
        <item x="578"/>
        <item x="606"/>
        <item x="623"/>
        <item x="34"/>
        <item x="172"/>
        <item x="626"/>
        <item x="400"/>
        <item x="126"/>
        <item x="390"/>
        <item x="124"/>
        <item x="483"/>
        <item x="522"/>
        <item x="376"/>
        <item x="24"/>
        <item x="87"/>
        <item x="82"/>
        <item x="323"/>
        <item x="509"/>
        <item x="366"/>
        <item x="457"/>
        <item x="12"/>
        <item x="136"/>
        <item x="9"/>
        <item x="293"/>
        <item x="157"/>
        <item x="463"/>
        <item x="209"/>
        <item x="314"/>
        <item x="466"/>
        <item x="85"/>
        <item x="161"/>
        <item x="259"/>
        <item x="347"/>
        <item x="255"/>
        <item x="572"/>
        <item x="219"/>
        <item x="616"/>
        <item x="593"/>
        <item x="325"/>
        <item x="74"/>
        <item x="171"/>
        <item x="588"/>
        <item x="489"/>
        <item x="517"/>
        <item x="462"/>
        <item x="78"/>
        <item x="518"/>
        <item x="563"/>
        <item x="44"/>
        <item x="127"/>
        <item x="125"/>
        <item x="110"/>
        <item x="567"/>
        <item x="503"/>
        <item x="458"/>
        <item x="450"/>
        <item x="396"/>
        <item x="30"/>
        <item x="229"/>
        <item x="61"/>
        <item x="364"/>
        <item x="221"/>
        <item x="205"/>
        <item x="69"/>
        <item x="249"/>
        <item x="36"/>
        <item x="60"/>
        <item x="105"/>
        <item x="510"/>
        <item x="101"/>
        <item x="86"/>
        <item x="233"/>
        <item x="0"/>
        <item x="37"/>
        <item x="392"/>
        <item x="435"/>
        <item x="402"/>
        <item x="288"/>
        <item x="475"/>
        <item x="236"/>
        <item x="584"/>
        <item x="177"/>
        <item x="299"/>
        <item x="266"/>
        <item x="558"/>
        <item x="322"/>
        <item x="474"/>
        <item x="476"/>
        <item x="532"/>
        <item x="166"/>
        <item x="145"/>
        <item x="294"/>
        <item x="15"/>
        <item x="526"/>
        <item x="444"/>
        <item x="581"/>
        <item x="538"/>
        <item x="348"/>
        <item x="119"/>
        <item x="278"/>
        <item x="245"/>
        <item x="383"/>
        <item x="238"/>
        <item x="369"/>
        <item x="628"/>
        <item x="480"/>
        <item x="146"/>
        <item x="19"/>
        <item x="64"/>
        <item x="263"/>
        <item x="506"/>
        <item x="570"/>
        <item x="344"/>
        <item x="99"/>
        <item x="53"/>
        <item x="361"/>
        <item x="513"/>
        <item x="580"/>
        <item x="71"/>
        <item x="308"/>
        <item x="303"/>
        <item x="541"/>
        <item x="241"/>
        <item x="456"/>
        <item x="602"/>
        <item x="23"/>
        <item x="254"/>
        <item x="507"/>
        <item x="104"/>
        <item x="189"/>
        <item x="562"/>
        <item x="386"/>
        <item x="250"/>
        <item x="151"/>
        <item x="519"/>
        <item x="592"/>
        <item x="367"/>
        <item x="56"/>
        <item x="408"/>
        <item x="274"/>
        <item x="173"/>
        <item x="102"/>
        <item x="387"/>
        <item x="533"/>
        <item x="564"/>
        <item x="424"/>
        <item x="52"/>
        <item x="191"/>
        <item x="406"/>
        <item x="117"/>
        <item x="395"/>
        <item x="423"/>
        <item x="72"/>
        <item x="5"/>
        <item x="597"/>
        <item x="429"/>
        <item x="420"/>
        <item x="282"/>
        <item x="328"/>
        <item x="385"/>
        <item x="111"/>
        <item x="223"/>
        <item x="132"/>
        <item x="20"/>
        <item x="401"/>
        <item x="283"/>
        <item x="33"/>
        <item x="338"/>
        <item x="565"/>
        <item x="313"/>
        <item x="270"/>
        <item x="590"/>
        <item x="215"/>
        <item x="186"/>
        <item x="204"/>
        <item x="96"/>
        <item x="403"/>
        <item x="167"/>
        <item x="140"/>
        <item x="68"/>
        <item x="471"/>
        <item x="508"/>
        <item x="216"/>
        <item x="115"/>
        <item x="246"/>
        <item x="596"/>
        <item x="89"/>
        <item x="327"/>
        <item x="248"/>
        <item x="135"/>
        <item x="272"/>
        <item x="426"/>
        <item x="83"/>
        <item x="397"/>
        <item x="121"/>
        <item x="624"/>
        <item x="417"/>
        <item x="614"/>
        <item x="188"/>
        <item x="350"/>
        <item x="548"/>
        <item x="296"/>
        <item x="51"/>
        <item x="251"/>
        <item x="371"/>
        <item x="431"/>
        <item x="498"/>
        <item x="55"/>
        <item x="203"/>
        <item x="455"/>
        <item x="130"/>
        <item x="63"/>
        <item x="232"/>
        <item x="178"/>
        <item x="304"/>
        <item x="446"/>
        <item x="279"/>
        <item x="297"/>
        <item x="183"/>
        <item x="362"/>
        <item x="388"/>
        <item x="560"/>
        <item x="571"/>
        <item x="521"/>
        <item x="546"/>
        <item x="309"/>
        <item x="194"/>
        <item x="165"/>
        <item x="67"/>
        <item x="452"/>
        <item x="8"/>
        <item x="175"/>
        <item x="555"/>
        <item x="445"/>
        <item x="579"/>
        <item x="190"/>
        <item x="168"/>
        <item x="382"/>
        <item x="257"/>
        <item x="210"/>
        <item x="187"/>
        <item x="79"/>
        <item x="609"/>
        <item x="543"/>
        <item x="6"/>
        <item x="271"/>
        <item x="539"/>
        <item x="430"/>
        <item x="184"/>
        <item x="493"/>
        <item x="253"/>
        <item x="88"/>
        <item x="118"/>
        <item x="530"/>
        <item x="163"/>
        <item x="497"/>
        <item x="317"/>
        <item x="394"/>
        <item x="265"/>
        <item x="160"/>
        <item x="40"/>
        <item x="495"/>
        <item x="310"/>
        <item x="494"/>
        <item x="589"/>
        <item x="379"/>
        <item x="41"/>
        <item x="222"/>
        <item x="225"/>
        <item x="301"/>
        <item x="98"/>
        <item x="340"/>
        <item x="73"/>
        <item x="478"/>
        <item x="90"/>
        <item x="45"/>
        <item x="47"/>
        <item x="144"/>
        <item x="256"/>
        <item x="622"/>
        <item x="437"/>
        <item x="561"/>
        <item x="247"/>
        <item x="482"/>
        <item x="576"/>
        <item x="114"/>
        <item x="21"/>
        <item x="398"/>
        <item x="197"/>
        <item x="375"/>
        <item x="574"/>
        <item x="505"/>
        <item x="306"/>
        <item x="573"/>
        <item x="381"/>
        <item x="356"/>
        <item x="316"/>
        <item x="129"/>
        <item x="516"/>
        <item x="112"/>
        <item x="547"/>
        <item x="320"/>
        <item x="619"/>
        <item x="621"/>
        <item x="80"/>
        <item x="321"/>
        <item x="542"/>
        <item x="48"/>
        <item x="461"/>
        <item x="611"/>
        <item x="378"/>
        <item x="275"/>
        <item x="193"/>
        <item x="610"/>
        <item x="465"/>
        <item x="202"/>
        <item x="599"/>
        <item x="502"/>
        <item x="120"/>
        <item x="108"/>
        <item x="534"/>
        <item x="412"/>
        <item x="84"/>
        <item x="549"/>
        <item x="214"/>
        <item x="377"/>
        <item x="155"/>
        <item x="32"/>
        <item x="432"/>
        <item x="501"/>
        <item x="280"/>
        <item x="123"/>
        <item x="618"/>
        <item x="156"/>
        <item x="537"/>
        <item x="613"/>
        <item x="352"/>
        <item x="330"/>
        <item x="261"/>
        <item x="566"/>
        <item x="528"/>
        <item x="343"/>
        <item x="2"/>
        <item x="29"/>
        <item x="434"/>
        <item x="286"/>
        <item x="54"/>
        <item x="419"/>
        <item x="17"/>
        <item x="281"/>
        <item x="346"/>
        <item x="212"/>
        <item x="342"/>
        <item x="28"/>
        <item x="559"/>
        <item x="511"/>
        <item x="201"/>
        <item x="370"/>
        <item x="326"/>
        <item x="107"/>
        <item x="447"/>
        <item x="237"/>
        <item x="481"/>
        <item x="230"/>
        <item x="421"/>
        <item x="133"/>
        <item x="529"/>
        <item x="267"/>
        <item x="425"/>
        <item x="199"/>
        <item x="391"/>
        <item x="91"/>
        <item x="240"/>
        <item x="285"/>
        <item x="262"/>
        <item x="333"/>
        <item x="411"/>
        <item x="439"/>
        <item x="128"/>
        <item x="569"/>
        <item x="3"/>
        <item x="582"/>
        <item x="149"/>
        <item x="65"/>
        <item x="625"/>
        <item x="244"/>
        <item x="31"/>
        <item x="374"/>
        <item x="196"/>
        <item x="302"/>
        <item x="583"/>
        <item x="360"/>
        <item x="162"/>
        <item x="451"/>
        <item x="427"/>
        <item x="405"/>
        <item x="484"/>
        <item x="552"/>
        <item x="315"/>
        <item x="329"/>
        <item x="487"/>
        <item x="454"/>
        <item x="284"/>
        <item x="277"/>
        <item x="27"/>
        <item x="365"/>
        <item x="94"/>
        <item x="11"/>
        <item x="243"/>
        <item x="224"/>
        <item x="604"/>
        <item x="181"/>
        <item x="577"/>
        <item x="335"/>
        <item x="491"/>
        <item x="122"/>
        <item x="373"/>
        <item x="137"/>
        <item x="141"/>
        <item x="531"/>
        <item x="62"/>
        <item x="100"/>
        <item x="418"/>
        <item x="410"/>
        <item x="504"/>
        <item x="235"/>
        <item x="433"/>
        <item x="106"/>
        <item x="499"/>
        <item x="627"/>
        <item x="159"/>
        <item x="319"/>
        <item x="472"/>
        <item x="585"/>
        <item x="195"/>
        <item x="500"/>
        <item x="334"/>
        <item x="231"/>
        <item x="389"/>
        <item x="473"/>
        <item x="264"/>
        <item x="485"/>
        <item x="49"/>
        <item x="525"/>
        <item x="536"/>
        <item x="409"/>
        <item x="514"/>
        <item x="524"/>
        <item x="438"/>
        <item x="227"/>
        <item x="312"/>
        <item x="448"/>
        <item x="554"/>
        <item x="428"/>
        <item x="46"/>
        <item x="523"/>
        <item x="218"/>
        <item x="252"/>
        <item x="307"/>
        <item x="211"/>
        <item x="42"/>
        <item x="467"/>
        <item x="363"/>
        <item x="368"/>
        <item x="174"/>
        <item x="479"/>
        <item x="164"/>
        <item x="26"/>
        <item x="148"/>
        <item x="143"/>
        <item x="35"/>
        <item x="527"/>
        <item x="594"/>
        <item x="134"/>
        <item x="441"/>
        <item x="341"/>
        <item x="608"/>
        <item x="138"/>
        <item x="192"/>
        <item x="239"/>
        <item x="601"/>
        <item x="176"/>
        <item x="612"/>
        <item x="336"/>
        <item x="242"/>
        <item x="605"/>
        <item x="399"/>
        <item x="217"/>
        <item x="615"/>
        <item x="486"/>
        <item x="416"/>
        <item x="380"/>
        <item x="207"/>
        <item x="600"/>
        <item x="150"/>
        <item x="7"/>
        <item x="422"/>
        <item x="116"/>
        <item x="92"/>
        <item x="300"/>
        <item x="39"/>
        <item x="557"/>
        <item x="358"/>
        <item x="268"/>
        <item x="16"/>
        <item x="460"/>
        <item x="198"/>
        <item x="228"/>
        <item x="469"/>
        <item x="153"/>
        <item x="38"/>
        <item x="349"/>
        <item x="234"/>
        <item x="295"/>
        <item x="443"/>
        <item x="4"/>
        <item x="179"/>
        <item x="152"/>
        <item x="13"/>
        <item x="200"/>
        <item x="372"/>
        <item x="273"/>
        <item x="290"/>
        <item x="384"/>
        <item x="95"/>
        <item x="607"/>
        <item x="1"/>
        <item x="404"/>
        <item x="468"/>
        <item x="355"/>
        <item x="442"/>
        <item x="545"/>
        <item x="81"/>
        <item x="43"/>
        <item x="598"/>
        <item x="595"/>
        <item x="353"/>
        <item x="413"/>
        <item t="default"/>
      </items>
    </pivotField>
    <pivotField numFmtId="165" showAll="0"/>
    <pivotField numFmtId="165" showAll="0"/>
    <pivotField showAll="0"/>
    <pivotField numFmtId="10" showAll="0"/>
    <pivotField numFmtId="1" showAll="0"/>
    <pivotField dataField="1" numFmtId="165" showAll="0"/>
    <pivotField numFmtId="165" showAll="0"/>
    <pivotField numFmtId="165" showAll="0"/>
    <pivotField numFmtId="10" showAll="0"/>
    <pivotField showAll="0" defaultSubtotal="0"/>
    <pivotField showAll="0" defaultSubtotal="0"/>
    <pivotField showAll="0" defaultSubtotal="0">
      <items count="5">
        <item x="0"/>
        <item x="1"/>
        <item x="2"/>
        <item x="3"/>
        <item x="4"/>
      </items>
    </pivotField>
  </pivotFields>
  <rowFields count="1">
    <field x="15"/>
  </rowFields>
  <rowItems count="11">
    <i>
      <x v="116"/>
    </i>
    <i>
      <x v="170"/>
    </i>
    <i>
      <x v="206"/>
    </i>
    <i>
      <x v="247"/>
    </i>
    <i>
      <x v="269"/>
    </i>
    <i>
      <x v="318"/>
    </i>
    <i>
      <x v="322"/>
    </i>
    <i>
      <x v="367"/>
    </i>
    <i>
      <x v="402"/>
    </i>
    <i>
      <x v="404"/>
    </i>
    <i t="grand">
      <x/>
    </i>
  </rowItems>
  <colItems count="1">
    <i/>
  </colItems>
  <dataFields count="1">
    <dataField name="Sum of GrossRevenue" fld="21" baseField="0" baseItem="0" numFmtId="165"/>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7272D6E-958D-4CCC-9806-D34C4E55AE7D}" name="PivotTable1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8">
    <pivotField showAll="0"/>
    <pivotField numFmtId="14" showAll="0">
      <items count="469">
        <item x="5"/>
        <item x="455"/>
        <item x="270"/>
        <item x="414"/>
        <item x="180"/>
        <item x="7"/>
        <item x="370"/>
        <item x="183"/>
        <item x="119"/>
        <item x="423"/>
        <item x="122"/>
        <item x="446"/>
        <item x="179"/>
        <item x="311"/>
        <item x="23"/>
        <item x="77"/>
        <item x="425"/>
        <item x="62"/>
        <item x="152"/>
        <item x="147"/>
        <item x="360"/>
        <item x="29"/>
        <item x="159"/>
        <item x="452"/>
        <item x="2"/>
        <item x="107"/>
        <item x="431"/>
        <item x="225"/>
        <item x="335"/>
        <item x="205"/>
        <item x="314"/>
        <item x="210"/>
        <item x="341"/>
        <item x="64"/>
        <item x="277"/>
        <item x="150"/>
        <item x="33"/>
        <item x="50"/>
        <item x="451"/>
        <item x="163"/>
        <item x="89"/>
        <item x="458"/>
        <item x="125"/>
        <item x="289"/>
        <item x="27"/>
        <item x="386"/>
        <item x="153"/>
        <item x="43"/>
        <item x="67"/>
        <item x="460"/>
        <item x="15"/>
        <item x="440"/>
        <item x="409"/>
        <item x="129"/>
        <item x="449"/>
        <item x="176"/>
        <item x="274"/>
        <item x="238"/>
        <item x="405"/>
        <item x="20"/>
        <item x="381"/>
        <item x="361"/>
        <item x="72"/>
        <item x="206"/>
        <item x="372"/>
        <item x="233"/>
        <item x="327"/>
        <item x="407"/>
        <item x="445"/>
        <item x="307"/>
        <item x="109"/>
        <item x="279"/>
        <item x="366"/>
        <item x="75"/>
        <item x="250"/>
        <item x="37"/>
        <item x="263"/>
        <item x="169"/>
        <item x="44"/>
        <item x="87"/>
        <item x="85"/>
        <item x="305"/>
        <item x="185"/>
        <item x="140"/>
        <item x="133"/>
        <item x="421"/>
        <item x="424"/>
        <item x="375"/>
        <item x="47"/>
        <item x="288"/>
        <item x="385"/>
        <item x="255"/>
        <item x="171"/>
        <item x="369"/>
        <item x="244"/>
        <item x="287"/>
        <item x="131"/>
        <item x="202"/>
        <item x="442"/>
        <item x="241"/>
        <item x="234"/>
        <item x="173"/>
        <item x="388"/>
        <item x="115"/>
        <item x="182"/>
        <item x="418"/>
        <item x="66"/>
        <item x="114"/>
        <item x="259"/>
        <item x="416"/>
        <item x="342"/>
        <item x="199"/>
        <item x="161"/>
        <item x="344"/>
        <item x="52"/>
        <item x="428"/>
        <item x="137"/>
        <item x="459"/>
        <item x="73"/>
        <item x="215"/>
        <item x="363"/>
        <item x="158"/>
        <item x="198"/>
        <item x="322"/>
        <item x="203"/>
        <item x="230"/>
        <item x="155"/>
        <item x="326"/>
        <item x="232"/>
        <item x="347"/>
        <item x="175"/>
        <item x="357"/>
        <item x="258"/>
        <item x="281"/>
        <item x="390"/>
        <item x="323"/>
        <item x="249"/>
        <item x="143"/>
        <item x="192"/>
        <item x="275"/>
        <item x="284"/>
        <item x="112"/>
        <item x="106"/>
        <item x="213"/>
        <item x="134"/>
        <item x="293"/>
        <item x="296"/>
        <item x="63"/>
        <item x="373"/>
        <item x="4"/>
        <item x="141"/>
        <item x="339"/>
        <item x="379"/>
        <item x="201"/>
        <item x="194"/>
        <item x="294"/>
        <item x="81"/>
        <item x="239"/>
        <item x="310"/>
        <item x="422"/>
        <item x="113"/>
        <item x="359"/>
        <item x="299"/>
        <item x="278"/>
        <item x="434"/>
        <item x="240"/>
        <item x="39"/>
        <item x="181"/>
        <item x="94"/>
        <item x="346"/>
        <item x="302"/>
        <item x="13"/>
        <item x="84"/>
        <item x="435"/>
        <item x="246"/>
        <item x="10"/>
        <item x="145"/>
        <item x="162"/>
        <item x="382"/>
        <item x="436"/>
        <item x="178"/>
        <item x="128"/>
        <item x="220"/>
        <item x="291"/>
        <item x="142"/>
        <item x="350"/>
        <item x="438"/>
        <item x="353"/>
        <item x="351"/>
        <item x="193"/>
        <item x="396"/>
        <item x="262"/>
        <item x="313"/>
        <item x="427"/>
        <item x="219"/>
        <item x="34"/>
        <item x="306"/>
        <item x="58"/>
        <item x="0"/>
        <item x="450"/>
        <item x="226"/>
        <item x="245"/>
        <item x="68"/>
        <item x="362"/>
        <item x="264"/>
        <item x="247"/>
        <item x="214"/>
        <item x="243"/>
        <item x="149"/>
        <item x="136"/>
        <item x="402"/>
        <item x="82"/>
        <item x="285"/>
        <item x="70"/>
        <item x="412"/>
        <item x="31"/>
        <item x="36"/>
        <item x="394"/>
        <item x="411"/>
        <item x="399"/>
        <item x="229"/>
        <item x="371"/>
        <item x="8"/>
        <item x="374"/>
        <item x="321"/>
        <item x="384"/>
        <item x="392"/>
        <item x="45"/>
        <item x="312"/>
        <item x="22"/>
        <item x="172"/>
        <item x="42"/>
        <item x="98"/>
        <item x="65"/>
        <item x="154"/>
        <item x="397"/>
        <item x="91"/>
        <item x="118"/>
        <item x="101"/>
        <item x="367"/>
        <item x="151"/>
        <item x="415"/>
        <item x="343"/>
        <item x="116"/>
        <item x="273"/>
        <item x="102"/>
        <item x="103"/>
        <item x="368"/>
        <item x="132"/>
        <item x="248"/>
        <item x="268"/>
        <item x="303"/>
        <item x="463"/>
        <item x="104"/>
        <item x="24"/>
        <item x="410"/>
        <item x="286"/>
        <item x="292"/>
        <item x="157"/>
        <item x="319"/>
        <item x="26"/>
        <item x="333"/>
        <item x="19"/>
        <item x="465"/>
        <item x="227"/>
        <item x="453"/>
        <item x="447"/>
        <item x="398"/>
        <item x="144"/>
        <item x="297"/>
        <item x="325"/>
        <item x="174"/>
        <item x="99"/>
        <item x="420"/>
        <item x="456"/>
        <item x="352"/>
        <item x="395"/>
        <item x="364"/>
        <item x="32"/>
        <item x="38"/>
        <item x="74"/>
        <item x="340"/>
        <item x="433"/>
        <item x="224"/>
        <item x="208"/>
        <item x="209"/>
        <item x="330"/>
        <item x="254"/>
        <item x="190"/>
        <item x="186"/>
        <item x="211"/>
        <item x="97"/>
        <item x="196"/>
        <item x="177"/>
        <item x="138"/>
        <item x="365"/>
        <item x="188"/>
        <item x="166"/>
        <item x="88"/>
        <item x="237"/>
        <item x="156"/>
        <item x="406"/>
        <item x="195"/>
        <item x="464"/>
        <item x="46"/>
        <item x="100"/>
        <item x="49"/>
        <item x="462"/>
        <item x="168"/>
        <item x="1"/>
        <item x="403"/>
        <item x="40"/>
        <item x="228"/>
        <item x="290"/>
        <item x="148"/>
        <item x="355"/>
        <item x="61"/>
        <item x="272"/>
        <item x="332"/>
        <item x="48"/>
        <item x="298"/>
        <item x="222"/>
        <item x="443"/>
        <item x="404"/>
        <item x="391"/>
        <item x="127"/>
        <item x="76"/>
        <item x="378"/>
        <item x="301"/>
        <item x="461"/>
        <item x="25"/>
        <item x="218"/>
        <item x="96"/>
        <item x="429"/>
        <item x="389"/>
        <item x="16"/>
        <item x="329"/>
        <item x="126"/>
        <item x="71"/>
        <item x="55"/>
        <item x="336"/>
        <item x="124"/>
        <item x="130"/>
        <item x="358"/>
        <item x="6"/>
        <item x="356"/>
        <item x="271"/>
        <item x="11"/>
        <item x="408"/>
        <item x="315"/>
        <item x="123"/>
        <item x="419"/>
        <item x="282"/>
        <item x="170"/>
        <item x="105"/>
        <item x="334"/>
        <item x="51"/>
        <item x="265"/>
        <item x="93"/>
        <item x="191"/>
        <item x="317"/>
        <item x="167"/>
        <item x="184"/>
        <item x="316"/>
        <item x="413"/>
        <item x="54"/>
        <item x="120"/>
        <item x="146"/>
        <item x="432"/>
        <item x="454"/>
        <item x="242"/>
        <item x="337"/>
        <item x="348"/>
        <item x="467"/>
        <item x="121"/>
        <item x="12"/>
        <item x="338"/>
        <item x="401"/>
        <item x="417"/>
        <item x="251"/>
        <item x="309"/>
        <item x="308"/>
        <item x="380"/>
        <item x="400"/>
        <item x="80"/>
        <item x="3"/>
        <item x="257"/>
        <item x="95"/>
        <item x="276"/>
        <item x="253"/>
        <item x="53"/>
        <item x="28"/>
        <item x="69"/>
        <item x="376"/>
        <item x="260"/>
        <item x="331"/>
        <item x="439"/>
        <item x="160"/>
        <item x="139"/>
        <item x="448"/>
        <item x="221"/>
        <item x="79"/>
        <item x="207"/>
        <item x="60"/>
        <item x="86"/>
        <item x="57"/>
        <item x="354"/>
        <item x="266"/>
        <item x="320"/>
        <item x="78"/>
        <item x="393"/>
        <item x="216"/>
        <item x="252"/>
        <item x="269"/>
        <item x="280"/>
        <item x="9"/>
        <item x="328"/>
        <item x="41"/>
        <item x="261"/>
        <item x="108"/>
        <item x="345"/>
        <item x="56"/>
        <item x="21"/>
        <item x="324"/>
        <item x="295"/>
        <item x="111"/>
        <item x="235"/>
        <item x="267"/>
        <item x="35"/>
        <item x="304"/>
        <item x="437"/>
        <item x="231"/>
        <item x="349"/>
        <item x="110"/>
        <item x="444"/>
        <item x="189"/>
        <item x="200"/>
        <item x="212"/>
        <item x="466"/>
        <item x="18"/>
        <item x="187"/>
        <item x="92"/>
        <item x="318"/>
        <item x="30"/>
        <item x="377"/>
        <item x="90"/>
        <item x="217"/>
        <item x="441"/>
        <item x="117"/>
        <item x="430"/>
        <item x="83"/>
        <item x="204"/>
        <item x="457"/>
        <item x="383"/>
        <item x="300"/>
        <item x="426"/>
        <item x="164"/>
        <item x="197"/>
        <item x="256"/>
        <item x="387"/>
        <item x="14"/>
        <item x="236"/>
        <item x="17"/>
        <item x="59"/>
        <item x="135"/>
        <item x="223"/>
        <item x="283"/>
        <item x="165"/>
        <item t="default"/>
      </items>
    </pivotField>
    <pivotField showAll="0">
      <items count="34">
        <item x="12"/>
        <item x="20"/>
        <item x="19"/>
        <item x="25"/>
        <item x="21"/>
        <item x="28"/>
        <item x="4"/>
        <item x="6"/>
        <item x="2"/>
        <item x="31"/>
        <item x="26"/>
        <item x="5"/>
        <item x="9"/>
        <item x="10"/>
        <item x="24"/>
        <item x="14"/>
        <item x="13"/>
        <item x="23"/>
        <item x="17"/>
        <item x="16"/>
        <item x="22"/>
        <item x="0"/>
        <item x="3"/>
        <item x="15"/>
        <item x="7"/>
        <item x="8"/>
        <item x="30"/>
        <item x="18"/>
        <item x="32"/>
        <item x="1"/>
        <item x="27"/>
        <item x="29"/>
        <item x="11"/>
        <item t="default"/>
      </items>
    </pivotField>
    <pivotField showAll="0"/>
    <pivotField numFmtId="14" showAll="0"/>
    <pivotField numFmtId="14" showAll="0"/>
    <pivotField numFmtId="1" showAll="0"/>
    <pivotField showAll="0"/>
    <pivotField showAll="0"/>
    <pivotField showAll="0"/>
    <pivotField showAll="0"/>
    <pivotField showAll="0"/>
    <pivotField showAll="0"/>
    <pivotField showAll="0"/>
    <pivotField showAll="0"/>
    <pivotField showAll="0"/>
    <pivotField numFmtId="165" showAll="0"/>
    <pivotField numFmtId="165" showAll="0"/>
    <pivotField showAll="0"/>
    <pivotField numFmtId="10" showAll="0"/>
    <pivotField numFmtId="1" showAll="0"/>
    <pivotField dataField="1" numFmtId="165" showAll="0"/>
    <pivotField numFmtId="165" showAll="0"/>
    <pivotField numFmtId="165" showAll="0"/>
    <pivotField numFmtId="10"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25"/>
  </rowFields>
  <rowItems count="13">
    <i>
      <x v="1"/>
    </i>
    <i>
      <x v="2"/>
    </i>
    <i>
      <x v="3"/>
    </i>
    <i>
      <x v="4"/>
    </i>
    <i>
      <x v="5"/>
    </i>
    <i>
      <x v="6"/>
    </i>
    <i>
      <x v="7"/>
    </i>
    <i>
      <x v="8"/>
    </i>
    <i>
      <x v="9"/>
    </i>
    <i>
      <x v="10"/>
    </i>
    <i>
      <x v="11"/>
    </i>
    <i>
      <x v="12"/>
    </i>
    <i t="grand">
      <x/>
    </i>
  </rowItems>
  <colItems count="1">
    <i/>
  </colItems>
  <dataFields count="1">
    <dataField name="Sum of GrossRevenue" fld="21" baseField="0" baseItem="0" numFmtId="165"/>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EC9CF619-B7D6-46A3-9939-A61A980C0C16}" sourceName="Month">
  <pivotTables>
    <pivotTable tabId="28" name="PivotTable12"/>
  </pivotTables>
  <data>
    <tabular pivotCacheId="1222155287">
      <items count="33">
        <i x="12" s="1"/>
        <i x="20" s="1"/>
        <i x="19" s="1"/>
        <i x="25" s="1"/>
        <i x="21" s="1"/>
        <i x="28" s="1"/>
        <i x="4" s="1"/>
        <i x="6" s="1"/>
        <i x="2" s="1"/>
        <i x="31" s="1"/>
        <i x="26" s="1"/>
        <i x="5" s="1"/>
        <i x="9" s="1"/>
        <i x="10" s="1"/>
        <i x="24" s="1"/>
        <i x="14" s="1"/>
        <i x="13" s="1"/>
        <i x="23" s="1"/>
        <i x="17" s="1"/>
        <i x="16" s="1"/>
        <i x="22" s="1"/>
        <i x="0" s="1"/>
        <i x="3" s="1"/>
        <i x="15" s="1"/>
        <i x="7" s="1"/>
        <i x="8" s="1"/>
        <i x="30" s="1"/>
        <i x="18" s="1"/>
        <i x="32" s="1"/>
        <i x="1" s="1"/>
        <i x="27" s="1"/>
        <i x="29"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564B64C-9F15-4FA0-96FB-57744C8DBB0A}" sourceName="Region">
  <pivotTables>
    <pivotTable tabId="28" name="PivotTable12"/>
  </pivotTables>
  <data>
    <tabular pivotCacheId="1222155287">
      <items count="4">
        <i x="0"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C408104-D2BD-451D-BADD-DFAF00CD2693}" sourceName="Country">
  <pivotTables>
    <pivotTable tabId="28" name="PivotTable12"/>
  </pivotTables>
  <data>
    <tabular pivotCacheId="1222155287">
      <items count="12">
        <i x="5" s="1"/>
        <i x="3" s="1"/>
        <i x="9" s="1"/>
        <i x="7" s="1"/>
        <i x="6" s="1"/>
        <i x="4" s="1"/>
        <i x="2" s="1"/>
        <i x="0" s="1"/>
        <i x="1" s="1"/>
        <i x="11" s="1"/>
        <i x="8" s="1"/>
        <i x="1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06331BCD-A505-4789-9514-438140BE3DA2}" sourceName="Channel">
  <pivotTables>
    <pivotTable tabId="28" name="PivotTable12"/>
  </pivotTables>
  <data>
    <tabular pivotCacheId="1222155287">
      <items count="6">
        <i x="4" s="1"/>
        <i x="3" s="1"/>
        <i x="2" s="1"/>
        <i x="1" s="1"/>
        <i x="0" s="1"/>
        <i x="5"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person" xr10:uid="{4DC0854D-2F4E-414D-93A7-0B3FDEDCC14E}" sourceName="Salesperson">
  <pivotTables>
    <pivotTable tabId="28" name="PivotTable12"/>
  </pivotTables>
  <data>
    <tabular pivotCacheId="1222155287">
      <items count="16">
        <i x="8" s="1"/>
        <i x="5" s="1"/>
        <i x="0" s="1"/>
        <i x="14" s="1"/>
        <i x="6" s="1"/>
        <i x="9" s="1"/>
        <i x="3" s="1"/>
        <i x="10" s="1"/>
        <i x="2" s="1"/>
        <i x="1" s="1"/>
        <i x="11" s="1"/>
        <i x="4" s="1"/>
        <i x="12" s="1"/>
        <i x="13" s="1"/>
        <i x="7" s="1"/>
        <i x="15"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Category" xr10:uid="{92CF69E4-E484-4CC4-99F6-6B78448E9E07}" sourceName="ProductCategory">
  <pivotTables>
    <pivotTable tabId="28" name="PivotTable12"/>
  </pivotTables>
  <data>
    <tabular pivotCacheId="1222155287">
      <items count="7">
        <i x="6" s="1"/>
        <i x="0" s="1"/>
        <i x="4" s="1"/>
        <i x="5" s="1"/>
        <i x="2"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356DE42-6EB9-4871-95E6-7D1BB34912C0}" cache="Slicer_Month" caption="Month" rowHeight="234950"/>
  <slicer name="Region" xr10:uid="{5DB7A597-E7D1-4ED5-B6F6-BDBCD1E3A31E}" cache="Slicer_Region" caption="Region" rowHeight="234950"/>
  <slicer name="Country" xr10:uid="{0A3CBE9B-70E8-49D2-8A55-D2FD334E63AE}" cache="Slicer_Country" caption="Country" rowHeight="234950"/>
  <slicer name="Channel" xr10:uid="{D2117BCC-75B0-4709-8EA5-CA11FF9DD2DB}" cache="Slicer_Channel" caption="Channel" rowHeight="234950"/>
  <slicer name="Salesperson" xr10:uid="{F8B4819E-3319-4A64-90E7-33E51553036B}" cache="Slicer_Salesperson" caption="Salesperson" rowHeight="234950"/>
  <slicer name="ProductCategory" xr10:uid="{95F909AB-D125-4AF7-B28C-DC091A5296DA}" cache="Slicer_ProductCategory" caption="Product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1" xr10:uid="{BC131135-DD14-4773-8FA1-22597BDC6463}" cache="Slicer_Month" caption="Month" rowHeight="234950"/>
  <slicer name="Region 1" xr10:uid="{1ADDDF86-FF55-4956-8210-89F57E1910FE}" cache="Slicer_Region" caption="Region" rowHeight="234950"/>
  <slicer name="Country 1" xr10:uid="{2EDA56FE-1A1E-491D-B337-27C9C64EC5C2}" cache="Slicer_Country" caption="Country" rowHeight="234950"/>
  <slicer name="Channel 1" xr10:uid="{D0260634-150A-418C-9B5B-A6774AF92740}" cache="Slicer_Channel" caption="Channel" rowHeight="234950"/>
  <slicer name="Salesperson 1" xr10:uid="{7D793A74-C699-4551-8CD2-DCA9070F27D1}" cache="Slicer_Salesperson" caption="Salesperson" rowHeight="234950"/>
  <slicer name="ProductCategory 1" xr10:uid="{2F116C10-7ABE-4584-A5C6-7928892B8DCA}" cache="Slicer_ProductCategory" caption="ProductCategory"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0C97A62-0D73-452F-A415-650560348C57}" name="Table1" displayName="Table1" ref="A1:Z632" totalsRowShown="0" dataDxfId="19">
  <autoFilter ref="A1:Z632" xr:uid="{80C97A62-0D73-452F-A415-650560348C57}"/>
  <tableColumns count="26">
    <tableColumn id="1" xr3:uid="{CB552FB6-DA3E-4645-8723-BFA4C2AC27A2}" name="OrderID" dataDxfId="44"/>
    <tableColumn id="2" xr3:uid="{33383ADE-228B-48DE-83EA-E96FEA8F4122}" name="OrderDate" dataDxfId="43"/>
    <tableColumn id="3" xr3:uid="{C317222A-A70F-4ED5-9E84-71719CD29D60}" name="Month" dataDxfId="42">
      <calculatedColumnFormula>TEXT(B2,"MMM-YYYY")</calculatedColumnFormula>
    </tableColumn>
    <tableColumn id="4" xr3:uid="{263C0B13-1D30-43DD-9234-505E9F5721DE}" name="Quarter" dataDxfId="41">
      <calculatedColumnFormula>"Q"&amp;ROUNDUP(MONTH(B2)/3,0)&amp;"-"&amp;YEAR(B2)</calculatedColumnFormula>
    </tableColumn>
    <tableColumn id="5" xr3:uid="{E1C7960A-65D8-4A23-868B-CA378C66124F}" name="RequiredDate" dataDxfId="40"/>
    <tableColumn id="6" xr3:uid="{4AB4710C-0879-4C79-8E09-ED3361C059E9}" name="CorrectedRequired Date" dataDxfId="39">
      <calculatedColumnFormula>IF(E2&lt;B2,B2,E2)</calculatedColumnFormula>
    </tableColumn>
    <tableColumn id="7" xr3:uid="{C9701B23-CACC-4C02-865D-EA9A7079C34A}" name="LeadTimeDays" dataDxfId="38">
      <calculatedColumnFormula>F2-B2</calculatedColumnFormula>
    </tableColumn>
    <tableColumn id="26" xr3:uid="{32325701-F7F1-4127-9374-F66DBE4D7329}" name="ontime &lt;7" dataDxfId="0">
      <calculatedColumnFormula>IF(Table1[[#This Row],[LeadTimeDays]]&lt;=7,1,0)</calculatedColumnFormula>
    </tableColumn>
    <tableColumn id="8" xr3:uid="{C7CD0729-FE61-4B68-82FE-5F672B4AFBFC}" name="Region" dataDxfId="37"/>
    <tableColumn id="9" xr3:uid="{51460707-3388-48CB-A149-BA07B28B2FA4}" name="Country" dataDxfId="36"/>
    <tableColumn id="10" xr3:uid="{28F07582-3787-4161-A133-114CCD803F9E}" name="City" dataDxfId="35"/>
    <tableColumn id="11" xr3:uid="{4F2CB9F4-28E9-4F56-98B2-D922921E7065}" name="Regional Hierarchy" dataDxfId="34">
      <calculatedColumnFormula>CONCATENATE(I2&amp;"→"&amp;J2&amp;"→"&amp;K2)</calculatedColumnFormula>
    </tableColumn>
    <tableColumn id="12" xr3:uid="{41E44385-2C12-4167-87AE-24E4F8321714}" name="CustomerSegment" dataDxfId="33"/>
    <tableColumn id="13" xr3:uid="{5D422061-B2E7-48B1-A25E-1B49BD89D91C}" name="Channel" dataDxfId="32"/>
    <tableColumn id="14" xr3:uid="{CEA8EBC3-79FC-4AF0-9DFD-896E74F60458}" name="Salesperson" dataDxfId="31"/>
    <tableColumn id="15" xr3:uid="{B9A8046F-614C-4310-8B0A-E50EA1A2C69F}" name="ProductCategory" dataDxfId="30"/>
    <tableColumn id="16" xr3:uid="{B1CED8A7-39D8-4171-A295-455B5253248E}" name="SKU" dataDxfId="29"/>
    <tableColumn id="17" xr3:uid="{2D5FB921-79F2-41A3-9F97-5EEABCF59748}" name="UnitCost" dataDxfId="28"/>
    <tableColumn id="18" xr3:uid="{318CC06F-15C2-4054-B528-75EE8868A708}" name="Unitprice" dataDxfId="27"/>
    <tableColumn id="19" xr3:uid="{75AAD153-2FC0-485E-8580-AD2063D24051}" name="PriceBand" dataDxfId="26">
      <calculatedColumnFormula>IF('standardised dimensions'!$R2&lt;=_xlfn.PERCENTILE.INC( R2:R623,0.25),"Low",IF(S2&lt;=_xlfn.PERCENTILE.INC(R2:R623,0.5),"Medium","High"))</calculatedColumnFormula>
    </tableColumn>
    <tableColumn id="20" xr3:uid="{8E78AA7E-FE21-4BB8-99F2-9A7472F03725}" name="DiscountPct" dataDxfId="25"/>
    <tableColumn id="21" xr3:uid="{29E1F723-2041-4EDE-926E-4E71C8BDDD4A}" name="Quantity" dataDxfId="24"/>
    <tableColumn id="22" xr3:uid="{521C5B51-D370-46D7-9BC0-3418CA244C9E}" name="GrossRevenue" dataDxfId="23">
      <calculatedColumnFormula>S2*V2*(1-U2)</calculatedColumnFormula>
    </tableColumn>
    <tableColumn id="23" xr3:uid="{2E4FFE95-44CF-4824-B8DB-721756693D41}" name="CoftOfGoods" dataDxfId="22">
      <calculatedColumnFormula>R2*V2</calculatedColumnFormula>
    </tableColumn>
    <tableColumn id="24" xr3:uid="{721BF047-1BD6-4F4A-864A-B36081457B90}" name="GrossProfit" dataDxfId="21">
      <calculatedColumnFormula>W2-X2</calculatedColumnFormula>
    </tableColumn>
    <tableColumn id="25" xr3:uid="{336A7245-2426-4E45-8402-4CB9D524307D}" name="MarginPct" dataDxfId="20">
      <calculatedColumnFormula>IF(W2=0,0,Y2/W2)</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1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33"/>
  <sheetViews>
    <sheetView workbookViewId="0">
      <selection sqref="A1:XFD1048576"/>
    </sheetView>
  </sheetViews>
  <sheetFormatPr defaultRowHeight="14.4" x14ac:dyDescent="0.3"/>
  <cols>
    <col min="1" max="1" width="16.109375" bestFit="1" customWidth="1"/>
    <col min="2" max="2" width="10.33203125" bestFit="1" customWidth="1"/>
    <col min="3" max="3" width="12.44140625" bestFit="1" customWidth="1"/>
    <col min="4" max="4" width="8.44140625" bestFit="1" customWidth="1"/>
    <col min="5" max="5" width="14" bestFit="1" customWidth="1"/>
    <col min="6" max="6" width="12.44140625" bestFit="1" customWidth="1"/>
    <col min="7" max="7" width="16.6640625" bestFit="1" customWidth="1"/>
    <col min="8" max="8" width="11.21875" bestFit="1" customWidth="1"/>
    <col min="9" max="9" width="11" bestFit="1" customWidth="1"/>
    <col min="10" max="10" width="15.33203125" bestFit="1" customWidth="1"/>
    <col min="11" max="11" width="10" bestFit="1" customWidth="1"/>
    <col min="12" max="12" width="8.21875" bestFit="1" customWidth="1"/>
    <col min="13" max="13" width="8.6640625" bestFit="1" customWidth="1"/>
    <col min="14" max="14" width="11" bestFit="1" customWidth="1"/>
    <col min="15" max="15" width="8.33203125" bestFit="1" customWidth="1"/>
  </cols>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
      <c r="A2" t="s">
        <v>15</v>
      </c>
      <c r="B2" s="2">
        <v>45362</v>
      </c>
      <c r="C2" s="2">
        <v>45388</v>
      </c>
      <c r="D2" t="s">
        <v>646</v>
      </c>
      <c r="E2" t="s">
        <v>650</v>
      </c>
      <c r="F2" t="s">
        <v>662</v>
      </c>
      <c r="G2" t="s">
        <v>701</v>
      </c>
      <c r="H2" t="s">
        <v>707</v>
      </c>
      <c r="I2" t="s">
        <v>712</v>
      </c>
      <c r="J2" t="s">
        <v>727</v>
      </c>
      <c r="K2" t="s">
        <v>734</v>
      </c>
      <c r="L2">
        <v>279.24</v>
      </c>
      <c r="M2">
        <v>608.9</v>
      </c>
      <c r="N2">
        <v>0.112</v>
      </c>
      <c r="O2">
        <v>9</v>
      </c>
    </row>
    <row r="3" spans="1:15" x14ac:dyDescent="0.3">
      <c r="A3" t="s">
        <v>16</v>
      </c>
      <c r="B3" s="2">
        <v>45588</v>
      </c>
      <c r="C3" s="2">
        <v>45587</v>
      </c>
      <c r="D3" t="s">
        <v>646</v>
      </c>
      <c r="E3" t="s">
        <v>651</v>
      </c>
      <c r="F3" t="s">
        <v>663</v>
      </c>
      <c r="G3" t="s">
        <v>702</v>
      </c>
      <c r="H3" t="s">
        <v>708</v>
      </c>
      <c r="I3" t="s">
        <v>713</v>
      </c>
      <c r="J3" t="s">
        <v>728</v>
      </c>
      <c r="K3" t="s">
        <v>735</v>
      </c>
      <c r="L3">
        <v>1084.3900000000001</v>
      </c>
      <c r="M3">
        <v>759.33</v>
      </c>
      <c r="N3">
        <v>0.23699999999999999</v>
      </c>
      <c r="O3">
        <v>31</v>
      </c>
    </row>
    <row r="4" spans="1:15" x14ac:dyDescent="0.3">
      <c r="A4" t="s">
        <v>17</v>
      </c>
      <c r="B4" s="2">
        <v>44985</v>
      </c>
      <c r="C4" s="2">
        <v>45010</v>
      </c>
      <c r="D4" t="s">
        <v>646</v>
      </c>
      <c r="E4" t="s">
        <v>650</v>
      </c>
      <c r="F4" t="s">
        <v>664</v>
      </c>
      <c r="G4" t="s">
        <v>701</v>
      </c>
      <c r="H4" t="s">
        <v>707</v>
      </c>
      <c r="I4" t="s">
        <v>714</v>
      </c>
      <c r="J4" t="s">
        <v>729</v>
      </c>
      <c r="K4" t="s">
        <v>736</v>
      </c>
      <c r="L4">
        <v>1460.76</v>
      </c>
      <c r="M4">
        <v>-30.66</v>
      </c>
      <c r="N4">
        <v>0.13100000000000001</v>
      </c>
      <c r="O4">
        <v>12</v>
      </c>
    </row>
    <row r="5" spans="1:15" x14ac:dyDescent="0.3">
      <c r="A5" t="s">
        <v>18</v>
      </c>
      <c r="B5" s="2">
        <v>45745</v>
      </c>
      <c r="C5" s="2">
        <v>45749</v>
      </c>
      <c r="D5" t="s">
        <v>646</v>
      </c>
      <c r="E5" t="s">
        <v>651</v>
      </c>
      <c r="F5" t="s">
        <v>665</v>
      </c>
      <c r="G5" t="s">
        <v>703</v>
      </c>
      <c r="H5" t="s">
        <v>709</v>
      </c>
      <c r="I5" t="s">
        <v>715</v>
      </c>
      <c r="J5" t="s">
        <v>730</v>
      </c>
      <c r="K5" t="s">
        <v>737</v>
      </c>
      <c r="L5">
        <v>259.93</v>
      </c>
      <c r="M5">
        <v>255.94</v>
      </c>
      <c r="N5">
        <v>7.1999999999999995E-2</v>
      </c>
      <c r="O5">
        <v>22</v>
      </c>
    </row>
    <row r="6" spans="1:15" x14ac:dyDescent="0.3">
      <c r="A6" t="s">
        <v>19</v>
      </c>
      <c r="B6" s="2">
        <v>45266</v>
      </c>
      <c r="C6" s="2">
        <v>45291</v>
      </c>
      <c r="D6" t="s">
        <v>647</v>
      </c>
      <c r="E6" t="s">
        <v>652</v>
      </c>
      <c r="F6" t="s">
        <v>666</v>
      </c>
      <c r="G6" t="s">
        <v>704</v>
      </c>
      <c r="H6" t="s">
        <v>707</v>
      </c>
      <c r="I6" t="s">
        <v>716</v>
      </c>
      <c r="J6" t="s">
        <v>728</v>
      </c>
      <c r="K6" t="s">
        <v>738</v>
      </c>
      <c r="L6">
        <v>663.03</v>
      </c>
      <c r="M6">
        <v>813.51</v>
      </c>
      <c r="N6">
        <v>0.10199999999999999</v>
      </c>
      <c r="O6">
        <v>15</v>
      </c>
    </row>
    <row r="7" spans="1:15" x14ac:dyDescent="0.3">
      <c r="A7" t="s">
        <v>20</v>
      </c>
      <c r="B7" s="2">
        <v>44928</v>
      </c>
      <c r="C7" s="2">
        <v>44931</v>
      </c>
      <c r="D7" t="s">
        <v>648</v>
      </c>
      <c r="E7" t="s">
        <v>653</v>
      </c>
      <c r="F7" t="s">
        <v>667</v>
      </c>
      <c r="G7" t="s">
        <v>701</v>
      </c>
      <c r="H7" t="s">
        <v>710</v>
      </c>
      <c r="I7" t="s">
        <v>717</v>
      </c>
      <c r="J7" t="s">
        <v>731</v>
      </c>
      <c r="K7" t="s">
        <v>739</v>
      </c>
      <c r="L7">
        <v>315.87</v>
      </c>
      <c r="M7">
        <v>591.67999999999995</v>
      </c>
      <c r="N7">
        <v>0</v>
      </c>
      <c r="O7">
        <v>7</v>
      </c>
    </row>
    <row r="8" spans="1:15" x14ac:dyDescent="0.3">
      <c r="A8" t="s">
        <v>21</v>
      </c>
      <c r="B8" s="2">
        <v>45653</v>
      </c>
      <c r="C8" s="2">
        <v>45671</v>
      </c>
      <c r="D8" t="s">
        <v>647</v>
      </c>
      <c r="E8" t="s">
        <v>654</v>
      </c>
      <c r="F8" t="s">
        <v>668</v>
      </c>
      <c r="G8" t="s">
        <v>705</v>
      </c>
      <c r="H8" t="s">
        <v>709</v>
      </c>
      <c r="I8" t="s">
        <v>718</v>
      </c>
      <c r="J8" t="s">
        <v>732</v>
      </c>
      <c r="K8" t="s">
        <v>740</v>
      </c>
      <c r="L8">
        <v>586.07000000000005</v>
      </c>
      <c r="M8">
        <v>845.97</v>
      </c>
      <c r="N8">
        <v>0.14699999999999999</v>
      </c>
      <c r="O8">
        <v>4</v>
      </c>
    </row>
    <row r="9" spans="1:15" x14ac:dyDescent="0.3">
      <c r="A9" t="s">
        <v>22</v>
      </c>
      <c r="B9" s="2">
        <v>44941</v>
      </c>
      <c r="C9" s="2">
        <v>44939</v>
      </c>
      <c r="D9" t="s">
        <v>646</v>
      </c>
      <c r="E9" t="s">
        <v>651</v>
      </c>
      <c r="F9" t="s">
        <v>669</v>
      </c>
      <c r="G9" t="s">
        <v>702</v>
      </c>
      <c r="H9" t="s">
        <v>708</v>
      </c>
      <c r="I9" t="s">
        <v>719</v>
      </c>
      <c r="J9" t="s">
        <v>728</v>
      </c>
      <c r="K9" t="s">
        <v>741</v>
      </c>
      <c r="L9">
        <v>28.38</v>
      </c>
      <c r="M9">
        <v>47.22</v>
      </c>
      <c r="N9">
        <v>0.19400000000000001</v>
      </c>
      <c r="O9">
        <v>18</v>
      </c>
    </row>
    <row r="10" spans="1:15" x14ac:dyDescent="0.3">
      <c r="A10" t="s">
        <v>23</v>
      </c>
      <c r="B10" s="2">
        <v>45416</v>
      </c>
      <c r="C10" s="2">
        <v>45441</v>
      </c>
      <c r="D10" t="s">
        <v>646</v>
      </c>
      <c r="E10" t="s">
        <v>651</v>
      </c>
      <c r="F10" t="s">
        <v>669</v>
      </c>
      <c r="G10" t="s">
        <v>703</v>
      </c>
      <c r="H10" t="s">
        <v>709</v>
      </c>
      <c r="I10" t="s">
        <v>719</v>
      </c>
      <c r="J10" t="s">
        <v>732</v>
      </c>
      <c r="K10" t="s">
        <v>742</v>
      </c>
      <c r="L10">
        <v>1295.3399999999999</v>
      </c>
      <c r="M10">
        <v>2530.81</v>
      </c>
      <c r="N10">
        <v>3.1E-2</v>
      </c>
      <c r="O10">
        <v>6</v>
      </c>
    </row>
    <row r="11" spans="1:15" x14ac:dyDescent="0.3">
      <c r="A11" t="s">
        <v>24</v>
      </c>
      <c r="B11" s="2">
        <v>45798</v>
      </c>
      <c r="C11" s="2">
        <v>45817</v>
      </c>
      <c r="D11" t="s">
        <v>648</v>
      </c>
      <c r="E11" t="s">
        <v>655</v>
      </c>
      <c r="F11" t="s">
        <v>670</v>
      </c>
      <c r="G11" t="s">
        <v>703</v>
      </c>
      <c r="H11" t="s">
        <v>708</v>
      </c>
      <c r="I11" t="s">
        <v>720</v>
      </c>
      <c r="J11" t="s">
        <v>727</v>
      </c>
      <c r="K11" t="s">
        <v>743</v>
      </c>
      <c r="L11">
        <v>1331.38</v>
      </c>
      <c r="M11">
        <v>2309.56</v>
      </c>
      <c r="N11">
        <v>0.14899999999999999</v>
      </c>
      <c r="O11">
        <v>31</v>
      </c>
    </row>
    <row r="12" spans="1:15" x14ac:dyDescent="0.3">
      <c r="A12" t="s">
        <v>25</v>
      </c>
      <c r="B12" s="2">
        <v>45319</v>
      </c>
      <c r="C12" s="2">
        <v>45331</v>
      </c>
      <c r="D12" t="s">
        <v>649</v>
      </c>
      <c r="E12" t="s">
        <v>656</v>
      </c>
      <c r="F12" t="s">
        <v>671</v>
      </c>
      <c r="G12" t="s">
        <v>701</v>
      </c>
      <c r="H12" t="s">
        <v>708</v>
      </c>
      <c r="I12" t="s">
        <v>715</v>
      </c>
      <c r="J12" t="s">
        <v>733</v>
      </c>
      <c r="K12" t="s">
        <v>744</v>
      </c>
      <c r="L12">
        <v>644.16999999999996</v>
      </c>
      <c r="M12">
        <v>700.12</v>
      </c>
      <c r="N12">
        <v>6.0000000000000001E-3</v>
      </c>
      <c r="O12">
        <v>23</v>
      </c>
    </row>
    <row r="13" spans="1:15" x14ac:dyDescent="0.3">
      <c r="A13" t="s">
        <v>26</v>
      </c>
      <c r="B13" s="2">
        <v>45660</v>
      </c>
      <c r="C13" s="2">
        <v>45680</v>
      </c>
      <c r="D13" t="s">
        <v>647</v>
      </c>
      <c r="E13" t="s">
        <v>652</v>
      </c>
      <c r="F13" t="s">
        <v>666</v>
      </c>
      <c r="G13" t="s">
        <v>701</v>
      </c>
      <c r="H13" t="s">
        <v>710</v>
      </c>
      <c r="I13" t="s">
        <v>721</v>
      </c>
      <c r="J13" t="s">
        <v>730</v>
      </c>
      <c r="K13" t="s">
        <v>745</v>
      </c>
      <c r="L13">
        <v>908.6</v>
      </c>
      <c r="M13">
        <v>691.37</v>
      </c>
      <c r="N13">
        <v>0.25</v>
      </c>
      <c r="O13">
        <v>20</v>
      </c>
    </row>
    <row r="14" spans="1:15" x14ac:dyDescent="0.3">
      <c r="A14" t="s">
        <v>27</v>
      </c>
      <c r="B14" s="2">
        <v>45722</v>
      </c>
      <c r="C14" s="2">
        <v>45747</v>
      </c>
      <c r="D14" t="s">
        <v>648</v>
      </c>
      <c r="E14" t="s">
        <v>655</v>
      </c>
      <c r="F14" t="s">
        <v>672</v>
      </c>
      <c r="G14" t="s">
        <v>703</v>
      </c>
      <c r="H14" t="s">
        <v>708</v>
      </c>
      <c r="I14" t="s">
        <v>713</v>
      </c>
      <c r="J14" t="s">
        <v>727</v>
      </c>
      <c r="K14" t="s">
        <v>746</v>
      </c>
      <c r="L14">
        <v>331.57</v>
      </c>
      <c r="M14">
        <v>548.4</v>
      </c>
      <c r="N14">
        <v>9.4E-2</v>
      </c>
      <c r="O14">
        <v>10</v>
      </c>
    </row>
    <row r="15" spans="1:15" x14ac:dyDescent="0.3">
      <c r="A15" t="s">
        <v>28</v>
      </c>
      <c r="B15" s="2">
        <v>45311</v>
      </c>
      <c r="C15" s="2">
        <v>45335</v>
      </c>
      <c r="D15" t="s">
        <v>649</v>
      </c>
      <c r="E15" t="s">
        <v>657</v>
      </c>
      <c r="F15" t="s">
        <v>673</v>
      </c>
      <c r="G15" t="s">
        <v>701</v>
      </c>
      <c r="H15" t="s">
        <v>707</v>
      </c>
      <c r="I15" t="s">
        <v>722</v>
      </c>
      <c r="J15" t="s">
        <v>728</v>
      </c>
      <c r="K15" t="s">
        <v>747</v>
      </c>
      <c r="L15">
        <v>643.53</v>
      </c>
      <c r="M15">
        <v>1439.01</v>
      </c>
      <c r="N15">
        <v>0</v>
      </c>
      <c r="O15">
        <v>15</v>
      </c>
    </row>
    <row r="16" spans="1:15" x14ac:dyDescent="0.3">
      <c r="A16" t="s">
        <v>29</v>
      </c>
      <c r="B16" s="2">
        <v>45901</v>
      </c>
      <c r="C16" s="2">
        <v>45930</v>
      </c>
      <c r="D16" t="s">
        <v>648</v>
      </c>
      <c r="E16" t="s">
        <v>655</v>
      </c>
      <c r="F16" t="s">
        <v>672</v>
      </c>
      <c r="G16" t="s">
        <v>702</v>
      </c>
      <c r="H16" t="s">
        <v>707</v>
      </c>
      <c r="I16" t="s">
        <v>723</v>
      </c>
      <c r="J16" t="s">
        <v>733</v>
      </c>
      <c r="K16" t="s">
        <v>748</v>
      </c>
      <c r="L16">
        <v>780.59</v>
      </c>
      <c r="M16">
        <v>631.57000000000005</v>
      </c>
      <c r="N16">
        <v>0</v>
      </c>
      <c r="O16">
        <v>12</v>
      </c>
    </row>
    <row r="17" spans="1:15" x14ac:dyDescent="0.3">
      <c r="A17" t="s">
        <v>30</v>
      </c>
      <c r="B17" s="2">
        <v>45039</v>
      </c>
      <c r="C17" s="2">
        <v>45038</v>
      </c>
      <c r="D17" t="s">
        <v>646</v>
      </c>
      <c r="E17" t="s">
        <v>650</v>
      </c>
      <c r="F17" t="s">
        <v>664</v>
      </c>
      <c r="G17" t="s">
        <v>705</v>
      </c>
      <c r="H17" t="s">
        <v>711</v>
      </c>
      <c r="I17" t="s">
        <v>718</v>
      </c>
      <c r="J17" t="s">
        <v>731</v>
      </c>
      <c r="K17" t="s">
        <v>749</v>
      </c>
      <c r="L17">
        <v>756.51</v>
      </c>
      <c r="M17">
        <v>850.8</v>
      </c>
      <c r="N17">
        <v>7.3999999999999996E-2</v>
      </c>
      <c r="O17">
        <v>9</v>
      </c>
    </row>
    <row r="18" spans="1:15" x14ac:dyDescent="0.3">
      <c r="A18" t="s">
        <v>31</v>
      </c>
      <c r="B18" s="2">
        <v>45636</v>
      </c>
      <c r="C18" s="2">
        <v>45665</v>
      </c>
      <c r="D18" t="s">
        <v>649</v>
      </c>
      <c r="E18" t="s">
        <v>657</v>
      </c>
      <c r="F18" t="s">
        <v>673</v>
      </c>
      <c r="G18" t="s">
        <v>705</v>
      </c>
      <c r="H18" t="s">
        <v>707</v>
      </c>
      <c r="I18" t="s">
        <v>723</v>
      </c>
      <c r="J18" t="s">
        <v>728</v>
      </c>
      <c r="K18" t="s">
        <v>750</v>
      </c>
      <c r="L18">
        <v>891.08</v>
      </c>
      <c r="M18">
        <v>1040.0999999999999</v>
      </c>
      <c r="N18">
        <v>0.109</v>
      </c>
      <c r="O18">
        <v>28</v>
      </c>
    </row>
    <row r="19" spans="1:15" x14ac:dyDescent="0.3">
      <c r="A19" t="s">
        <v>32</v>
      </c>
      <c r="B19" s="2">
        <v>45908</v>
      </c>
      <c r="C19" s="2">
        <v>45916</v>
      </c>
      <c r="D19" t="s">
        <v>647</v>
      </c>
      <c r="E19" t="s">
        <v>652</v>
      </c>
      <c r="F19" t="s">
        <v>666</v>
      </c>
      <c r="G19" t="s">
        <v>701</v>
      </c>
      <c r="H19" t="s">
        <v>710</v>
      </c>
      <c r="I19" t="s">
        <v>712</v>
      </c>
      <c r="J19" t="s">
        <v>730</v>
      </c>
      <c r="K19" t="s">
        <v>751</v>
      </c>
      <c r="L19">
        <v>1225.57</v>
      </c>
      <c r="M19">
        <v>2705.57</v>
      </c>
      <c r="N19">
        <v>0.183</v>
      </c>
      <c r="O19">
        <v>16</v>
      </c>
    </row>
    <row r="20" spans="1:15" x14ac:dyDescent="0.3">
      <c r="A20" t="s">
        <v>33</v>
      </c>
      <c r="B20" s="2">
        <v>45858</v>
      </c>
      <c r="C20" s="2">
        <v>45874</v>
      </c>
      <c r="D20" t="s">
        <v>648</v>
      </c>
      <c r="E20" t="s">
        <v>655</v>
      </c>
      <c r="F20" t="s">
        <v>672</v>
      </c>
      <c r="G20" t="s">
        <v>706</v>
      </c>
      <c r="H20" t="s">
        <v>709</v>
      </c>
      <c r="I20" t="s">
        <v>715</v>
      </c>
      <c r="J20" t="s">
        <v>733</v>
      </c>
      <c r="K20" t="s">
        <v>752</v>
      </c>
      <c r="L20">
        <v>1068.17</v>
      </c>
      <c r="M20">
        <v>2375.37</v>
      </c>
      <c r="N20">
        <v>0.109</v>
      </c>
      <c r="O20">
        <v>18</v>
      </c>
    </row>
    <row r="21" spans="1:15" x14ac:dyDescent="0.3">
      <c r="A21" t="s">
        <v>34</v>
      </c>
      <c r="B21" s="2">
        <v>45798</v>
      </c>
      <c r="C21" s="2">
        <v>45796</v>
      </c>
      <c r="D21" t="s">
        <v>649</v>
      </c>
      <c r="E21" t="s">
        <v>658</v>
      </c>
      <c r="F21" t="s">
        <v>674</v>
      </c>
      <c r="G21" t="s">
        <v>706</v>
      </c>
      <c r="H21" t="s">
        <v>708</v>
      </c>
      <c r="I21" t="s">
        <v>724</v>
      </c>
      <c r="J21" t="s">
        <v>731</v>
      </c>
      <c r="K21" t="s">
        <v>753</v>
      </c>
      <c r="L21">
        <v>1015.16</v>
      </c>
      <c r="M21">
        <v>2148.14</v>
      </c>
      <c r="N21">
        <v>3.7999999999999999E-2</v>
      </c>
      <c r="O21">
        <v>19</v>
      </c>
    </row>
    <row r="22" spans="1:15" x14ac:dyDescent="0.3">
      <c r="A22" t="s">
        <v>35</v>
      </c>
      <c r="B22" s="2">
        <v>45498</v>
      </c>
      <c r="C22" s="2">
        <v>45497</v>
      </c>
      <c r="D22" t="s">
        <v>646</v>
      </c>
      <c r="E22" t="s">
        <v>650</v>
      </c>
      <c r="F22" t="s">
        <v>675</v>
      </c>
      <c r="G22" t="s">
        <v>703</v>
      </c>
      <c r="H22" t="s">
        <v>711</v>
      </c>
      <c r="I22" t="s">
        <v>713</v>
      </c>
      <c r="J22" t="s">
        <v>731</v>
      </c>
      <c r="K22" t="s">
        <v>754</v>
      </c>
      <c r="L22">
        <v>1494.4</v>
      </c>
      <c r="M22">
        <v>3661.07</v>
      </c>
      <c r="N22">
        <v>7.1999999999999995E-2</v>
      </c>
      <c r="O22">
        <v>7</v>
      </c>
    </row>
    <row r="23" spans="1:15" x14ac:dyDescent="0.3">
      <c r="A23" t="s">
        <v>36</v>
      </c>
      <c r="B23" s="2">
        <v>45057</v>
      </c>
      <c r="C23" s="2">
        <v>45074</v>
      </c>
      <c r="D23" t="s">
        <v>647</v>
      </c>
      <c r="E23" t="s">
        <v>659</v>
      </c>
      <c r="F23" t="s">
        <v>676</v>
      </c>
      <c r="G23" t="s">
        <v>706</v>
      </c>
      <c r="H23" t="s">
        <v>709</v>
      </c>
      <c r="I23" t="s">
        <v>718</v>
      </c>
      <c r="J23" t="s">
        <v>729</v>
      </c>
      <c r="K23" t="s">
        <v>755</v>
      </c>
      <c r="L23">
        <v>1331.19</v>
      </c>
      <c r="M23">
        <v>2903.09</v>
      </c>
      <c r="N23">
        <v>0.14299999999999999</v>
      </c>
      <c r="O23">
        <v>8</v>
      </c>
    </row>
    <row r="24" spans="1:15" x14ac:dyDescent="0.3">
      <c r="A24" t="s">
        <v>37</v>
      </c>
      <c r="B24" s="2">
        <v>45822</v>
      </c>
      <c r="C24" s="2">
        <v>45837</v>
      </c>
      <c r="D24" t="s">
        <v>646</v>
      </c>
      <c r="E24" t="s">
        <v>651</v>
      </c>
      <c r="F24" t="s">
        <v>663</v>
      </c>
      <c r="G24" t="s">
        <v>704</v>
      </c>
      <c r="H24" t="s">
        <v>709</v>
      </c>
      <c r="I24" t="s">
        <v>724</v>
      </c>
      <c r="J24" t="s">
        <v>733</v>
      </c>
      <c r="K24" t="s">
        <v>756</v>
      </c>
      <c r="L24">
        <v>730.99</v>
      </c>
      <c r="M24">
        <v>1242.8399999999999</v>
      </c>
      <c r="N24">
        <v>0.12</v>
      </c>
      <c r="O24">
        <v>10</v>
      </c>
    </row>
    <row r="25" spans="1:15" x14ac:dyDescent="0.3">
      <c r="A25" t="s">
        <v>38</v>
      </c>
      <c r="B25" s="2">
        <v>45430</v>
      </c>
      <c r="C25" s="2">
        <v>45435</v>
      </c>
      <c r="D25" t="s">
        <v>648</v>
      </c>
      <c r="E25" t="s">
        <v>660</v>
      </c>
      <c r="F25" t="s">
        <v>677</v>
      </c>
      <c r="G25" t="s">
        <v>706</v>
      </c>
      <c r="H25" t="s">
        <v>707</v>
      </c>
      <c r="I25" t="s">
        <v>722</v>
      </c>
      <c r="J25" t="s">
        <v>731</v>
      </c>
      <c r="K25" t="s">
        <v>757</v>
      </c>
      <c r="L25">
        <v>1274.5899999999999</v>
      </c>
      <c r="M25">
        <v>2553.69</v>
      </c>
      <c r="N25">
        <v>0.01</v>
      </c>
      <c r="O25">
        <v>8</v>
      </c>
    </row>
    <row r="26" spans="1:15" x14ac:dyDescent="0.3">
      <c r="A26" t="s">
        <v>39</v>
      </c>
      <c r="B26" s="2">
        <v>44964</v>
      </c>
      <c r="C26" s="2">
        <v>44969</v>
      </c>
      <c r="D26" t="s">
        <v>648</v>
      </c>
      <c r="E26" t="s">
        <v>655</v>
      </c>
      <c r="F26" t="s">
        <v>670</v>
      </c>
      <c r="G26" t="s">
        <v>702</v>
      </c>
      <c r="H26" t="s">
        <v>708</v>
      </c>
      <c r="I26" t="s">
        <v>725</v>
      </c>
      <c r="J26" t="s">
        <v>727</v>
      </c>
      <c r="K26" t="s">
        <v>758</v>
      </c>
      <c r="L26">
        <v>948.55</v>
      </c>
      <c r="M26">
        <v>2089.16</v>
      </c>
      <c r="N26">
        <v>7.0000000000000001E-3</v>
      </c>
      <c r="O26">
        <v>12</v>
      </c>
    </row>
    <row r="27" spans="1:15" x14ac:dyDescent="0.3">
      <c r="A27" t="s">
        <v>40</v>
      </c>
      <c r="B27" s="2">
        <v>45473</v>
      </c>
      <c r="C27" s="2">
        <v>45487</v>
      </c>
      <c r="D27" t="s">
        <v>648</v>
      </c>
      <c r="E27" t="s">
        <v>655</v>
      </c>
      <c r="F27" t="s">
        <v>672</v>
      </c>
      <c r="G27" t="s">
        <v>702</v>
      </c>
      <c r="H27" t="s">
        <v>707</v>
      </c>
      <c r="I27" t="s">
        <v>712</v>
      </c>
      <c r="J27" t="s">
        <v>733</v>
      </c>
      <c r="K27" t="s">
        <v>759</v>
      </c>
      <c r="L27">
        <v>1491.85</v>
      </c>
      <c r="M27">
        <v>2583.02</v>
      </c>
      <c r="N27">
        <v>0.16800000000000001</v>
      </c>
      <c r="O27">
        <v>4</v>
      </c>
    </row>
    <row r="28" spans="1:15" x14ac:dyDescent="0.3">
      <c r="A28" t="s">
        <v>41</v>
      </c>
      <c r="B28" s="2">
        <v>45626</v>
      </c>
      <c r="C28" s="2">
        <v>45656</v>
      </c>
      <c r="D28" t="s">
        <v>649</v>
      </c>
      <c r="E28" t="s">
        <v>657</v>
      </c>
      <c r="F28" t="s">
        <v>673</v>
      </c>
      <c r="G28" t="s">
        <v>704</v>
      </c>
      <c r="H28" t="s">
        <v>709</v>
      </c>
      <c r="I28" t="s">
        <v>721</v>
      </c>
      <c r="J28" t="s">
        <v>728</v>
      </c>
      <c r="K28" t="s">
        <v>760</v>
      </c>
      <c r="L28">
        <v>117.64</v>
      </c>
      <c r="M28">
        <v>175.67</v>
      </c>
      <c r="N28">
        <v>0</v>
      </c>
      <c r="O28">
        <v>10</v>
      </c>
    </row>
    <row r="29" spans="1:15" x14ac:dyDescent="0.3">
      <c r="A29" t="s">
        <v>42</v>
      </c>
      <c r="B29" s="2">
        <v>45492</v>
      </c>
      <c r="C29" s="2">
        <v>45492</v>
      </c>
      <c r="D29" t="s">
        <v>646</v>
      </c>
      <c r="E29" t="s">
        <v>650</v>
      </c>
      <c r="F29" t="s">
        <v>662</v>
      </c>
      <c r="G29" t="s">
        <v>705</v>
      </c>
      <c r="H29" t="s">
        <v>707</v>
      </c>
      <c r="I29" t="s">
        <v>720</v>
      </c>
      <c r="J29" t="s">
        <v>730</v>
      </c>
      <c r="K29" t="s">
        <v>761</v>
      </c>
      <c r="L29">
        <v>857.24</v>
      </c>
      <c r="M29">
        <v>758.23</v>
      </c>
      <c r="N29">
        <v>0.125</v>
      </c>
      <c r="O29">
        <v>6</v>
      </c>
    </row>
    <row r="30" spans="1:15" x14ac:dyDescent="0.3">
      <c r="A30" t="s">
        <v>43</v>
      </c>
      <c r="B30" s="2">
        <v>45030</v>
      </c>
      <c r="C30" s="2">
        <v>45060</v>
      </c>
      <c r="D30" t="s">
        <v>646</v>
      </c>
      <c r="E30" t="s">
        <v>650</v>
      </c>
      <c r="F30" t="s">
        <v>678</v>
      </c>
      <c r="G30" t="s">
        <v>704</v>
      </c>
      <c r="H30" t="s">
        <v>709</v>
      </c>
      <c r="I30" t="s">
        <v>724</v>
      </c>
      <c r="J30" t="s">
        <v>730</v>
      </c>
      <c r="K30" t="s">
        <v>762</v>
      </c>
      <c r="L30">
        <v>209.25</v>
      </c>
      <c r="M30">
        <v>434.8</v>
      </c>
      <c r="N30">
        <v>0</v>
      </c>
      <c r="O30">
        <v>9</v>
      </c>
    </row>
    <row r="31" spans="1:15" x14ac:dyDescent="0.3">
      <c r="A31" t="s">
        <v>44</v>
      </c>
      <c r="B31" s="2">
        <v>45754</v>
      </c>
      <c r="C31" s="2">
        <v>45758</v>
      </c>
      <c r="D31" t="s">
        <v>649</v>
      </c>
      <c r="E31" t="s">
        <v>657</v>
      </c>
      <c r="F31" t="s">
        <v>679</v>
      </c>
      <c r="G31" t="s">
        <v>702</v>
      </c>
      <c r="H31" t="s">
        <v>707</v>
      </c>
      <c r="I31" t="s">
        <v>718</v>
      </c>
      <c r="J31" t="s">
        <v>729</v>
      </c>
      <c r="K31" t="s">
        <v>763</v>
      </c>
      <c r="L31">
        <v>754.77</v>
      </c>
      <c r="M31">
        <v>1666.18</v>
      </c>
      <c r="N31">
        <v>0.13900000000000001</v>
      </c>
      <c r="O31">
        <v>14</v>
      </c>
    </row>
    <row r="32" spans="1:15" x14ac:dyDescent="0.3">
      <c r="A32" t="s">
        <v>45</v>
      </c>
      <c r="B32" s="2">
        <v>45653</v>
      </c>
      <c r="C32" s="2">
        <v>45672</v>
      </c>
      <c r="D32" t="s">
        <v>647</v>
      </c>
      <c r="E32" t="s">
        <v>654</v>
      </c>
      <c r="F32" t="s">
        <v>680</v>
      </c>
      <c r="G32" t="s">
        <v>703</v>
      </c>
      <c r="H32" t="s">
        <v>710</v>
      </c>
      <c r="I32" t="s">
        <v>715</v>
      </c>
      <c r="J32" t="s">
        <v>727</v>
      </c>
      <c r="K32" t="s">
        <v>764</v>
      </c>
      <c r="L32">
        <v>495.59</v>
      </c>
      <c r="M32">
        <v>631.78</v>
      </c>
      <c r="N32">
        <v>8.6999999999999994E-2</v>
      </c>
      <c r="O32">
        <v>17</v>
      </c>
    </row>
    <row r="33" spans="1:15" x14ac:dyDescent="0.3">
      <c r="A33" t="s">
        <v>46</v>
      </c>
      <c r="B33" s="2">
        <v>44980</v>
      </c>
      <c r="C33" s="2">
        <v>45010</v>
      </c>
      <c r="D33" t="s">
        <v>648</v>
      </c>
      <c r="E33" t="s">
        <v>653</v>
      </c>
      <c r="F33" t="s">
        <v>681</v>
      </c>
      <c r="G33" t="s">
        <v>706</v>
      </c>
      <c r="H33" t="s">
        <v>708</v>
      </c>
      <c r="I33" t="s">
        <v>726</v>
      </c>
      <c r="J33" t="s">
        <v>730</v>
      </c>
      <c r="K33" t="s">
        <v>765</v>
      </c>
      <c r="L33">
        <v>1242.6600000000001</v>
      </c>
      <c r="M33">
        <v>1794.07</v>
      </c>
      <c r="N33">
        <v>8.8999999999999996E-2</v>
      </c>
      <c r="O33">
        <v>16</v>
      </c>
    </row>
    <row r="34" spans="1:15" x14ac:dyDescent="0.3">
      <c r="A34" t="s">
        <v>47</v>
      </c>
      <c r="B34" s="2">
        <v>45862</v>
      </c>
      <c r="C34" s="2">
        <v>45875</v>
      </c>
      <c r="D34" t="s">
        <v>646</v>
      </c>
      <c r="E34" t="s">
        <v>661</v>
      </c>
      <c r="F34" t="s">
        <v>682</v>
      </c>
      <c r="G34" t="s">
        <v>702</v>
      </c>
      <c r="H34" t="s">
        <v>709</v>
      </c>
      <c r="I34" t="s">
        <v>726</v>
      </c>
      <c r="J34" t="s">
        <v>729</v>
      </c>
      <c r="K34" t="s">
        <v>766</v>
      </c>
      <c r="L34">
        <v>1463.9</v>
      </c>
      <c r="M34">
        <v>2633.02</v>
      </c>
      <c r="N34">
        <v>8.4000000000000005E-2</v>
      </c>
      <c r="O34">
        <v>4</v>
      </c>
    </row>
    <row r="35" spans="1:15" x14ac:dyDescent="0.3">
      <c r="A35" t="s">
        <v>48</v>
      </c>
      <c r="B35" s="2">
        <v>45400</v>
      </c>
      <c r="C35" s="2">
        <v>45420</v>
      </c>
      <c r="D35" t="s">
        <v>649</v>
      </c>
      <c r="E35" t="s">
        <v>658</v>
      </c>
      <c r="F35" t="s">
        <v>683</v>
      </c>
      <c r="G35" t="s">
        <v>703</v>
      </c>
      <c r="I35" t="s">
        <v>726</v>
      </c>
      <c r="J35" t="s">
        <v>731</v>
      </c>
      <c r="K35" t="s">
        <v>767</v>
      </c>
      <c r="L35">
        <v>645.33000000000004</v>
      </c>
      <c r="M35">
        <v>1321.85</v>
      </c>
      <c r="N35">
        <v>0</v>
      </c>
      <c r="O35">
        <v>10</v>
      </c>
    </row>
    <row r="36" spans="1:15" x14ac:dyDescent="0.3">
      <c r="A36" t="s">
        <v>49</v>
      </c>
      <c r="B36" s="2">
        <v>45527</v>
      </c>
      <c r="C36" s="2">
        <v>45525</v>
      </c>
      <c r="D36" t="s">
        <v>646</v>
      </c>
      <c r="E36" t="s">
        <v>661</v>
      </c>
      <c r="F36" t="s">
        <v>682</v>
      </c>
      <c r="G36" t="s">
        <v>702</v>
      </c>
      <c r="H36" t="s">
        <v>707</v>
      </c>
      <c r="I36" t="s">
        <v>718</v>
      </c>
      <c r="J36" t="s">
        <v>727</v>
      </c>
      <c r="K36" t="s">
        <v>768</v>
      </c>
      <c r="L36">
        <v>1432.52</v>
      </c>
      <c r="M36">
        <v>3036.87</v>
      </c>
      <c r="N36">
        <v>0</v>
      </c>
      <c r="O36">
        <v>9</v>
      </c>
    </row>
    <row r="37" spans="1:15" x14ac:dyDescent="0.3">
      <c r="A37" t="s">
        <v>50</v>
      </c>
      <c r="B37" s="2">
        <v>45012</v>
      </c>
      <c r="C37" s="2">
        <v>45038</v>
      </c>
      <c r="D37" t="s">
        <v>647</v>
      </c>
      <c r="E37" t="s">
        <v>654</v>
      </c>
      <c r="F37" t="s">
        <v>680</v>
      </c>
      <c r="G37" t="s">
        <v>703</v>
      </c>
      <c r="H37" t="s">
        <v>709</v>
      </c>
      <c r="I37" t="s">
        <v>713</v>
      </c>
      <c r="J37" t="s">
        <v>728</v>
      </c>
      <c r="K37" t="s">
        <v>769</v>
      </c>
      <c r="L37">
        <v>178.53</v>
      </c>
      <c r="M37">
        <v>199.37</v>
      </c>
      <c r="N37">
        <v>0.10100000000000001</v>
      </c>
      <c r="O37">
        <v>37</v>
      </c>
    </row>
    <row r="38" spans="1:15" x14ac:dyDescent="0.3">
      <c r="A38" t="s">
        <v>51</v>
      </c>
      <c r="B38" s="2">
        <v>45358</v>
      </c>
      <c r="C38" s="2">
        <v>45376</v>
      </c>
      <c r="D38" t="s">
        <v>649</v>
      </c>
      <c r="E38" t="s">
        <v>656</v>
      </c>
      <c r="F38" t="s">
        <v>684</v>
      </c>
      <c r="G38" t="s">
        <v>701</v>
      </c>
      <c r="H38" t="s">
        <v>708</v>
      </c>
      <c r="I38" t="s">
        <v>717</v>
      </c>
      <c r="J38" t="s">
        <v>727</v>
      </c>
      <c r="K38" t="s">
        <v>770</v>
      </c>
      <c r="L38">
        <v>712.84</v>
      </c>
      <c r="M38">
        <v>927.51</v>
      </c>
      <c r="N38">
        <v>0.24299999999999999</v>
      </c>
      <c r="O38">
        <v>27</v>
      </c>
    </row>
    <row r="39" spans="1:15" x14ac:dyDescent="0.3">
      <c r="A39" t="s">
        <v>52</v>
      </c>
      <c r="B39" s="2">
        <v>45832</v>
      </c>
      <c r="C39" s="2">
        <v>45848</v>
      </c>
      <c r="D39" t="s">
        <v>647</v>
      </c>
      <c r="E39" t="s">
        <v>659</v>
      </c>
      <c r="F39" t="s">
        <v>685</v>
      </c>
      <c r="G39" t="s">
        <v>706</v>
      </c>
      <c r="H39" t="s">
        <v>711</v>
      </c>
      <c r="I39" t="s">
        <v>725</v>
      </c>
      <c r="J39" t="s">
        <v>727</v>
      </c>
      <c r="K39" t="s">
        <v>771</v>
      </c>
      <c r="L39">
        <v>757.19</v>
      </c>
      <c r="M39">
        <v>1735.41</v>
      </c>
      <c r="N39">
        <v>0.13600000000000001</v>
      </c>
      <c r="O39">
        <v>8</v>
      </c>
    </row>
    <row r="40" spans="1:15" x14ac:dyDescent="0.3">
      <c r="A40" t="s">
        <v>53</v>
      </c>
      <c r="B40" s="2">
        <v>45401</v>
      </c>
      <c r="C40" s="2">
        <v>45418</v>
      </c>
      <c r="D40" t="s">
        <v>646</v>
      </c>
      <c r="E40" t="s">
        <v>651</v>
      </c>
      <c r="F40" t="s">
        <v>663</v>
      </c>
      <c r="G40" t="s">
        <v>703</v>
      </c>
      <c r="H40" t="s">
        <v>708</v>
      </c>
      <c r="I40" t="s">
        <v>720</v>
      </c>
      <c r="J40" t="s">
        <v>728</v>
      </c>
      <c r="K40" t="s">
        <v>772</v>
      </c>
      <c r="L40">
        <v>865.33</v>
      </c>
      <c r="M40">
        <v>1395.64</v>
      </c>
      <c r="N40">
        <v>0.17499999999999999</v>
      </c>
      <c r="O40">
        <v>13</v>
      </c>
    </row>
    <row r="41" spans="1:15" x14ac:dyDescent="0.3">
      <c r="A41" t="s">
        <v>54</v>
      </c>
      <c r="B41" s="2">
        <v>45094</v>
      </c>
      <c r="C41" s="2">
        <v>45101</v>
      </c>
      <c r="D41" t="s">
        <v>648</v>
      </c>
      <c r="E41" t="s">
        <v>660</v>
      </c>
      <c r="F41" t="s">
        <v>686</v>
      </c>
      <c r="G41" t="s">
        <v>701</v>
      </c>
      <c r="H41" t="s">
        <v>707</v>
      </c>
      <c r="I41" t="s">
        <v>714</v>
      </c>
      <c r="J41" t="s">
        <v>728</v>
      </c>
      <c r="K41" t="s">
        <v>773</v>
      </c>
      <c r="L41">
        <v>313.99</v>
      </c>
      <c r="M41">
        <v>454.42</v>
      </c>
      <c r="N41">
        <v>0.129</v>
      </c>
      <c r="O41">
        <v>9</v>
      </c>
    </row>
    <row r="42" spans="1:15" x14ac:dyDescent="0.3">
      <c r="A42" t="s">
        <v>55</v>
      </c>
      <c r="B42" s="2">
        <v>45531</v>
      </c>
      <c r="C42" s="2">
        <v>45554</v>
      </c>
      <c r="D42" t="s">
        <v>649</v>
      </c>
      <c r="E42" t="s">
        <v>656</v>
      </c>
      <c r="F42" t="s">
        <v>671</v>
      </c>
      <c r="G42" t="s">
        <v>705</v>
      </c>
      <c r="H42" t="s">
        <v>711</v>
      </c>
      <c r="I42" t="s">
        <v>726</v>
      </c>
      <c r="J42" t="s">
        <v>732</v>
      </c>
      <c r="K42" t="s">
        <v>774</v>
      </c>
      <c r="L42">
        <v>1024.01</v>
      </c>
      <c r="M42">
        <v>1580.97</v>
      </c>
      <c r="N42">
        <v>3.6999999999999998E-2</v>
      </c>
      <c r="O42">
        <v>27</v>
      </c>
    </row>
    <row r="43" spans="1:15" x14ac:dyDescent="0.3">
      <c r="A43" t="s">
        <v>56</v>
      </c>
      <c r="B43" s="2">
        <v>45302</v>
      </c>
      <c r="C43" s="2">
        <v>45324</v>
      </c>
      <c r="D43" t="s">
        <v>646</v>
      </c>
      <c r="E43" t="s">
        <v>661</v>
      </c>
      <c r="F43" t="s">
        <v>687</v>
      </c>
      <c r="G43" t="s">
        <v>704</v>
      </c>
      <c r="H43" t="s">
        <v>708</v>
      </c>
      <c r="I43" t="s">
        <v>723</v>
      </c>
      <c r="J43" t="s">
        <v>729</v>
      </c>
      <c r="K43" t="s">
        <v>775</v>
      </c>
      <c r="L43">
        <v>1206.2</v>
      </c>
      <c r="M43">
        <v>1759.79</v>
      </c>
      <c r="N43">
        <v>0</v>
      </c>
      <c r="O43">
        <v>6</v>
      </c>
    </row>
    <row r="44" spans="1:15" x14ac:dyDescent="0.3">
      <c r="A44" t="s">
        <v>57</v>
      </c>
      <c r="B44" s="2">
        <v>45590</v>
      </c>
      <c r="C44" s="2">
        <v>45610</v>
      </c>
      <c r="D44" t="s">
        <v>646</v>
      </c>
      <c r="E44" t="s">
        <v>650</v>
      </c>
      <c r="F44" t="s">
        <v>675</v>
      </c>
      <c r="G44" t="s">
        <v>701</v>
      </c>
      <c r="H44" t="s">
        <v>711</v>
      </c>
      <c r="I44" t="s">
        <v>722</v>
      </c>
      <c r="J44" t="s">
        <v>728</v>
      </c>
      <c r="K44" t="s">
        <v>776</v>
      </c>
      <c r="L44">
        <v>1396.48</v>
      </c>
      <c r="M44">
        <v>3204.5</v>
      </c>
      <c r="N44">
        <v>0.318</v>
      </c>
      <c r="O44">
        <v>14</v>
      </c>
    </row>
    <row r="45" spans="1:15" x14ac:dyDescent="0.3">
      <c r="A45" t="s">
        <v>58</v>
      </c>
      <c r="B45" s="2">
        <v>45806</v>
      </c>
      <c r="C45" s="2">
        <v>45828</v>
      </c>
      <c r="D45" t="s">
        <v>649</v>
      </c>
      <c r="E45" t="s">
        <v>656</v>
      </c>
      <c r="F45" t="s">
        <v>671</v>
      </c>
      <c r="G45" t="s">
        <v>701</v>
      </c>
      <c r="H45" t="s">
        <v>711</v>
      </c>
      <c r="I45" t="s">
        <v>720</v>
      </c>
      <c r="J45" t="s">
        <v>728</v>
      </c>
      <c r="K45" t="s">
        <v>777</v>
      </c>
      <c r="L45">
        <v>483.47</v>
      </c>
      <c r="M45">
        <v>1135.43</v>
      </c>
      <c r="N45">
        <v>0.14599999999999999</v>
      </c>
      <c r="O45">
        <v>11</v>
      </c>
    </row>
    <row r="46" spans="1:15" x14ac:dyDescent="0.3">
      <c r="A46" t="s">
        <v>59</v>
      </c>
      <c r="B46" s="2">
        <v>45432</v>
      </c>
      <c r="C46" s="2">
        <v>45445</v>
      </c>
      <c r="D46" t="s">
        <v>648</v>
      </c>
      <c r="E46" t="s">
        <v>653</v>
      </c>
      <c r="F46" t="s">
        <v>688</v>
      </c>
      <c r="G46" t="s">
        <v>706</v>
      </c>
      <c r="H46" t="s">
        <v>709</v>
      </c>
      <c r="I46" t="s">
        <v>723</v>
      </c>
      <c r="J46" t="s">
        <v>727</v>
      </c>
      <c r="K46" t="s">
        <v>778</v>
      </c>
      <c r="L46">
        <v>675.43</v>
      </c>
      <c r="M46">
        <v>996.36</v>
      </c>
      <c r="N46">
        <v>0.182</v>
      </c>
      <c r="O46">
        <v>22</v>
      </c>
    </row>
    <row r="47" spans="1:15" x14ac:dyDescent="0.3">
      <c r="A47" t="s">
        <v>60</v>
      </c>
      <c r="B47" s="2">
        <v>45035</v>
      </c>
      <c r="C47" s="2">
        <v>45046</v>
      </c>
      <c r="D47" t="s">
        <v>647</v>
      </c>
      <c r="E47" t="s">
        <v>654</v>
      </c>
      <c r="F47" t="s">
        <v>680</v>
      </c>
      <c r="G47" t="s">
        <v>705</v>
      </c>
      <c r="H47" t="s">
        <v>707</v>
      </c>
      <c r="I47" t="s">
        <v>720</v>
      </c>
      <c r="J47" t="s">
        <v>729</v>
      </c>
      <c r="K47" t="s">
        <v>779</v>
      </c>
      <c r="L47">
        <v>826.55</v>
      </c>
      <c r="M47">
        <v>1397.05</v>
      </c>
      <c r="N47">
        <v>0.16900000000000001</v>
      </c>
      <c r="O47">
        <v>28</v>
      </c>
    </row>
    <row r="48" spans="1:15" x14ac:dyDescent="0.3">
      <c r="A48" t="s">
        <v>61</v>
      </c>
      <c r="B48" s="2">
        <v>45100</v>
      </c>
      <c r="C48" s="2">
        <v>45110</v>
      </c>
      <c r="D48" t="s">
        <v>646</v>
      </c>
      <c r="E48" t="s">
        <v>651</v>
      </c>
      <c r="F48" t="s">
        <v>669</v>
      </c>
      <c r="G48" t="s">
        <v>704</v>
      </c>
      <c r="H48" t="s">
        <v>708</v>
      </c>
      <c r="I48" t="s">
        <v>713</v>
      </c>
      <c r="J48" t="s">
        <v>728</v>
      </c>
      <c r="K48" t="s">
        <v>780</v>
      </c>
      <c r="L48">
        <v>337.75</v>
      </c>
      <c r="M48">
        <v>548.89</v>
      </c>
      <c r="N48">
        <v>0</v>
      </c>
      <c r="O48">
        <v>13</v>
      </c>
    </row>
    <row r="49" spans="1:15" x14ac:dyDescent="0.3">
      <c r="A49" t="s">
        <v>62</v>
      </c>
      <c r="B49" s="2">
        <v>45426</v>
      </c>
      <c r="C49" s="2">
        <v>45440</v>
      </c>
      <c r="D49" t="s">
        <v>649</v>
      </c>
      <c r="E49" t="s">
        <v>658</v>
      </c>
      <c r="F49" t="s">
        <v>674</v>
      </c>
      <c r="G49" t="s">
        <v>704</v>
      </c>
      <c r="H49" t="s">
        <v>707</v>
      </c>
      <c r="I49" t="s">
        <v>717</v>
      </c>
      <c r="J49" t="s">
        <v>729</v>
      </c>
      <c r="K49" t="s">
        <v>781</v>
      </c>
      <c r="L49">
        <v>1421.14</v>
      </c>
      <c r="M49">
        <v>3524</v>
      </c>
      <c r="N49">
        <v>0</v>
      </c>
      <c r="O49">
        <v>31</v>
      </c>
    </row>
    <row r="50" spans="1:15" x14ac:dyDescent="0.3">
      <c r="A50" t="s">
        <v>63</v>
      </c>
      <c r="B50" s="2">
        <v>45579</v>
      </c>
      <c r="C50" s="2">
        <v>45604</v>
      </c>
      <c r="D50" t="s">
        <v>646</v>
      </c>
      <c r="E50" t="s">
        <v>651</v>
      </c>
      <c r="F50" t="s">
        <v>665</v>
      </c>
      <c r="G50" t="s">
        <v>706</v>
      </c>
      <c r="H50" t="s">
        <v>708</v>
      </c>
      <c r="I50" t="s">
        <v>719</v>
      </c>
      <c r="J50" t="s">
        <v>729</v>
      </c>
      <c r="K50" t="s">
        <v>782</v>
      </c>
      <c r="L50">
        <v>859.35</v>
      </c>
      <c r="M50">
        <v>1825.61</v>
      </c>
      <c r="N50">
        <v>0.187</v>
      </c>
      <c r="O50">
        <v>24</v>
      </c>
    </row>
    <row r="51" spans="1:15" x14ac:dyDescent="0.3">
      <c r="A51" t="s">
        <v>64</v>
      </c>
      <c r="B51" s="2">
        <v>45117</v>
      </c>
      <c r="C51" s="2">
        <v>45139</v>
      </c>
      <c r="D51" t="s">
        <v>649</v>
      </c>
      <c r="E51" t="s">
        <v>657</v>
      </c>
      <c r="F51" t="s">
        <v>673</v>
      </c>
      <c r="G51" t="s">
        <v>704</v>
      </c>
      <c r="H51" t="s">
        <v>709</v>
      </c>
      <c r="I51" t="s">
        <v>717</v>
      </c>
      <c r="J51" t="s">
        <v>728</v>
      </c>
      <c r="K51" t="s">
        <v>783</v>
      </c>
      <c r="L51">
        <v>1303.56</v>
      </c>
      <c r="M51">
        <v>1791.37</v>
      </c>
      <c r="N51">
        <v>0.126</v>
      </c>
      <c r="O51">
        <v>22</v>
      </c>
    </row>
    <row r="52" spans="1:15" x14ac:dyDescent="0.3">
      <c r="A52" t="s">
        <v>65</v>
      </c>
      <c r="B52" s="2">
        <v>45602</v>
      </c>
      <c r="C52" s="2">
        <v>45618</v>
      </c>
      <c r="D52" t="s">
        <v>648</v>
      </c>
      <c r="E52" t="s">
        <v>653</v>
      </c>
      <c r="F52" t="s">
        <v>667</v>
      </c>
      <c r="G52" t="s">
        <v>703</v>
      </c>
      <c r="H52" t="s">
        <v>710</v>
      </c>
      <c r="I52" t="s">
        <v>726</v>
      </c>
      <c r="J52" t="s">
        <v>733</v>
      </c>
      <c r="K52" t="s">
        <v>784</v>
      </c>
      <c r="L52">
        <v>1454.11</v>
      </c>
      <c r="M52">
        <v>2629.75</v>
      </c>
      <c r="N52">
        <v>0.29199999999999998</v>
      </c>
      <c r="O52">
        <v>8</v>
      </c>
    </row>
    <row r="53" spans="1:15" x14ac:dyDescent="0.3">
      <c r="A53" t="s">
        <v>66</v>
      </c>
      <c r="B53" s="2">
        <v>45582</v>
      </c>
      <c r="C53" s="2">
        <v>45602</v>
      </c>
      <c r="D53" t="s">
        <v>647</v>
      </c>
      <c r="E53" t="s">
        <v>654</v>
      </c>
      <c r="F53" t="s">
        <v>668</v>
      </c>
      <c r="G53" t="s">
        <v>706</v>
      </c>
      <c r="H53" t="s">
        <v>710</v>
      </c>
      <c r="I53" t="s">
        <v>719</v>
      </c>
      <c r="J53" t="s">
        <v>732</v>
      </c>
      <c r="K53" t="s">
        <v>785</v>
      </c>
      <c r="L53">
        <v>72.94</v>
      </c>
      <c r="M53">
        <v>106.3</v>
      </c>
      <c r="N53">
        <v>0.29499999999999998</v>
      </c>
      <c r="O53">
        <v>8</v>
      </c>
    </row>
    <row r="54" spans="1:15" x14ac:dyDescent="0.3">
      <c r="A54" t="s">
        <v>67</v>
      </c>
      <c r="B54" s="2">
        <v>45016</v>
      </c>
      <c r="C54" s="2">
        <v>45021</v>
      </c>
      <c r="D54" t="s">
        <v>646</v>
      </c>
      <c r="E54" t="s">
        <v>650</v>
      </c>
      <c r="F54" t="s">
        <v>678</v>
      </c>
      <c r="G54" t="s">
        <v>702</v>
      </c>
      <c r="H54" t="s">
        <v>709</v>
      </c>
      <c r="I54" t="s">
        <v>717</v>
      </c>
      <c r="J54" t="s">
        <v>731</v>
      </c>
      <c r="K54" t="s">
        <v>786</v>
      </c>
      <c r="L54">
        <v>533.26</v>
      </c>
      <c r="M54">
        <v>385.72</v>
      </c>
      <c r="N54">
        <v>0</v>
      </c>
      <c r="O54">
        <v>15</v>
      </c>
    </row>
    <row r="55" spans="1:15" x14ac:dyDescent="0.3">
      <c r="A55" t="s">
        <v>68</v>
      </c>
      <c r="B55" s="2">
        <v>45678</v>
      </c>
      <c r="C55" s="2">
        <v>45704</v>
      </c>
      <c r="D55" t="s">
        <v>649</v>
      </c>
      <c r="E55" t="s">
        <v>657</v>
      </c>
      <c r="F55" t="s">
        <v>679</v>
      </c>
      <c r="G55" t="s">
        <v>701</v>
      </c>
      <c r="H55" t="s">
        <v>710</v>
      </c>
      <c r="I55" t="s">
        <v>719</v>
      </c>
      <c r="J55" t="s">
        <v>731</v>
      </c>
      <c r="K55" t="s">
        <v>787</v>
      </c>
      <c r="L55">
        <v>204.11</v>
      </c>
      <c r="M55">
        <v>236.87</v>
      </c>
      <c r="N55">
        <v>0.182</v>
      </c>
      <c r="O55">
        <v>13</v>
      </c>
    </row>
    <row r="56" spans="1:15" x14ac:dyDescent="0.3">
      <c r="A56" t="s">
        <v>69</v>
      </c>
      <c r="B56" s="2">
        <v>45168</v>
      </c>
      <c r="C56" s="2">
        <v>45170</v>
      </c>
      <c r="D56" t="s">
        <v>649</v>
      </c>
      <c r="E56" t="s">
        <v>656</v>
      </c>
      <c r="F56" t="s">
        <v>684</v>
      </c>
      <c r="G56" t="s">
        <v>701</v>
      </c>
      <c r="H56" t="s">
        <v>711</v>
      </c>
      <c r="I56" t="s">
        <v>725</v>
      </c>
      <c r="J56" t="s">
        <v>729</v>
      </c>
      <c r="K56" t="s">
        <v>788</v>
      </c>
      <c r="L56">
        <v>44.42</v>
      </c>
      <c r="M56">
        <v>41.9</v>
      </c>
      <c r="N56">
        <v>0.14399999999999999</v>
      </c>
      <c r="O56">
        <v>6</v>
      </c>
    </row>
    <row r="57" spans="1:15" x14ac:dyDescent="0.3">
      <c r="A57" t="s">
        <v>70</v>
      </c>
      <c r="B57" s="2">
        <v>45753</v>
      </c>
      <c r="C57" s="2">
        <v>45777</v>
      </c>
      <c r="D57" t="s">
        <v>648</v>
      </c>
      <c r="E57" t="s">
        <v>655</v>
      </c>
      <c r="F57" t="s">
        <v>672</v>
      </c>
      <c r="G57" t="s">
        <v>702</v>
      </c>
      <c r="H57" t="s">
        <v>708</v>
      </c>
      <c r="I57" t="s">
        <v>723</v>
      </c>
      <c r="J57" t="s">
        <v>732</v>
      </c>
      <c r="K57" t="s">
        <v>789</v>
      </c>
      <c r="L57">
        <v>855.78</v>
      </c>
      <c r="M57">
        <v>977.38</v>
      </c>
      <c r="N57">
        <v>0.14699999999999999</v>
      </c>
      <c r="O57">
        <v>38</v>
      </c>
    </row>
    <row r="58" spans="1:15" x14ac:dyDescent="0.3">
      <c r="A58" t="s">
        <v>71</v>
      </c>
      <c r="B58" s="2">
        <v>45697</v>
      </c>
      <c r="C58" s="2">
        <v>45717</v>
      </c>
      <c r="D58" t="s">
        <v>648</v>
      </c>
      <c r="E58" t="s">
        <v>655</v>
      </c>
      <c r="F58" t="s">
        <v>670</v>
      </c>
      <c r="G58" t="s">
        <v>701</v>
      </c>
      <c r="H58" t="s">
        <v>710</v>
      </c>
      <c r="I58" t="s">
        <v>717</v>
      </c>
      <c r="J58" t="s">
        <v>731</v>
      </c>
      <c r="K58" t="s">
        <v>790</v>
      </c>
      <c r="L58">
        <v>1154.6400000000001</v>
      </c>
      <c r="M58">
        <v>2794.13</v>
      </c>
      <c r="N58">
        <v>3.5000000000000003E-2</v>
      </c>
      <c r="O58">
        <v>11</v>
      </c>
    </row>
    <row r="59" spans="1:15" x14ac:dyDescent="0.3">
      <c r="A59" t="s">
        <v>72</v>
      </c>
      <c r="B59" s="2">
        <v>45643</v>
      </c>
      <c r="C59" s="2">
        <v>45644</v>
      </c>
      <c r="D59" t="s">
        <v>649</v>
      </c>
      <c r="E59" t="s">
        <v>656</v>
      </c>
      <c r="F59" t="s">
        <v>684</v>
      </c>
      <c r="G59" t="s">
        <v>702</v>
      </c>
      <c r="H59" t="s">
        <v>707</v>
      </c>
      <c r="I59" t="s">
        <v>716</v>
      </c>
      <c r="J59" t="s">
        <v>733</v>
      </c>
      <c r="K59" t="s">
        <v>791</v>
      </c>
      <c r="L59">
        <v>346.82</v>
      </c>
      <c r="M59">
        <v>701.95</v>
      </c>
      <c r="N59">
        <v>0.14699999999999999</v>
      </c>
      <c r="O59">
        <v>8</v>
      </c>
    </row>
    <row r="60" spans="1:15" x14ac:dyDescent="0.3">
      <c r="A60" t="s">
        <v>73</v>
      </c>
      <c r="B60" s="2">
        <v>45817</v>
      </c>
      <c r="C60" s="2">
        <v>45826</v>
      </c>
      <c r="D60" t="s">
        <v>649</v>
      </c>
      <c r="E60" t="s">
        <v>657</v>
      </c>
      <c r="F60" t="s">
        <v>673</v>
      </c>
      <c r="G60" t="s">
        <v>705</v>
      </c>
      <c r="H60" t="s">
        <v>709</v>
      </c>
      <c r="I60" t="s">
        <v>722</v>
      </c>
      <c r="J60" t="s">
        <v>733</v>
      </c>
      <c r="K60" t="s">
        <v>792</v>
      </c>
      <c r="L60">
        <v>1225.5</v>
      </c>
      <c r="M60">
        <v>-5.27</v>
      </c>
      <c r="N60">
        <v>7.4999999999999997E-2</v>
      </c>
      <c r="O60">
        <v>56</v>
      </c>
    </row>
    <row r="61" spans="1:15" x14ac:dyDescent="0.3">
      <c r="A61" t="s">
        <v>74</v>
      </c>
      <c r="B61" s="2">
        <v>45779</v>
      </c>
      <c r="C61" s="2">
        <v>45790</v>
      </c>
      <c r="D61" t="s">
        <v>646</v>
      </c>
      <c r="E61" t="s">
        <v>650</v>
      </c>
      <c r="F61" t="s">
        <v>678</v>
      </c>
      <c r="G61" t="s">
        <v>705</v>
      </c>
      <c r="H61" t="s">
        <v>708</v>
      </c>
      <c r="I61" t="s">
        <v>720</v>
      </c>
      <c r="J61" t="s">
        <v>733</v>
      </c>
      <c r="K61" t="s">
        <v>793</v>
      </c>
      <c r="L61">
        <v>1057.5999999999999</v>
      </c>
      <c r="M61">
        <v>1437.06</v>
      </c>
      <c r="N61">
        <v>0.20499999999999999</v>
      </c>
      <c r="O61">
        <v>4</v>
      </c>
    </row>
    <row r="62" spans="1:15" x14ac:dyDescent="0.3">
      <c r="A62" t="s">
        <v>75</v>
      </c>
      <c r="B62" s="2">
        <v>45361</v>
      </c>
      <c r="C62" s="2">
        <v>45391</v>
      </c>
      <c r="D62" t="s">
        <v>649</v>
      </c>
      <c r="E62" t="s">
        <v>657</v>
      </c>
      <c r="F62" t="s">
        <v>679</v>
      </c>
      <c r="G62" t="s">
        <v>701</v>
      </c>
      <c r="H62" t="s">
        <v>711</v>
      </c>
      <c r="I62" t="s">
        <v>714</v>
      </c>
      <c r="J62" t="s">
        <v>727</v>
      </c>
      <c r="K62" t="s">
        <v>794</v>
      </c>
      <c r="L62">
        <v>1176.56</v>
      </c>
      <c r="M62">
        <v>1911.89</v>
      </c>
      <c r="N62">
        <v>0.11899999999999999</v>
      </c>
      <c r="O62">
        <v>20</v>
      </c>
    </row>
    <row r="63" spans="1:15" x14ac:dyDescent="0.3">
      <c r="A63" t="s">
        <v>76</v>
      </c>
      <c r="B63" s="2">
        <v>45910</v>
      </c>
      <c r="C63" s="2">
        <v>45912</v>
      </c>
      <c r="D63" t="s">
        <v>647</v>
      </c>
      <c r="E63" t="s">
        <v>652</v>
      </c>
      <c r="F63" t="s">
        <v>689</v>
      </c>
      <c r="G63" t="s">
        <v>704</v>
      </c>
      <c r="H63" t="s">
        <v>708</v>
      </c>
      <c r="I63" t="s">
        <v>719</v>
      </c>
      <c r="J63" t="s">
        <v>727</v>
      </c>
      <c r="K63" t="s">
        <v>795</v>
      </c>
      <c r="L63">
        <v>1470.15</v>
      </c>
      <c r="M63">
        <v>2593.7800000000002</v>
      </c>
      <c r="N63">
        <v>0.11</v>
      </c>
      <c r="O63">
        <v>12</v>
      </c>
    </row>
    <row r="64" spans="1:15" x14ac:dyDescent="0.3">
      <c r="A64" t="s">
        <v>77</v>
      </c>
      <c r="B64" s="2">
        <v>45774</v>
      </c>
      <c r="C64" s="2">
        <v>45802</v>
      </c>
      <c r="D64" t="s">
        <v>649</v>
      </c>
      <c r="E64" t="s">
        <v>657</v>
      </c>
      <c r="F64" t="s">
        <v>690</v>
      </c>
      <c r="G64" t="s">
        <v>705</v>
      </c>
      <c r="H64" t="s">
        <v>709</v>
      </c>
      <c r="I64" t="s">
        <v>714</v>
      </c>
      <c r="J64" t="s">
        <v>730</v>
      </c>
      <c r="K64" t="s">
        <v>796</v>
      </c>
      <c r="L64">
        <v>603.45000000000005</v>
      </c>
      <c r="M64">
        <v>1244.08</v>
      </c>
      <c r="N64">
        <v>0.2</v>
      </c>
      <c r="O64">
        <v>11</v>
      </c>
    </row>
    <row r="65" spans="1:15" x14ac:dyDescent="0.3">
      <c r="A65" t="s">
        <v>78</v>
      </c>
      <c r="B65" s="2">
        <v>45598</v>
      </c>
      <c r="C65" s="2">
        <v>45614</v>
      </c>
      <c r="D65" t="s">
        <v>647</v>
      </c>
      <c r="E65" t="s">
        <v>654</v>
      </c>
      <c r="F65" t="s">
        <v>691</v>
      </c>
      <c r="G65" t="s">
        <v>705</v>
      </c>
      <c r="H65" t="s">
        <v>710</v>
      </c>
      <c r="I65" t="s">
        <v>719</v>
      </c>
      <c r="J65" t="s">
        <v>732</v>
      </c>
      <c r="K65" t="s">
        <v>797</v>
      </c>
      <c r="L65">
        <v>1233.58</v>
      </c>
      <c r="M65">
        <v>1912.51</v>
      </c>
      <c r="N65">
        <v>0.255</v>
      </c>
      <c r="O65">
        <v>51</v>
      </c>
    </row>
    <row r="66" spans="1:15" x14ac:dyDescent="0.3">
      <c r="A66" t="s">
        <v>79</v>
      </c>
      <c r="B66" s="2">
        <v>44972</v>
      </c>
      <c r="C66" s="2">
        <v>44983</v>
      </c>
      <c r="D66" t="s">
        <v>646</v>
      </c>
      <c r="E66" t="s">
        <v>661</v>
      </c>
      <c r="F66" t="s">
        <v>682</v>
      </c>
      <c r="G66" t="s">
        <v>703</v>
      </c>
      <c r="H66" t="s">
        <v>707</v>
      </c>
      <c r="I66" t="s">
        <v>723</v>
      </c>
      <c r="J66" t="s">
        <v>731</v>
      </c>
      <c r="K66" t="s">
        <v>798</v>
      </c>
      <c r="L66">
        <v>498.5</v>
      </c>
      <c r="M66">
        <v>755.87</v>
      </c>
      <c r="N66">
        <v>0.13</v>
      </c>
      <c r="O66">
        <v>40</v>
      </c>
    </row>
    <row r="67" spans="1:15" x14ac:dyDescent="0.3">
      <c r="A67" t="s">
        <v>80</v>
      </c>
      <c r="B67" s="2">
        <v>45263</v>
      </c>
      <c r="C67" s="2">
        <v>45286</v>
      </c>
      <c r="D67" t="s">
        <v>648</v>
      </c>
      <c r="E67" t="s">
        <v>655</v>
      </c>
      <c r="F67" t="s">
        <v>692</v>
      </c>
      <c r="G67" t="s">
        <v>702</v>
      </c>
      <c r="H67" t="s">
        <v>707</v>
      </c>
      <c r="I67" t="s">
        <v>719</v>
      </c>
      <c r="J67" t="s">
        <v>730</v>
      </c>
      <c r="K67" t="s">
        <v>799</v>
      </c>
      <c r="L67">
        <v>1303.1099999999999</v>
      </c>
      <c r="M67">
        <v>1145.67</v>
      </c>
      <c r="N67">
        <v>0.184</v>
      </c>
      <c r="O67">
        <v>13</v>
      </c>
    </row>
    <row r="68" spans="1:15" x14ac:dyDescent="0.3">
      <c r="A68" t="s">
        <v>81</v>
      </c>
      <c r="B68" s="2">
        <v>45004</v>
      </c>
      <c r="C68" s="2">
        <v>45025</v>
      </c>
      <c r="D68" t="s">
        <v>649</v>
      </c>
      <c r="E68" t="s">
        <v>658</v>
      </c>
      <c r="F68" t="s">
        <v>693</v>
      </c>
      <c r="G68" t="s">
        <v>704</v>
      </c>
      <c r="H68" t="s">
        <v>707</v>
      </c>
      <c r="I68" t="s">
        <v>716</v>
      </c>
      <c r="J68" t="s">
        <v>733</v>
      </c>
      <c r="K68" t="s">
        <v>800</v>
      </c>
      <c r="L68">
        <v>1082.17</v>
      </c>
      <c r="M68">
        <v>1234.0999999999999</v>
      </c>
      <c r="N68">
        <v>0.189</v>
      </c>
      <c r="O68">
        <v>16</v>
      </c>
    </row>
    <row r="69" spans="1:15" x14ac:dyDescent="0.3">
      <c r="A69" t="s">
        <v>82</v>
      </c>
      <c r="B69" s="2">
        <v>45434</v>
      </c>
      <c r="C69" s="2">
        <v>45449</v>
      </c>
      <c r="D69" t="s">
        <v>647</v>
      </c>
      <c r="E69" t="s">
        <v>652</v>
      </c>
      <c r="F69" t="s">
        <v>694</v>
      </c>
      <c r="G69" t="s">
        <v>701</v>
      </c>
      <c r="H69" t="s">
        <v>710</v>
      </c>
      <c r="I69" t="s">
        <v>712</v>
      </c>
      <c r="J69" t="s">
        <v>732</v>
      </c>
      <c r="K69" t="s">
        <v>801</v>
      </c>
      <c r="L69">
        <v>673.88</v>
      </c>
      <c r="M69">
        <v>1228.01</v>
      </c>
      <c r="N69">
        <v>0.105</v>
      </c>
      <c r="O69">
        <v>13</v>
      </c>
    </row>
    <row r="70" spans="1:15" x14ac:dyDescent="0.3">
      <c r="A70" t="s">
        <v>83</v>
      </c>
      <c r="B70" s="2">
        <v>45157</v>
      </c>
      <c r="C70" s="2">
        <v>45176</v>
      </c>
      <c r="D70" t="s">
        <v>646</v>
      </c>
      <c r="E70" t="s">
        <v>661</v>
      </c>
      <c r="F70" t="s">
        <v>682</v>
      </c>
      <c r="G70" t="s">
        <v>706</v>
      </c>
      <c r="H70" t="s">
        <v>707</v>
      </c>
      <c r="I70" t="s">
        <v>726</v>
      </c>
      <c r="J70" t="s">
        <v>732</v>
      </c>
      <c r="K70" t="s">
        <v>802</v>
      </c>
      <c r="L70">
        <v>494.61</v>
      </c>
      <c r="M70">
        <v>605.23</v>
      </c>
      <c r="N70">
        <v>0.20399999999999999</v>
      </c>
      <c r="O70">
        <v>18</v>
      </c>
    </row>
    <row r="71" spans="1:15" x14ac:dyDescent="0.3">
      <c r="A71" t="s">
        <v>84</v>
      </c>
      <c r="B71" s="2">
        <v>45037</v>
      </c>
      <c r="C71" s="2">
        <v>45056</v>
      </c>
      <c r="D71" t="s">
        <v>647</v>
      </c>
      <c r="E71" t="s">
        <v>659</v>
      </c>
      <c r="F71" t="s">
        <v>685</v>
      </c>
      <c r="G71" t="s">
        <v>701</v>
      </c>
      <c r="H71" t="s">
        <v>707</v>
      </c>
      <c r="I71" t="s">
        <v>720</v>
      </c>
      <c r="J71" t="s">
        <v>727</v>
      </c>
      <c r="K71" t="s">
        <v>803</v>
      </c>
      <c r="L71">
        <v>882.33</v>
      </c>
      <c r="M71">
        <v>1880.15</v>
      </c>
      <c r="N71">
        <v>0.05</v>
      </c>
      <c r="O71">
        <v>5</v>
      </c>
    </row>
    <row r="72" spans="1:15" x14ac:dyDescent="0.3">
      <c r="A72" t="s">
        <v>85</v>
      </c>
      <c r="B72" s="2">
        <v>45369</v>
      </c>
      <c r="C72" s="2">
        <v>45372</v>
      </c>
      <c r="D72" t="s">
        <v>649</v>
      </c>
      <c r="E72" t="s">
        <v>656</v>
      </c>
      <c r="F72" t="s">
        <v>684</v>
      </c>
      <c r="G72" t="s">
        <v>705</v>
      </c>
      <c r="H72" t="s">
        <v>708</v>
      </c>
      <c r="I72" t="s">
        <v>724</v>
      </c>
      <c r="J72" t="s">
        <v>733</v>
      </c>
      <c r="K72" t="s">
        <v>804</v>
      </c>
      <c r="L72">
        <v>910.63</v>
      </c>
      <c r="M72">
        <v>1269.4000000000001</v>
      </c>
      <c r="N72">
        <v>6.8000000000000005E-2</v>
      </c>
      <c r="O72">
        <v>9</v>
      </c>
    </row>
    <row r="73" spans="1:15" x14ac:dyDescent="0.3">
      <c r="A73" t="s">
        <v>86</v>
      </c>
      <c r="B73" s="2">
        <v>45756</v>
      </c>
      <c r="C73" s="2">
        <v>45783</v>
      </c>
      <c r="D73" t="s">
        <v>648</v>
      </c>
      <c r="E73" t="s">
        <v>655</v>
      </c>
      <c r="F73" t="s">
        <v>672</v>
      </c>
      <c r="G73" t="s">
        <v>706</v>
      </c>
      <c r="H73" t="s">
        <v>709</v>
      </c>
      <c r="I73" t="s">
        <v>721</v>
      </c>
      <c r="J73" t="s">
        <v>731</v>
      </c>
      <c r="K73" t="s">
        <v>805</v>
      </c>
      <c r="L73">
        <v>264.19</v>
      </c>
      <c r="M73">
        <v>620.92999999999995</v>
      </c>
      <c r="N73">
        <v>0.14199999999999999</v>
      </c>
      <c r="O73">
        <v>12</v>
      </c>
    </row>
    <row r="74" spans="1:15" x14ac:dyDescent="0.3">
      <c r="A74" t="s">
        <v>87</v>
      </c>
      <c r="B74" s="2">
        <v>45394</v>
      </c>
      <c r="C74" s="2">
        <v>45419</v>
      </c>
      <c r="D74" t="s">
        <v>646</v>
      </c>
      <c r="E74" t="s">
        <v>661</v>
      </c>
      <c r="F74" t="s">
        <v>682</v>
      </c>
      <c r="G74" t="s">
        <v>702</v>
      </c>
      <c r="H74" t="s">
        <v>710</v>
      </c>
      <c r="I74" t="s">
        <v>720</v>
      </c>
      <c r="J74" t="s">
        <v>731</v>
      </c>
      <c r="K74" t="s">
        <v>806</v>
      </c>
      <c r="L74">
        <v>1376.51</v>
      </c>
      <c r="M74">
        <v>1455.91</v>
      </c>
      <c r="N74">
        <v>0.185</v>
      </c>
      <c r="O74">
        <v>17</v>
      </c>
    </row>
    <row r="75" spans="1:15" x14ac:dyDescent="0.3">
      <c r="A75" t="s">
        <v>88</v>
      </c>
      <c r="B75" s="2">
        <v>45641</v>
      </c>
      <c r="C75" s="2">
        <v>45646</v>
      </c>
      <c r="D75" t="s">
        <v>647</v>
      </c>
      <c r="E75" t="s">
        <v>659</v>
      </c>
      <c r="F75" t="s">
        <v>676</v>
      </c>
      <c r="G75" t="s">
        <v>705</v>
      </c>
      <c r="H75" t="s">
        <v>711</v>
      </c>
      <c r="I75" t="s">
        <v>713</v>
      </c>
      <c r="J75" t="s">
        <v>729</v>
      </c>
      <c r="K75" t="s">
        <v>807</v>
      </c>
      <c r="L75">
        <v>717.55</v>
      </c>
      <c r="M75">
        <v>546.42999999999995</v>
      </c>
      <c r="N75">
        <v>4.7E-2</v>
      </c>
      <c r="O75">
        <v>18</v>
      </c>
    </row>
    <row r="76" spans="1:15" x14ac:dyDescent="0.3">
      <c r="A76" t="s">
        <v>89</v>
      </c>
      <c r="B76" s="2">
        <v>45066</v>
      </c>
      <c r="C76" s="2">
        <v>45064</v>
      </c>
      <c r="D76" t="s">
        <v>646</v>
      </c>
      <c r="E76" t="s">
        <v>661</v>
      </c>
      <c r="F76" t="s">
        <v>687</v>
      </c>
      <c r="G76" t="s">
        <v>701</v>
      </c>
      <c r="H76" t="s">
        <v>710</v>
      </c>
      <c r="I76" t="s">
        <v>720</v>
      </c>
      <c r="J76" t="s">
        <v>727</v>
      </c>
      <c r="K76" t="s">
        <v>808</v>
      </c>
      <c r="L76">
        <v>917.88</v>
      </c>
      <c r="M76">
        <v>1347.92</v>
      </c>
      <c r="N76">
        <v>0.34300000000000003</v>
      </c>
      <c r="O76">
        <v>5</v>
      </c>
    </row>
    <row r="77" spans="1:15" x14ac:dyDescent="0.3">
      <c r="A77" t="s">
        <v>90</v>
      </c>
      <c r="B77" s="2">
        <v>45187</v>
      </c>
      <c r="C77" s="2">
        <v>45207</v>
      </c>
      <c r="D77" t="s">
        <v>647</v>
      </c>
      <c r="E77" t="s">
        <v>654</v>
      </c>
      <c r="F77" t="s">
        <v>680</v>
      </c>
      <c r="G77" t="s">
        <v>705</v>
      </c>
      <c r="H77" t="s">
        <v>711</v>
      </c>
      <c r="I77" t="s">
        <v>717</v>
      </c>
      <c r="J77" t="s">
        <v>727</v>
      </c>
      <c r="K77" t="s">
        <v>809</v>
      </c>
      <c r="L77">
        <v>825.64</v>
      </c>
      <c r="M77">
        <v>1108.43</v>
      </c>
      <c r="N77">
        <v>0.114</v>
      </c>
      <c r="O77">
        <v>7</v>
      </c>
    </row>
    <row r="78" spans="1:15" x14ac:dyDescent="0.3">
      <c r="A78" t="s">
        <v>91</v>
      </c>
      <c r="B78" s="2">
        <v>45532</v>
      </c>
      <c r="C78" s="2">
        <v>45560</v>
      </c>
      <c r="D78" t="s">
        <v>648</v>
      </c>
      <c r="E78" t="s">
        <v>655</v>
      </c>
      <c r="F78" t="s">
        <v>692</v>
      </c>
      <c r="G78" t="s">
        <v>703</v>
      </c>
      <c r="H78" t="s">
        <v>708</v>
      </c>
      <c r="J78" t="s">
        <v>733</v>
      </c>
      <c r="K78" t="s">
        <v>810</v>
      </c>
      <c r="L78">
        <v>1394.65</v>
      </c>
      <c r="M78">
        <v>3144.1</v>
      </c>
      <c r="N78">
        <v>0.13400000000000001</v>
      </c>
      <c r="O78">
        <v>13</v>
      </c>
    </row>
    <row r="79" spans="1:15" x14ac:dyDescent="0.3">
      <c r="A79" t="s">
        <v>92</v>
      </c>
      <c r="B79" s="2">
        <v>45473</v>
      </c>
      <c r="C79" s="2">
        <v>45471</v>
      </c>
      <c r="D79" t="s">
        <v>648</v>
      </c>
      <c r="E79" t="s">
        <v>655</v>
      </c>
      <c r="F79" t="s">
        <v>692</v>
      </c>
      <c r="G79" t="s">
        <v>705</v>
      </c>
      <c r="H79" t="s">
        <v>711</v>
      </c>
      <c r="I79" t="s">
        <v>716</v>
      </c>
      <c r="J79" t="s">
        <v>733</v>
      </c>
      <c r="K79" t="s">
        <v>811</v>
      </c>
      <c r="L79">
        <v>1112.98</v>
      </c>
      <c r="M79">
        <v>2095.73</v>
      </c>
      <c r="N79">
        <v>7.1999999999999995E-2</v>
      </c>
      <c r="O79">
        <v>17</v>
      </c>
    </row>
    <row r="80" spans="1:15" x14ac:dyDescent="0.3">
      <c r="A80" t="s">
        <v>93</v>
      </c>
      <c r="B80" s="2">
        <v>45091</v>
      </c>
      <c r="C80" s="2">
        <v>45093</v>
      </c>
      <c r="D80" t="s">
        <v>649</v>
      </c>
      <c r="E80" t="s">
        <v>658</v>
      </c>
      <c r="F80" t="s">
        <v>693</v>
      </c>
      <c r="G80" t="s">
        <v>703</v>
      </c>
      <c r="H80" t="s">
        <v>711</v>
      </c>
      <c r="I80" t="s">
        <v>723</v>
      </c>
      <c r="J80" t="s">
        <v>727</v>
      </c>
      <c r="K80" t="s">
        <v>812</v>
      </c>
      <c r="L80">
        <v>357.36</v>
      </c>
      <c r="M80">
        <v>703.62</v>
      </c>
      <c r="N80">
        <v>0.25700000000000001</v>
      </c>
      <c r="O80">
        <v>20</v>
      </c>
    </row>
    <row r="81" spans="1:15" x14ac:dyDescent="0.3">
      <c r="A81" t="s">
        <v>94</v>
      </c>
      <c r="B81" s="2">
        <v>45617</v>
      </c>
      <c r="C81" s="2">
        <v>45647</v>
      </c>
      <c r="D81" t="s">
        <v>649</v>
      </c>
      <c r="E81" t="s">
        <v>657</v>
      </c>
      <c r="F81" t="s">
        <v>673</v>
      </c>
      <c r="G81" t="s">
        <v>705</v>
      </c>
      <c r="H81" t="s">
        <v>711</v>
      </c>
      <c r="I81" t="s">
        <v>714</v>
      </c>
      <c r="J81" t="s">
        <v>732</v>
      </c>
      <c r="K81" t="s">
        <v>813</v>
      </c>
      <c r="L81">
        <v>1122.68</v>
      </c>
      <c r="M81">
        <v>1997.19</v>
      </c>
      <c r="N81">
        <v>0.186</v>
      </c>
      <c r="O81">
        <v>3</v>
      </c>
    </row>
    <row r="82" spans="1:15" x14ac:dyDescent="0.3">
      <c r="A82" t="s">
        <v>95</v>
      </c>
      <c r="B82" s="2">
        <v>44965</v>
      </c>
      <c r="C82" s="2">
        <v>44968</v>
      </c>
      <c r="D82" t="s">
        <v>646</v>
      </c>
      <c r="E82" t="s">
        <v>661</v>
      </c>
      <c r="F82" t="s">
        <v>695</v>
      </c>
      <c r="G82" t="s">
        <v>701</v>
      </c>
      <c r="H82" t="s">
        <v>711</v>
      </c>
      <c r="I82" t="s">
        <v>724</v>
      </c>
      <c r="J82" t="s">
        <v>729</v>
      </c>
      <c r="K82" t="s">
        <v>814</v>
      </c>
      <c r="L82">
        <v>1410.05</v>
      </c>
      <c r="M82">
        <v>2763.95</v>
      </c>
      <c r="N82">
        <v>0.161</v>
      </c>
      <c r="O82">
        <v>26</v>
      </c>
    </row>
    <row r="83" spans="1:15" x14ac:dyDescent="0.3">
      <c r="A83" t="s">
        <v>96</v>
      </c>
      <c r="B83" s="2">
        <v>45157</v>
      </c>
      <c r="C83" s="2">
        <v>45181</v>
      </c>
      <c r="D83" t="s">
        <v>648</v>
      </c>
      <c r="E83" t="s">
        <v>653</v>
      </c>
      <c r="F83" t="s">
        <v>688</v>
      </c>
      <c r="G83" t="s">
        <v>706</v>
      </c>
      <c r="H83" t="s">
        <v>707</v>
      </c>
      <c r="I83" t="s">
        <v>714</v>
      </c>
      <c r="J83" t="s">
        <v>728</v>
      </c>
      <c r="K83" t="s">
        <v>815</v>
      </c>
      <c r="L83">
        <v>1183.95</v>
      </c>
      <c r="M83">
        <v>1503.53</v>
      </c>
      <c r="N83">
        <v>0.24099999999999999</v>
      </c>
      <c r="O83">
        <v>16</v>
      </c>
    </row>
    <row r="84" spans="1:15" x14ac:dyDescent="0.3">
      <c r="A84" t="s">
        <v>97</v>
      </c>
      <c r="B84" s="2">
        <v>45791</v>
      </c>
      <c r="C84" s="2">
        <v>45801</v>
      </c>
      <c r="D84" t="s">
        <v>649</v>
      </c>
      <c r="E84" t="s">
        <v>657</v>
      </c>
      <c r="F84" t="s">
        <v>690</v>
      </c>
      <c r="G84" t="s">
        <v>705</v>
      </c>
      <c r="H84" t="s">
        <v>709</v>
      </c>
      <c r="I84" t="s">
        <v>723</v>
      </c>
      <c r="J84" t="s">
        <v>727</v>
      </c>
      <c r="K84" t="s">
        <v>816</v>
      </c>
      <c r="L84">
        <v>170.39</v>
      </c>
      <c r="M84">
        <v>388.04</v>
      </c>
      <c r="N84">
        <v>8.4000000000000005E-2</v>
      </c>
      <c r="O84">
        <v>15</v>
      </c>
    </row>
    <row r="85" spans="1:15" x14ac:dyDescent="0.3">
      <c r="A85" t="s">
        <v>98</v>
      </c>
      <c r="B85" s="2">
        <v>45770</v>
      </c>
      <c r="C85" s="2">
        <v>45769</v>
      </c>
      <c r="D85" t="s">
        <v>648</v>
      </c>
      <c r="E85" t="s">
        <v>660</v>
      </c>
      <c r="F85" t="s">
        <v>686</v>
      </c>
      <c r="G85" t="s">
        <v>703</v>
      </c>
      <c r="H85" t="s">
        <v>710</v>
      </c>
      <c r="I85" t="s">
        <v>726</v>
      </c>
      <c r="J85" t="s">
        <v>732</v>
      </c>
      <c r="K85" t="s">
        <v>817</v>
      </c>
      <c r="L85">
        <v>23.24</v>
      </c>
      <c r="M85">
        <v>44.57</v>
      </c>
      <c r="N85">
        <v>0.215</v>
      </c>
      <c r="O85">
        <v>15</v>
      </c>
    </row>
    <row r="86" spans="1:15" x14ac:dyDescent="0.3">
      <c r="A86" t="s">
        <v>99</v>
      </c>
      <c r="B86" s="2">
        <v>45741</v>
      </c>
      <c r="C86" s="2">
        <v>45764</v>
      </c>
      <c r="D86" t="s">
        <v>649</v>
      </c>
      <c r="E86" t="s">
        <v>658</v>
      </c>
      <c r="F86" t="s">
        <v>683</v>
      </c>
      <c r="G86" t="s">
        <v>704</v>
      </c>
      <c r="H86" t="s">
        <v>707</v>
      </c>
      <c r="I86" t="s">
        <v>722</v>
      </c>
      <c r="J86" t="s">
        <v>729</v>
      </c>
      <c r="K86" t="s">
        <v>818</v>
      </c>
      <c r="L86">
        <v>1421.19</v>
      </c>
      <c r="M86">
        <v>1808.26</v>
      </c>
      <c r="N86">
        <v>0.104</v>
      </c>
      <c r="O86">
        <v>13</v>
      </c>
    </row>
    <row r="87" spans="1:15" x14ac:dyDescent="0.3">
      <c r="A87" t="s">
        <v>100</v>
      </c>
      <c r="B87" s="2">
        <v>45282</v>
      </c>
      <c r="C87" s="2">
        <v>45283</v>
      </c>
      <c r="D87" t="s">
        <v>646</v>
      </c>
      <c r="E87" t="s">
        <v>661</v>
      </c>
      <c r="F87" t="s">
        <v>695</v>
      </c>
      <c r="G87" t="s">
        <v>703</v>
      </c>
      <c r="H87" t="s">
        <v>709</v>
      </c>
      <c r="I87" t="s">
        <v>726</v>
      </c>
      <c r="J87" t="s">
        <v>727</v>
      </c>
      <c r="K87" t="s">
        <v>819</v>
      </c>
      <c r="L87">
        <v>1186.18</v>
      </c>
      <c r="M87">
        <v>1285.0899999999999</v>
      </c>
      <c r="N87">
        <v>7.0000000000000007E-2</v>
      </c>
      <c r="O87">
        <v>11</v>
      </c>
    </row>
    <row r="88" spans="1:15" x14ac:dyDescent="0.3">
      <c r="A88" t="s">
        <v>101</v>
      </c>
      <c r="B88" s="2">
        <v>45388</v>
      </c>
      <c r="C88" s="2">
        <v>45407</v>
      </c>
      <c r="D88" t="s">
        <v>647</v>
      </c>
      <c r="E88" t="s">
        <v>659</v>
      </c>
      <c r="F88" t="s">
        <v>685</v>
      </c>
      <c r="G88" t="s">
        <v>701</v>
      </c>
      <c r="H88" t="s">
        <v>707</v>
      </c>
      <c r="I88" t="s">
        <v>723</v>
      </c>
      <c r="J88" t="s">
        <v>727</v>
      </c>
      <c r="K88" t="s">
        <v>820</v>
      </c>
      <c r="L88">
        <v>1366.48</v>
      </c>
      <c r="M88">
        <v>1678.14</v>
      </c>
      <c r="N88">
        <v>0.154</v>
      </c>
      <c r="O88">
        <v>10</v>
      </c>
    </row>
    <row r="89" spans="1:15" x14ac:dyDescent="0.3">
      <c r="A89" t="s">
        <v>102</v>
      </c>
      <c r="B89" s="2">
        <v>45876</v>
      </c>
      <c r="C89" s="2">
        <v>45888</v>
      </c>
      <c r="D89" t="s">
        <v>646</v>
      </c>
      <c r="E89" t="s">
        <v>650</v>
      </c>
      <c r="F89" t="s">
        <v>678</v>
      </c>
      <c r="G89" t="s">
        <v>701</v>
      </c>
      <c r="I89" t="s">
        <v>724</v>
      </c>
      <c r="J89" t="s">
        <v>727</v>
      </c>
      <c r="K89" t="s">
        <v>821</v>
      </c>
      <c r="L89">
        <v>601.51</v>
      </c>
      <c r="M89">
        <v>679.35</v>
      </c>
      <c r="N89">
        <v>0.188</v>
      </c>
      <c r="O89">
        <v>3</v>
      </c>
    </row>
    <row r="90" spans="1:15" x14ac:dyDescent="0.3">
      <c r="A90" t="s">
        <v>103</v>
      </c>
      <c r="B90" s="2">
        <v>45312</v>
      </c>
      <c r="C90" s="2">
        <v>45316</v>
      </c>
      <c r="D90" t="s">
        <v>647</v>
      </c>
      <c r="E90" t="s">
        <v>654</v>
      </c>
      <c r="F90" t="s">
        <v>680</v>
      </c>
      <c r="G90" t="s">
        <v>704</v>
      </c>
      <c r="H90" t="s">
        <v>711</v>
      </c>
      <c r="I90" t="s">
        <v>712</v>
      </c>
      <c r="J90" t="s">
        <v>732</v>
      </c>
      <c r="K90" t="s">
        <v>822</v>
      </c>
      <c r="L90">
        <v>523.70000000000005</v>
      </c>
      <c r="M90">
        <v>1109.92</v>
      </c>
      <c r="N90">
        <v>0.03</v>
      </c>
      <c r="O90">
        <v>11</v>
      </c>
    </row>
    <row r="91" spans="1:15" x14ac:dyDescent="0.3">
      <c r="A91" t="s">
        <v>104</v>
      </c>
      <c r="B91" s="2">
        <v>45106</v>
      </c>
      <c r="C91" s="2">
        <v>45109</v>
      </c>
      <c r="D91" t="s">
        <v>647</v>
      </c>
      <c r="E91" t="s">
        <v>652</v>
      </c>
      <c r="F91" t="s">
        <v>694</v>
      </c>
      <c r="G91" t="s">
        <v>702</v>
      </c>
      <c r="H91" t="s">
        <v>709</v>
      </c>
      <c r="I91" t="s">
        <v>721</v>
      </c>
      <c r="J91" t="s">
        <v>732</v>
      </c>
      <c r="K91" t="s">
        <v>823</v>
      </c>
      <c r="L91">
        <v>55.65</v>
      </c>
      <c r="M91">
        <v>83.57</v>
      </c>
      <c r="N91">
        <v>6.6000000000000003E-2</v>
      </c>
      <c r="O91">
        <v>8</v>
      </c>
    </row>
    <row r="92" spans="1:15" x14ac:dyDescent="0.3">
      <c r="A92" t="s">
        <v>105</v>
      </c>
      <c r="B92" s="2">
        <v>45775</v>
      </c>
      <c r="C92" s="2">
        <v>45792</v>
      </c>
      <c r="D92" t="s">
        <v>647</v>
      </c>
      <c r="E92" t="s">
        <v>652</v>
      </c>
      <c r="F92" t="s">
        <v>694</v>
      </c>
      <c r="G92" t="s">
        <v>702</v>
      </c>
      <c r="H92" t="s">
        <v>711</v>
      </c>
      <c r="I92" t="s">
        <v>725</v>
      </c>
      <c r="J92" t="s">
        <v>729</v>
      </c>
      <c r="K92" t="s">
        <v>824</v>
      </c>
      <c r="L92">
        <v>691.19</v>
      </c>
      <c r="M92">
        <v>1284.3</v>
      </c>
      <c r="N92">
        <v>7.3999999999999996E-2</v>
      </c>
      <c r="O92">
        <v>7</v>
      </c>
    </row>
    <row r="93" spans="1:15" x14ac:dyDescent="0.3">
      <c r="A93" t="s">
        <v>106</v>
      </c>
      <c r="B93" s="2">
        <v>45817</v>
      </c>
      <c r="C93" s="2">
        <v>45833</v>
      </c>
      <c r="D93" t="s">
        <v>647</v>
      </c>
      <c r="E93" t="s">
        <v>654</v>
      </c>
      <c r="F93" t="s">
        <v>696</v>
      </c>
      <c r="G93" t="s">
        <v>706</v>
      </c>
      <c r="H93" t="s">
        <v>710</v>
      </c>
      <c r="I93" t="s">
        <v>724</v>
      </c>
      <c r="J93" t="s">
        <v>730</v>
      </c>
      <c r="K93" t="s">
        <v>825</v>
      </c>
      <c r="L93">
        <v>527.33000000000004</v>
      </c>
      <c r="M93">
        <v>911.72</v>
      </c>
      <c r="N93">
        <v>0.14399999999999999</v>
      </c>
      <c r="O93">
        <v>25</v>
      </c>
    </row>
    <row r="94" spans="1:15" x14ac:dyDescent="0.3">
      <c r="A94" t="s">
        <v>107</v>
      </c>
      <c r="B94" s="2">
        <v>45101</v>
      </c>
      <c r="C94" s="2">
        <v>45100</v>
      </c>
      <c r="D94" t="s">
        <v>648</v>
      </c>
      <c r="E94" t="s">
        <v>655</v>
      </c>
      <c r="F94" t="s">
        <v>692</v>
      </c>
      <c r="G94" t="s">
        <v>703</v>
      </c>
      <c r="H94" t="s">
        <v>707</v>
      </c>
      <c r="I94" t="s">
        <v>718</v>
      </c>
      <c r="J94" t="s">
        <v>728</v>
      </c>
      <c r="K94" t="s">
        <v>826</v>
      </c>
      <c r="L94">
        <v>804.01</v>
      </c>
      <c r="M94">
        <v>1405.07</v>
      </c>
      <c r="N94">
        <v>9.6000000000000002E-2</v>
      </c>
      <c r="O94">
        <v>8</v>
      </c>
    </row>
    <row r="95" spans="1:15" x14ac:dyDescent="0.3">
      <c r="A95" t="s">
        <v>108</v>
      </c>
      <c r="B95" s="2">
        <v>45569</v>
      </c>
      <c r="C95" s="2">
        <v>45598</v>
      </c>
      <c r="D95" t="s">
        <v>646</v>
      </c>
      <c r="E95" t="s">
        <v>651</v>
      </c>
      <c r="F95" t="s">
        <v>669</v>
      </c>
      <c r="G95" t="s">
        <v>701</v>
      </c>
      <c r="H95" t="s">
        <v>710</v>
      </c>
      <c r="I95" t="s">
        <v>721</v>
      </c>
      <c r="J95" t="s">
        <v>733</v>
      </c>
      <c r="K95" t="s">
        <v>827</v>
      </c>
      <c r="L95">
        <v>412.09</v>
      </c>
      <c r="M95">
        <v>968.94</v>
      </c>
      <c r="N95">
        <v>9.9000000000000005E-2</v>
      </c>
      <c r="O95">
        <v>23</v>
      </c>
    </row>
    <row r="96" spans="1:15" x14ac:dyDescent="0.3">
      <c r="A96" t="s">
        <v>109</v>
      </c>
      <c r="B96" s="2">
        <v>45910</v>
      </c>
      <c r="C96" s="2">
        <v>45930</v>
      </c>
      <c r="D96" t="s">
        <v>646</v>
      </c>
      <c r="E96" t="s">
        <v>650</v>
      </c>
      <c r="F96" t="s">
        <v>675</v>
      </c>
      <c r="G96" t="s">
        <v>701</v>
      </c>
      <c r="H96" t="s">
        <v>711</v>
      </c>
      <c r="I96" t="s">
        <v>716</v>
      </c>
      <c r="J96" t="s">
        <v>730</v>
      </c>
      <c r="K96" t="s">
        <v>828</v>
      </c>
      <c r="L96">
        <v>1009.48</v>
      </c>
      <c r="M96">
        <v>1088.81</v>
      </c>
      <c r="N96">
        <v>0.16</v>
      </c>
      <c r="O96">
        <v>6</v>
      </c>
    </row>
    <row r="97" spans="1:15" x14ac:dyDescent="0.3">
      <c r="A97" t="s">
        <v>110</v>
      </c>
      <c r="B97" s="2">
        <v>45022</v>
      </c>
      <c r="C97" s="2">
        <v>45043</v>
      </c>
      <c r="D97" t="s">
        <v>649</v>
      </c>
      <c r="E97" t="s">
        <v>658</v>
      </c>
      <c r="F97" t="s">
        <v>693</v>
      </c>
      <c r="G97" t="s">
        <v>706</v>
      </c>
      <c r="H97" t="s">
        <v>710</v>
      </c>
      <c r="I97" t="s">
        <v>714</v>
      </c>
      <c r="J97" t="s">
        <v>728</v>
      </c>
      <c r="K97" t="s">
        <v>829</v>
      </c>
      <c r="L97">
        <v>1084.79</v>
      </c>
      <c r="M97">
        <v>2484.9899999999998</v>
      </c>
      <c r="N97">
        <v>3.4000000000000002E-2</v>
      </c>
      <c r="O97">
        <v>18</v>
      </c>
    </row>
    <row r="98" spans="1:15" x14ac:dyDescent="0.3">
      <c r="A98" t="s">
        <v>111</v>
      </c>
      <c r="B98" s="2">
        <v>45870</v>
      </c>
      <c r="C98" s="2">
        <v>45885</v>
      </c>
      <c r="D98" t="s">
        <v>647</v>
      </c>
      <c r="E98" t="s">
        <v>654</v>
      </c>
      <c r="G98" t="s">
        <v>706</v>
      </c>
      <c r="H98" t="s">
        <v>711</v>
      </c>
      <c r="I98" t="s">
        <v>719</v>
      </c>
      <c r="J98" t="s">
        <v>732</v>
      </c>
      <c r="K98" t="s">
        <v>830</v>
      </c>
      <c r="L98">
        <v>24.44</v>
      </c>
      <c r="M98">
        <v>28.69</v>
      </c>
      <c r="N98">
        <v>0.14599999999999999</v>
      </c>
      <c r="O98">
        <v>6</v>
      </c>
    </row>
    <row r="99" spans="1:15" x14ac:dyDescent="0.3">
      <c r="A99" t="s">
        <v>112</v>
      </c>
      <c r="B99" s="2">
        <v>45440</v>
      </c>
      <c r="C99" s="2">
        <v>45438</v>
      </c>
      <c r="D99" t="s">
        <v>646</v>
      </c>
      <c r="E99" t="s">
        <v>651</v>
      </c>
      <c r="F99" t="s">
        <v>669</v>
      </c>
      <c r="G99" t="s">
        <v>706</v>
      </c>
      <c r="H99" t="s">
        <v>708</v>
      </c>
      <c r="I99" t="s">
        <v>721</v>
      </c>
      <c r="J99" t="s">
        <v>733</v>
      </c>
      <c r="K99" t="s">
        <v>831</v>
      </c>
      <c r="L99">
        <v>1227.08</v>
      </c>
      <c r="M99">
        <v>1896.62</v>
      </c>
      <c r="N99">
        <v>0</v>
      </c>
      <c r="O99">
        <v>18</v>
      </c>
    </row>
    <row r="100" spans="1:15" x14ac:dyDescent="0.3">
      <c r="A100" t="s">
        <v>113</v>
      </c>
      <c r="B100" s="2">
        <v>45860</v>
      </c>
      <c r="C100" s="2">
        <v>45887</v>
      </c>
      <c r="D100" t="s">
        <v>647</v>
      </c>
      <c r="E100" t="s">
        <v>659</v>
      </c>
      <c r="F100" t="s">
        <v>676</v>
      </c>
      <c r="G100" t="s">
        <v>703</v>
      </c>
      <c r="H100" t="s">
        <v>709</v>
      </c>
      <c r="I100" t="s">
        <v>724</v>
      </c>
      <c r="J100" t="s">
        <v>729</v>
      </c>
      <c r="K100" t="s">
        <v>832</v>
      </c>
      <c r="L100">
        <v>547.32000000000005</v>
      </c>
      <c r="M100">
        <v>419.17</v>
      </c>
      <c r="N100">
        <v>9.1999999999999998E-2</v>
      </c>
      <c r="O100">
        <v>14</v>
      </c>
    </row>
    <row r="101" spans="1:15" x14ac:dyDescent="0.3">
      <c r="A101" t="s">
        <v>114</v>
      </c>
      <c r="B101" s="2">
        <v>44985</v>
      </c>
      <c r="C101" s="2">
        <v>45005</v>
      </c>
      <c r="D101" t="s">
        <v>649</v>
      </c>
      <c r="E101" t="s">
        <v>656</v>
      </c>
      <c r="F101" t="s">
        <v>671</v>
      </c>
      <c r="G101" t="s">
        <v>705</v>
      </c>
      <c r="H101" t="s">
        <v>711</v>
      </c>
      <c r="I101" t="s">
        <v>722</v>
      </c>
      <c r="J101" t="s">
        <v>731</v>
      </c>
      <c r="K101" t="s">
        <v>833</v>
      </c>
      <c r="L101">
        <v>1200.78</v>
      </c>
      <c r="M101">
        <v>2001.17</v>
      </c>
      <c r="N101">
        <v>0.29199999999999998</v>
      </c>
      <c r="O101">
        <v>18</v>
      </c>
    </row>
    <row r="102" spans="1:15" x14ac:dyDescent="0.3">
      <c r="A102" t="s">
        <v>115</v>
      </c>
      <c r="B102" s="2">
        <v>45684</v>
      </c>
      <c r="C102" s="2">
        <v>45703</v>
      </c>
      <c r="D102" t="s">
        <v>647</v>
      </c>
      <c r="E102" t="s">
        <v>659</v>
      </c>
      <c r="F102" t="s">
        <v>676</v>
      </c>
      <c r="G102" t="s">
        <v>703</v>
      </c>
      <c r="H102" t="s">
        <v>711</v>
      </c>
      <c r="I102" t="s">
        <v>716</v>
      </c>
      <c r="J102" t="s">
        <v>730</v>
      </c>
      <c r="K102" t="s">
        <v>834</v>
      </c>
      <c r="L102">
        <v>1253.22</v>
      </c>
      <c r="M102">
        <v>3104.71</v>
      </c>
      <c r="N102">
        <v>0</v>
      </c>
      <c r="O102">
        <v>17</v>
      </c>
    </row>
    <row r="103" spans="1:15" x14ac:dyDescent="0.3">
      <c r="A103" t="s">
        <v>116</v>
      </c>
      <c r="B103" s="2">
        <v>45304</v>
      </c>
      <c r="C103" s="2">
        <v>45313</v>
      </c>
      <c r="D103" t="s">
        <v>647</v>
      </c>
      <c r="E103" t="s">
        <v>654</v>
      </c>
      <c r="F103" t="s">
        <v>691</v>
      </c>
      <c r="G103" t="s">
        <v>706</v>
      </c>
      <c r="H103" t="s">
        <v>709</v>
      </c>
      <c r="I103" t="s">
        <v>713</v>
      </c>
      <c r="J103" t="s">
        <v>727</v>
      </c>
      <c r="K103" t="s">
        <v>835</v>
      </c>
      <c r="L103">
        <v>313.60000000000002</v>
      </c>
      <c r="M103">
        <v>334.28</v>
      </c>
      <c r="N103">
        <v>0.14000000000000001</v>
      </c>
      <c r="O103">
        <v>22</v>
      </c>
    </row>
    <row r="104" spans="1:15" x14ac:dyDescent="0.3">
      <c r="A104" t="s">
        <v>117</v>
      </c>
      <c r="B104" s="2">
        <v>45747</v>
      </c>
      <c r="C104" s="2">
        <v>45751</v>
      </c>
      <c r="D104" t="s">
        <v>646</v>
      </c>
      <c r="E104" t="s">
        <v>650</v>
      </c>
      <c r="F104" t="s">
        <v>678</v>
      </c>
      <c r="G104" t="s">
        <v>701</v>
      </c>
      <c r="H104" t="s">
        <v>711</v>
      </c>
      <c r="I104" t="s">
        <v>712</v>
      </c>
      <c r="J104" t="s">
        <v>731</v>
      </c>
      <c r="K104" t="s">
        <v>836</v>
      </c>
      <c r="L104">
        <v>862.08</v>
      </c>
      <c r="M104">
        <v>1952.83</v>
      </c>
      <c r="N104">
        <v>0</v>
      </c>
      <c r="O104">
        <v>7</v>
      </c>
    </row>
    <row r="105" spans="1:15" x14ac:dyDescent="0.3">
      <c r="A105" t="s">
        <v>118</v>
      </c>
      <c r="B105" s="2">
        <v>45631</v>
      </c>
      <c r="C105" s="2">
        <v>45654</v>
      </c>
      <c r="D105" t="s">
        <v>648</v>
      </c>
      <c r="E105" t="s">
        <v>653</v>
      </c>
      <c r="F105" t="s">
        <v>688</v>
      </c>
      <c r="G105" t="s">
        <v>701</v>
      </c>
      <c r="H105" t="s">
        <v>711</v>
      </c>
      <c r="I105" t="s">
        <v>721</v>
      </c>
      <c r="J105" t="s">
        <v>733</v>
      </c>
      <c r="K105" t="s">
        <v>837</v>
      </c>
      <c r="L105">
        <v>107.03</v>
      </c>
      <c r="M105">
        <v>242.29</v>
      </c>
      <c r="N105">
        <v>0.18</v>
      </c>
      <c r="O105">
        <v>30</v>
      </c>
    </row>
    <row r="106" spans="1:15" x14ac:dyDescent="0.3">
      <c r="A106" t="s">
        <v>119</v>
      </c>
      <c r="B106" s="2">
        <v>45549</v>
      </c>
      <c r="C106" s="2">
        <v>45570</v>
      </c>
      <c r="D106" t="s">
        <v>647</v>
      </c>
      <c r="E106" t="s">
        <v>659</v>
      </c>
      <c r="F106" t="s">
        <v>685</v>
      </c>
      <c r="G106" t="s">
        <v>705</v>
      </c>
      <c r="H106" t="s">
        <v>708</v>
      </c>
      <c r="I106" t="s">
        <v>722</v>
      </c>
      <c r="J106" t="s">
        <v>731</v>
      </c>
      <c r="K106" t="s">
        <v>838</v>
      </c>
      <c r="L106">
        <v>1405.56</v>
      </c>
      <c r="M106">
        <v>2968.87</v>
      </c>
      <c r="N106">
        <v>0.16900000000000001</v>
      </c>
      <c r="O106">
        <v>5</v>
      </c>
    </row>
    <row r="107" spans="1:15" x14ac:dyDescent="0.3">
      <c r="A107" t="s">
        <v>120</v>
      </c>
      <c r="B107" s="2">
        <v>45433</v>
      </c>
      <c r="C107" s="2">
        <v>45439</v>
      </c>
      <c r="D107" t="s">
        <v>646</v>
      </c>
      <c r="E107" t="s">
        <v>661</v>
      </c>
      <c r="F107" t="s">
        <v>682</v>
      </c>
      <c r="G107" t="s">
        <v>703</v>
      </c>
      <c r="H107" t="s">
        <v>708</v>
      </c>
      <c r="I107" t="s">
        <v>724</v>
      </c>
      <c r="J107" t="s">
        <v>727</v>
      </c>
      <c r="K107" t="s">
        <v>839</v>
      </c>
      <c r="L107">
        <v>1157.51</v>
      </c>
      <c r="M107">
        <v>1394.3</v>
      </c>
      <c r="N107">
        <v>0.27800000000000002</v>
      </c>
      <c r="O107">
        <v>12</v>
      </c>
    </row>
    <row r="108" spans="1:15" x14ac:dyDescent="0.3">
      <c r="A108" t="s">
        <v>121</v>
      </c>
      <c r="B108" s="2">
        <v>45057</v>
      </c>
      <c r="C108" s="2">
        <v>45084</v>
      </c>
      <c r="D108" t="s">
        <v>646</v>
      </c>
      <c r="E108" t="s">
        <v>650</v>
      </c>
      <c r="F108" t="s">
        <v>675</v>
      </c>
      <c r="G108" t="s">
        <v>701</v>
      </c>
      <c r="H108" t="s">
        <v>708</v>
      </c>
      <c r="I108" t="s">
        <v>713</v>
      </c>
      <c r="J108" t="s">
        <v>730</v>
      </c>
      <c r="K108" t="s">
        <v>840</v>
      </c>
      <c r="L108">
        <v>12.85</v>
      </c>
      <c r="M108">
        <v>15.41</v>
      </c>
      <c r="N108">
        <v>0.13700000000000001</v>
      </c>
      <c r="O108">
        <v>39</v>
      </c>
    </row>
    <row r="109" spans="1:15" x14ac:dyDescent="0.3">
      <c r="A109" t="s">
        <v>122</v>
      </c>
      <c r="B109" s="2">
        <v>45518</v>
      </c>
      <c r="C109" s="2">
        <v>45539</v>
      </c>
      <c r="D109" t="s">
        <v>649</v>
      </c>
      <c r="E109" t="s">
        <v>658</v>
      </c>
      <c r="F109" t="s">
        <v>693</v>
      </c>
      <c r="G109" t="s">
        <v>703</v>
      </c>
      <c r="H109" t="s">
        <v>708</v>
      </c>
      <c r="I109" t="s">
        <v>713</v>
      </c>
      <c r="J109" t="s">
        <v>730</v>
      </c>
      <c r="K109" t="s">
        <v>841</v>
      </c>
      <c r="L109">
        <v>1138.8</v>
      </c>
      <c r="M109">
        <v>2250.81</v>
      </c>
      <c r="N109">
        <v>0.123</v>
      </c>
      <c r="O109">
        <v>12</v>
      </c>
    </row>
    <row r="110" spans="1:15" x14ac:dyDescent="0.3">
      <c r="A110" t="s">
        <v>123</v>
      </c>
      <c r="B110" s="2">
        <v>45581</v>
      </c>
      <c r="C110" s="2">
        <v>45604</v>
      </c>
      <c r="D110" t="s">
        <v>647</v>
      </c>
      <c r="E110" t="s">
        <v>652</v>
      </c>
      <c r="F110" t="s">
        <v>666</v>
      </c>
      <c r="G110" t="s">
        <v>705</v>
      </c>
      <c r="H110" t="s">
        <v>707</v>
      </c>
      <c r="I110" t="s">
        <v>713</v>
      </c>
      <c r="J110" t="s">
        <v>729</v>
      </c>
      <c r="K110" t="s">
        <v>842</v>
      </c>
      <c r="L110">
        <v>82.14</v>
      </c>
      <c r="M110">
        <v>166.04</v>
      </c>
      <c r="N110">
        <v>0</v>
      </c>
      <c r="O110">
        <v>10</v>
      </c>
    </row>
    <row r="111" spans="1:15" x14ac:dyDescent="0.3">
      <c r="A111" t="s">
        <v>124</v>
      </c>
      <c r="B111" s="2">
        <v>45445</v>
      </c>
      <c r="C111" s="2">
        <v>45451</v>
      </c>
      <c r="D111" t="s">
        <v>646</v>
      </c>
      <c r="E111" t="s">
        <v>650</v>
      </c>
      <c r="F111" t="s">
        <v>662</v>
      </c>
      <c r="G111" t="s">
        <v>704</v>
      </c>
      <c r="H111" t="s">
        <v>709</v>
      </c>
      <c r="I111" t="s">
        <v>720</v>
      </c>
      <c r="J111" t="s">
        <v>733</v>
      </c>
      <c r="K111" t="s">
        <v>843</v>
      </c>
      <c r="L111">
        <v>292.94</v>
      </c>
      <c r="M111">
        <v>356.55</v>
      </c>
      <c r="N111">
        <v>0.22900000000000001</v>
      </c>
      <c r="O111">
        <v>2</v>
      </c>
    </row>
    <row r="112" spans="1:15" x14ac:dyDescent="0.3">
      <c r="A112" t="s">
        <v>125</v>
      </c>
      <c r="B112" s="2">
        <v>45452</v>
      </c>
      <c r="C112" s="2">
        <v>45480</v>
      </c>
      <c r="D112" t="s">
        <v>647</v>
      </c>
      <c r="E112" t="s">
        <v>659</v>
      </c>
      <c r="F112" t="s">
        <v>676</v>
      </c>
      <c r="G112" t="s">
        <v>701</v>
      </c>
      <c r="H112" t="s">
        <v>708</v>
      </c>
      <c r="I112" t="s">
        <v>713</v>
      </c>
      <c r="J112" t="s">
        <v>727</v>
      </c>
      <c r="K112" t="s">
        <v>844</v>
      </c>
      <c r="L112">
        <v>550.22</v>
      </c>
      <c r="M112">
        <v>1025.05</v>
      </c>
      <c r="N112">
        <v>0</v>
      </c>
      <c r="O112">
        <v>27</v>
      </c>
    </row>
    <row r="113" spans="1:15" x14ac:dyDescent="0.3">
      <c r="A113" t="s">
        <v>126</v>
      </c>
      <c r="B113" s="2">
        <v>45453</v>
      </c>
      <c r="C113" s="2">
        <v>45454</v>
      </c>
      <c r="D113" t="s">
        <v>649</v>
      </c>
      <c r="E113" t="s">
        <v>658</v>
      </c>
      <c r="F113" t="s">
        <v>674</v>
      </c>
      <c r="G113" t="s">
        <v>705</v>
      </c>
      <c r="H113" t="s">
        <v>709</v>
      </c>
      <c r="I113" t="s">
        <v>724</v>
      </c>
      <c r="J113" t="s">
        <v>731</v>
      </c>
      <c r="K113" t="s">
        <v>845</v>
      </c>
      <c r="L113">
        <v>1187.1300000000001</v>
      </c>
      <c r="M113">
        <v>1795.17</v>
      </c>
      <c r="N113">
        <v>1.2E-2</v>
      </c>
      <c r="O113">
        <v>17</v>
      </c>
    </row>
    <row r="114" spans="1:15" x14ac:dyDescent="0.3">
      <c r="A114" t="s">
        <v>127</v>
      </c>
      <c r="B114" s="2">
        <v>45472</v>
      </c>
      <c r="C114" s="2">
        <v>45499</v>
      </c>
      <c r="D114" t="s">
        <v>646</v>
      </c>
      <c r="E114" t="s">
        <v>661</v>
      </c>
      <c r="F114" t="s">
        <v>687</v>
      </c>
      <c r="G114" t="s">
        <v>706</v>
      </c>
      <c r="H114" t="s">
        <v>710</v>
      </c>
      <c r="I114" t="s">
        <v>717</v>
      </c>
      <c r="J114" t="s">
        <v>729</v>
      </c>
      <c r="K114" t="s">
        <v>846</v>
      </c>
      <c r="L114">
        <v>5.36</v>
      </c>
      <c r="M114">
        <v>4.37</v>
      </c>
      <c r="N114">
        <v>0.11799999999999999</v>
      </c>
      <c r="O114">
        <v>9</v>
      </c>
    </row>
    <row r="115" spans="1:15" x14ac:dyDescent="0.3">
      <c r="A115" t="s">
        <v>128</v>
      </c>
      <c r="B115" s="2">
        <v>45674</v>
      </c>
      <c r="C115" s="2">
        <v>45681</v>
      </c>
      <c r="D115" t="s">
        <v>648</v>
      </c>
      <c r="E115" t="s">
        <v>660</v>
      </c>
      <c r="F115" t="s">
        <v>697</v>
      </c>
      <c r="G115" t="s">
        <v>706</v>
      </c>
      <c r="H115" t="s">
        <v>708</v>
      </c>
      <c r="I115" t="s">
        <v>715</v>
      </c>
      <c r="J115" t="s">
        <v>733</v>
      </c>
      <c r="K115" t="s">
        <v>847</v>
      </c>
      <c r="L115">
        <v>142.09</v>
      </c>
      <c r="M115">
        <v>218.5</v>
      </c>
      <c r="N115">
        <v>0.11899999999999999</v>
      </c>
      <c r="O115">
        <v>11</v>
      </c>
    </row>
    <row r="116" spans="1:15" x14ac:dyDescent="0.3">
      <c r="A116" t="s">
        <v>129</v>
      </c>
      <c r="B116" s="2">
        <v>45250</v>
      </c>
      <c r="C116" s="2">
        <v>45265</v>
      </c>
      <c r="D116" t="s">
        <v>647</v>
      </c>
      <c r="E116" t="s">
        <v>652</v>
      </c>
      <c r="F116" t="s">
        <v>689</v>
      </c>
      <c r="G116" t="s">
        <v>706</v>
      </c>
      <c r="H116" t="s">
        <v>707</v>
      </c>
      <c r="I116" t="s">
        <v>716</v>
      </c>
      <c r="J116" t="s">
        <v>729</v>
      </c>
      <c r="K116" t="s">
        <v>848</v>
      </c>
      <c r="L116">
        <v>354.24</v>
      </c>
      <c r="M116">
        <v>249.87</v>
      </c>
      <c r="N116">
        <v>0</v>
      </c>
      <c r="O116">
        <v>6</v>
      </c>
    </row>
    <row r="117" spans="1:15" x14ac:dyDescent="0.3">
      <c r="A117" t="s">
        <v>130</v>
      </c>
      <c r="B117" s="2">
        <v>44987</v>
      </c>
      <c r="C117" s="2">
        <v>44990</v>
      </c>
      <c r="D117" t="s">
        <v>648</v>
      </c>
      <c r="E117" t="s">
        <v>655</v>
      </c>
      <c r="F117" t="s">
        <v>672</v>
      </c>
      <c r="G117" t="s">
        <v>706</v>
      </c>
      <c r="H117" t="s">
        <v>711</v>
      </c>
      <c r="I117" t="s">
        <v>715</v>
      </c>
      <c r="J117" t="s">
        <v>732</v>
      </c>
      <c r="K117" t="s">
        <v>849</v>
      </c>
      <c r="L117">
        <v>1473.58</v>
      </c>
      <c r="M117">
        <v>3436.52</v>
      </c>
      <c r="N117">
        <v>0.108</v>
      </c>
      <c r="O117">
        <v>8</v>
      </c>
    </row>
    <row r="118" spans="1:15" x14ac:dyDescent="0.3">
      <c r="A118" t="s">
        <v>131</v>
      </c>
      <c r="B118" s="2">
        <v>45811</v>
      </c>
      <c r="C118" s="2">
        <v>45818</v>
      </c>
      <c r="D118" t="s">
        <v>648</v>
      </c>
      <c r="E118" t="s">
        <v>653</v>
      </c>
      <c r="F118" t="s">
        <v>667</v>
      </c>
      <c r="G118" t="s">
        <v>704</v>
      </c>
      <c r="H118" t="s">
        <v>710</v>
      </c>
      <c r="I118" t="s">
        <v>719</v>
      </c>
      <c r="J118" t="s">
        <v>728</v>
      </c>
      <c r="K118" t="s">
        <v>850</v>
      </c>
      <c r="L118">
        <v>75.180000000000007</v>
      </c>
      <c r="M118">
        <v>53.45</v>
      </c>
      <c r="N118">
        <v>0.157</v>
      </c>
      <c r="O118">
        <v>17</v>
      </c>
    </row>
    <row r="119" spans="1:15" x14ac:dyDescent="0.3">
      <c r="A119" t="s">
        <v>132</v>
      </c>
      <c r="B119" s="2">
        <v>45653</v>
      </c>
      <c r="C119" s="2">
        <v>45659</v>
      </c>
      <c r="D119" t="s">
        <v>649</v>
      </c>
      <c r="E119" t="s">
        <v>656</v>
      </c>
      <c r="F119" t="s">
        <v>698</v>
      </c>
      <c r="G119" t="s">
        <v>702</v>
      </c>
      <c r="H119" t="s">
        <v>711</v>
      </c>
      <c r="I119" t="s">
        <v>721</v>
      </c>
      <c r="J119" t="s">
        <v>731</v>
      </c>
      <c r="K119" t="s">
        <v>851</v>
      </c>
      <c r="L119">
        <v>1391.99</v>
      </c>
      <c r="M119">
        <v>3469.7</v>
      </c>
      <c r="N119">
        <v>0.184</v>
      </c>
      <c r="O119">
        <v>23</v>
      </c>
    </row>
    <row r="120" spans="1:15" x14ac:dyDescent="0.3">
      <c r="A120" t="s">
        <v>133</v>
      </c>
      <c r="B120" s="2">
        <v>45086</v>
      </c>
      <c r="C120" s="2">
        <v>45096</v>
      </c>
      <c r="D120" t="s">
        <v>647</v>
      </c>
      <c r="E120" t="s">
        <v>659</v>
      </c>
      <c r="F120" t="s">
        <v>699</v>
      </c>
      <c r="G120" t="s">
        <v>706</v>
      </c>
      <c r="H120" t="s">
        <v>707</v>
      </c>
      <c r="I120" t="s">
        <v>721</v>
      </c>
      <c r="J120" t="s">
        <v>732</v>
      </c>
      <c r="K120" t="s">
        <v>852</v>
      </c>
      <c r="L120">
        <v>339.61</v>
      </c>
      <c r="M120">
        <v>621.02</v>
      </c>
      <c r="N120">
        <v>7.0999999999999994E-2</v>
      </c>
      <c r="O120">
        <v>10</v>
      </c>
    </row>
    <row r="121" spans="1:15" x14ac:dyDescent="0.3">
      <c r="A121" t="s">
        <v>134</v>
      </c>
      <c r="B121" s="2">
        <v>45847</v>
      </c>
      <c r="C121" s="2">
        <v>45856</v>
      </c>
      <c r="D121" t="s">
        <v>648</v>
      </c>
      <c r="E121" t="s">
        <v>653</v>
      </c>
      <c r="F121" t="s">
        <v>688</v>
      </c>
      <c r="G121" t="s">
        <v>702</v>
      </c>
      <c r="H121" t="s">
        <v>710</v>
      </c>
      <c r="I121" t="s">
        <v>714</v>
      </c>
      <c r="J121" t="s">
        <v>731</v>
      </c>
      <c r="K121" t="s">
        <v>853</v>
      </c>
      <c r="L121">
        <v>57.96</v>
      </c>
      <c r="M121">
        <v>88.51</v>
      </c>
      <c r="N121">
        <v>4.2999999999999997E-2</v>
      </c>
      <c r="O121">
        <v>7</v>
      </c>
    </row>
    <row r="122" spans="1:15" x14ac:dyDescent="0.3">
      <c r="A122" t="s">
        <v>135</v>
      </c>
      <c r="B122" s="2">
        <v>45827</v>
      </c>
      <c r="C122" s="2">
        <v>45850</v>
      </c>
      <c r="D122" t="s">
        <v>649</v>
      </c>
      <c r="E122" t="s">
        <v>658</v>
      </c>
      <c r="G122" t="s">
        <v>703</v>
      </c>
      <c r="H122" t="s">
        <v>711</v>
      </c>
      <c r="J122" t="s">
        <v>729</v>
      </c>
      <c r="K122" t="s">
        <v>854</v>
      </c>
      <c r="L122">
        <v>801.24</v>
      </c>
      <c r="M122">
        <v>1959.09</v>
      </c>
      <c r="N122">
        <v>0.123</v>
      </c>
      <c r="O122">
        <v>23</v>
      </c>
    </row>
    <row r="123" spans="1:15" x14ac:dyDescent="0.3">
      <c r="A123" t="s">
        <v>136</v>
      </c>
      <c r="B123" s="2">
        <v>45249</v>
      </c>
      <c r="C123" s="2">
        <v>45273</v>
      </c>
      <c r="D123" t="s">
        <v>649</v>
      </c>
      <c r="E123" t="s">
        <v>657</v>
      </c>
      <c r="F123" t="s">
        <v>679</v>
      </c>
      <c r="G123" t="s">
        <v>703</v>
      </c>
      <c r="H123" t="s">
        <v>711</v>
      </c>
      <c r="I123" t="s">
        <v>722</v>
      </c>
      <c r="J123" t="s">
        <v>732</v>
      </c>
      <c r="K123" t="s">
        <v>855</v>
      </c>
      <c r="L123">
        <v>1297.42</v>
      </c>
      <c r="M123">
        <v>2742.97</v>
      </c>
      <c r="N123">
        <v>6.9000000000000006E-2</v>
      </c>
      <c r="O123">
        <v>9</v>
      </c>
    </row>
    <row r="124" spans="1:15" x14ac:dyDescent="0.3">
      <c r="A124" t="s">
        <v>137</v>
      </c>
      <c r="B124" s="2">
        <v>45289</v>
      </c>
      <c r="C124" s="2">
        <v>45311</v>
      </c>
      <c r="D124" t="s">
        <v>646</v>
      </c>
      <c r="E124" t="s">
        <v>650</v>
      </c>
      <c r="F124" t="s">
        <v>662</v>
      </c>
      <c r="G124" t="s">
        <v>701</v>
      </c>
      <c r="H124" t="s">
        <v>711</v>
      </c>
      <c r="I124" t="s">
        <v>716</v>
      </c>
      <c r="J124" t="s">
        <v>730</v>
      </c>
      <c r="K124" t="s">
        <v>856</v>
      </c>
      <c r="L124">
        <v>1395.49</v>
      </c>
      <c r="M124">
        <v>1679.42</v>
      </c>
      <c r="N124">
        <v>0.20300000000000001</v>
      </c>
      <c r="O124">
        <v>12</v>
      </c>
    </row>
    <row r="125" spans="1:15" x14ac:dyDescent="0.3">
      <c r="A125" t="s">
        <v>138</v>
      </c>
      <c r="B125" s="2">
        <v>45598</v>
      </c>
      <c r="C125" s="2">
        <v>45625</v>
      </c>
      <c r="D125" t="s">
        <v>648</v>
      </c>
      <c r="E125" t="s">
        <v>655</v>
      </c>
      <c r="F125" t="s">
        <v>672</v>
      </c>
      <c r="G125" t="s">
        <v>705</v>
      </c>
      <c r="H125" t="s">
        <v>711</v>
      </c>
      <c r="I125" t="s">
        <v>714</v>
      </c>
      <c r="J125" t="s">
        <v>729</v>
      </c>
      <c r="K125" t="s">
        <v>857</v>
      </c>
      <c r="L125">
        <v>1363.51</v>
      </c>
      <c r="M125">
        <v>1433.9</v>
      </c>
      <c r="N125">
        <v>5.7000000000000002E-2</v>
      </c>
      <c r="O125">
        <v>8</v>
      </c>
    </row>
    <row r="126" spans="1:15" x14ac:dyDescent="0.3">
      <c r="A126" t="s">
        <v>139</v>
      </c>
      <c r="B126" s="2">
        <v>45159</v>
      </c>
      <c r="C126" s="2">
        <v>45173</v>
      </c>
      <c r="D126" t="s">
        <v>648</v>
      </c>
      <c r="E126" t="s">
        <v>653</v>
      </c>
      <c r="F126" t="s">
        <v>681</v>
      </c>
      <c r="G126" t="s">
        <v>702</v>
      </c>
      <c r="H126" t="s">
        <v>710</v>
      </c>
      <c r="I126" t="s">
        <v>721</v>
      </c>
      <c r="J126" t="s">
        <v>727</v>
      </c>
      <c r="K126" t="s">
        <v>858</v>
      </c>
      <c r="L126">
        <v>178.19</v>
      </c>
      <c r="M126">
        <v>284.43</v>
      </c>
      <c r="N126">
        <v>8.8999999999999996E-2</v>
      </c>
      <c r="O126">
        <v>8</v>
      </c>
    </row>
    <row r="127" spans="1:15" x14ac:dyDescent="0.3">
      <c r="A127" t="s">
        <v>140</v>
      </c>
      <c r="B127" s="2">
        <v>45150</v>
      </c>
      <c r="C127" s="2">
        <v>45175</v>
      </c>
      <c r="D127" t="s">
        <v>647</v>
      </c>
      <c r="E127" t="s">
        <v>659</v>
      </c>
      <c r="F127" t="s">
        <v>685</v>
      </c>
      <c r="G127" t="s">
        <v>705</v>
      </c>
      <c r="H127" t="s">
        <v>707</v>
      </c>
      <c r="I127" t="s">
        <v>717</v>
      </c>
      <c r="J127" t="s">
        <v>727</v>
      </c>
      <c r="K127" t="s">
        <v>859</v>
      </c>
      <c r="L127">
        <v>950.77</v>
      </c>
      <c r="M127">
        <v>694.78</v>
      </c>
      <c r="N127">
        <v>8.4000000000000005E-2</v>
      </c>
      <c r="O127">
        <v>14</v>
      </c>
    </row>
    <row r="128" spans="1:15" x14ac:dyDescent="0.3">
      <c r="A128" t="s">
        <v>141</v>
      </c>
      <c r="B128" s="2">
        <v>45450</v>
      </c>
      <c r="C128" s="2">
        <v>45469</v>
      </c>
      <c r="D128" t="s">
        <v>649</v>
      </c>
      <c r="E128" t="s">
        <v>656</v>
      </c>
      <c r="F128" t="s">
        <v>671</v>
      </c>
      <c r="G128" t="s">
        <v>703</v>
      </c>
      <c r="H128" t="s">
        <v>709</v>
      </c>
      <c r="I128" t="s">
        <v>724</v>
      </c>
      <c r="J128" t="s">
        <v>727</v>
      </c>
      <c r="K128" t="s">
        <v>860</v>
      </c>
      <c r="L128">
        <v>1064.32</v>
      </c>
      <c r="M128">
        <v>1848.39</v>
      </c>
      <c r="N128">
        <v>7.2999999999999995E-2</v>
      </c>
      <c r="O128">
        <v>38</v>
      </c>
    </row>
    <row r="129" spans="1:15" x14ac:dyDescent="0.3">
      <c r="A129" t="s">
        <v>142</v>
      </c>
      <c r="B129" s="2">
        <v>45874</v>
      </c>
      <c r="C129" s="2">
        <v>45883</v>
      </c>
      <c r="D129" t="s">
        <v>649</v>
      </c>
      <c r="E129" t="s">
        <v>658</v>
      </c>
      <c r="F129" t="s">
        <v>683</v>
      </c>
      <c r="G129" t="s">
        <v>703</v>
      </c>
      <c r="H129" t="s">
        <v>711</v>
      </c>
      <c r="I129" t="s">
        <v>718</v>
      </c>
      <c r="J129" t="s">
        <v>727</v>
      </c>
      <c r="K129" t="s">
        <v>861</v>
      </c>
      <c r="L129">
        <v>41.76</v>
      </c>
      <c r="M129">
        <v>45.19</v>
      </c>
      <c r="N129">
        <v>0.17899999999999999</v>
      </c>
      <c r="O129">
        <v>23</v>
      </c>
    </row>
    <row r="130" spans="1:15" x14ac:dyDescent="0.3">
      <c r="A130" t="s">
        <v>143</v>
      </c>
      <c r="B130" s="2">
        <v>45442</v>
      </c>
      <c r="C130" s="2">
        <v>45456</v>
      </c>
      <c r="D130" t="s">
        <v>648</v>
      </c>
      <c r="E130" t="s">
        <v>660</v>
      </c>
      <c r="F130" t="s">
        <v>686</v>
      </c>
      <c r="G130" t="s">
        <v>705</v>
      </c>
      <c r="H130" t="s">
        <v>707</v>
      </c>
      <c r="I130" t="s">
        <v>721</v>
      </c>
      <c r="J130" t="s">
        <v>730</v>
      </c>
      <c r="K130" t="s">
        <v>862</v>
      </c>
      <c r="L130">
        <v>157.78</v>
      </c>
      <c r="M130">
        <v>361.1</v>
      </c>
      <c r="N130">
        <v>0.187</v>
      </c>
      <c r="O130">
        <v>9</v>
      </c>
    </row>
    <row r="131" spans="1:15" x14ac:dyDescent="0.3">
      <c r="A131" t="s">
        <v>144</v>
      </c>
      <c r="B131" s="2">
        <v>44948</v>
      </c>
      <c r="C131" s="2">
        <v>44956</v>
      </c>
      <c r="D131" t="s">
        <v>648</v>
      </c>
      <c r="E131" t="s">
        <v>660</v>
      </c>
      <c r="F131" t="s">
        <v>686</v>
      </c>
      <c r="G131" t="s">
        <v>705</v>
      </c>
      <c r="H131" t="s">
        <v>708</v>
      </c>
      <c r="I131" t="s">
        <v>720</v>
      </c>
      <c r="J131" t="s">
        <v>729</v>
      </c>
      <c r="K131" t="s">
        <v>863</v>
      </c>
      <c r="L131">
        <v>413.52</v>
      </c>
      <c r="M131">
        <v>1004.34</v>
      </c>
      <c r="N131">
        <v>0.111</v>
      </c>
      <c r="O131">
        <v>18</v>
      </c>
    </row>
    <row r="132" spans="1:15" x14ac:dyDescent="0.3">
      <c r="A132" t="s">
        <v>145</v>
      </c>
      <c r="B132" s="2">
        <v>45700</v>
      </c>
      <c r="C132" s="2">
        <v>45716</v>
      </c>
      <c r="D132" t="s">
        <v>648</v>
      </c>
      <c r="E132" t="s">
        <v>655</v>
      </c>
      <c r="F132" t="s">
        <v>670</v>
      </c>
      <c r="G132" t="s">
        <v>703</v>
      </c>
      <c r="H132" t="s">
        <v>711</v>
      </c>
      <c r="I132" t="s">
        <v>717</v>
      </c>
      <c r="J132" t="s">
        <v>732</v>
      </c>
      <c r="K132" t="s">
        <v>864</v>
      </c>
      <c r="L132">
        <v>414.95</v>
      </c>
      <c r="M132">
        <v>1027.73</v>
      </c>
      <c r="N132">
        <v>6.3E-2</v>
      </c>
      <c r="O132">
        <v>8</v>
      </c>
    </row>
    <row r="133" spans="1:15" x14ac:dyDescent="0.3">
      <c r="A133" t="s">
        <v>146</v>
      </c>
      <c r="B133" s="2">
        <v>45719</v>
      </c>
      <c r="C133" s="2">
        <v>45740</v>
      </c>
      <c r="D133" t="s">
        <v>646</v>
      </c>
      <c r="E133" t="s">
        <v>651</v>
      </c>
      <c r="F133" t="s">
        <v>669</v>
      </c>
      <c r="G133" t="s">
        <v>706</v>
      </c>
      <c r="H133" t="s">
        <v>711</v>
      </c>
      <c r="I133" t="s">
        <v>722</v>
      </c>
      <c r="J133" t="s">
        <v>733</v>
      </c>
      <c r="K133" t="s">
        <v>865</v>
      </c>
      <c r="L133">
        <v>555.95000000000005</v>
      </c>
      <c r="M133">
        <v>468.09</v>
      </c>
      <c r="N133">
        <v>0.14199999999999999</v>
      </c>
      <c r="O133">
        <v>11</v>
      </c>
    </row>
    <row r="134" spans="1:15" x14ac:dyDescent="0.3">
      <c r="A134" t="s">
        <v>147</v>
      </c>
      <c r="B134" s="2">
        <v>44953</v>
      </c>
      <c r="C134" s="2">
        <v>44957</v>
      </c>
      <c r="D134" t="s">
        <v>649</v>
      </c>
      <c r="E134" t="s">
        <v>658</v>
      </c>
      <c r="F134" t="s">
        <v>693</v>
      </c>
      <c r="G134" t="s">
        <v>706</v>
      </c>
      <c r="H134" t="s">
        <v>708</v>
      </c>
      <c r="I134" t="s">
        <v>725</v>
      </c>
      <c r="J134" t="s">
        <v>731</v>
      </c>
      <c r="K134" t="s">
        <v>866</v>
      </c>
      <c r="L134">
        <v>941.2</v>
      </c>
      <c r="M134">
        <v>668.02</v>
      </c>
      <c r="N134">
        <v>0.22</v>
      </c>
      <c r="O134">
        <v>16</v>
      </c>
    </row>
    <row r="135" spans="1:15" x14ac:dyDescent="0.3">
      <c r="A135" t="s">
        <v>148</v>
      </c>
      <c r="B135" s="2">
        <v>45666</v>
      </c>
      <c r="C135" s="2">
        <v>45672</v>
      </c>
      <c r="D135" t="s">
        <v>647</v>
      </c>
      <c r="E135" t="s">
        <v>659</v>
      </c>
      <c r="F135" t="s">
        <v>699</v>
      </c>
      <c r="G135" t="s">
        <v>702</v>
      </c>
      <c r="H135" t="s">
        <v>708</v>
      </c>
      <c r="I135" t="s">
        <v>712</v>
      </c>
      <c r="J135" t="s">
        <v>730</v>
      </c>
      <c r="K135" t="s">
        <v>867</v>
      </c>
      <c r="L135">
        <v>304.77999999999997</v>
      </c>
      <c r="M135">
        <v>537.27</v>
      </c>
      <c r="N135">
        <v>0.187</v>
      </c>
      <c r="O135">
        <v>8</v>
      </c>
    </row>
    <row r="136" spans="1:15" x14ac:dyDescent="0.3">
      <c r="A136" t="s">
        <v>149</v>
      </c>
      <c r="B136" s="2">
        <v>45647</v>
      </c>
      <c r="C136" s="2">
        <v>45652</v>
      </c>
      <c r="D136" t="s">
        <v>648</v>
      </c>
      <c r="E136" t="s">
        <v>660</v>
      </c>
      <c r="F136" t="s">
        <v>686</v>
      </c>
      <c r="G136" t="s">
        <v>704</v>
      </c>
      <c r="H136" t="s">
        <v>709</v>
      </c>
      <c r="I136" t="s">
        <v>724</v>
      </c>
      <c r="J136" t="s">
        <v>728</v>
      </c>
      <c r="K136" t="s">
        <v>868</v>
      </c>
      <c r="L136">
        <v>699.57</v>
      </c>
      <c r="M136">
        <v>572.71</v>
      </c>
      <c r="N136">
        <v>0.192</v>
      </c>
      <c r="O136">
        <v>26</v>
      </c>
    </row>
    <row r="137" spans="1:15" x14ac:dyDescent="0.3">
      <c r="A137" t="s">
        <v>150</v>
      </c>
      <c r="B137" s="2">
        <v>45028</v>
      </c>
      <c r="C137" s="2">
        <v>45033</v>
      </c>
      <c r="D137" t="s">
        <v>649</v>
      </c>
      <c r="E137" t="s">
        <v>657</v>
      </c>
      <c r="F137" t="s">
        <v>679</v>
      </c>
      <c r="G137" t="s">
        <v>706</v>
      </c>
      <c r="H137" t="s">
        <v>711</v>
      </c>
      <c r="I137" t="s">
        <v>718</v>
      </c>
      <c r="J137" t="s">
        <v>732</v>
      </c>
      <c r="K137" t="s">
        <v>869</v>
      </c>
      <c r="L137">
        <v>1087.81</v>
      </c>
      <c r="M137">
        <v>2323.87</v>
      </c>
      <c r="N137">
        <v>9.4E-2</v>
      </c>
      <c r="O137">
        <v>13</v>
      </c>
    </row>
    <row r="138" spans="1:15" x14ac:dyDescent="0.3">
      <c r="A138" t="s">
        <v>151</v>
      </c>
      <c r="B138" s="2">
        <v>45640</v>
      </c>
      <c r="C138" s="2">
        <v>45669</v>
      </c>
      <c r="D138" t="s">
        <v>647</v>
      </c>
      <c r="E138" t="s">
        <v>659</v>
      </c>
      <c r="F138" t="s">
        <v>676</v>
      </c>
      <c r="G138" t="s">
        <v>702</v>
      </c>
      <c r="H138" t="s">
        <v>708</v>
      </c>
      <c r="I138" t="s">
        <v>713</v>
      </c>
      <c r="J138" t="s">
        <v>727</v>
      </c>
      <c r="K138" t="s">
        <v>870</v>
      </c>
      <c r="L138">
        <v>1412.15</v>
      </c>
      <c r="M138">
        <v>1631.04</v>
      </c>
      <c r="N138">
        <v>8.9999999999999993E-3</v>
      </c>
      <c r="O138">
        <v>6</v>
      </c>
    </row>
    <row r="139" spans="1:15" x14ac:dyDescent="0.3">
      <c r="A139" t="s">
        <v>152</v>
      </c>
      <c r="B139" s="2">
        <v>45016</v>
      </c>
      <c r="C139" s="2">
        <v>45028</v>
      </c>
      <c r="D139" t="s">
        <v>646</v>
      </c>
      <c r="E139" t="s">
        <v>650</v>
      </c>
      <c r="F139" t="s">
        <v>675</v>
      </c>
      <c r="G139" t="s">
        <v>705</v>
      </c>
      <c r="H139" t="s">
        <v>708</v>
      </c>
      <c r="I139" t="s">
        <v>712</v>
      </c>
      <c r="J139" t="s">
        <v>730</v>
      </c>
      <c r="K139" t="s">
        <v>871</v>
      </c>
      <c r="L139">
        <v>304.22000000000003</v>
      </c>
      <c r="M139">
        <v>393.31</v>
      </c>
      <c r="N139">
        <v>0.26500000000000001</v>
      </c>
      <c r="O139">
        <v>15</v>
      </c>
    </row>
    <row r="140" spans="1:15" x14ac:dyDescent="0.3">
      <c r="A140" t="s">
        <v>153</v>
      </c>
      <c r="B140" s="2">
        <v>45616</v>
      </c>
      <c r="C140" s="2">
        <v>45641</v>
      </c>
      <c r="D140" t="s">
        <v>649</v>
      </c>
      <c r="E140" t="s">
        <v>657</v>
      </c>
      <c r="F140" t="s">
        <v>690</v>
      </c>
      <c r="G140" t="s">
        <v>701</v>
      </c>
      <c r="H140" t="s">
        <v>708</v>
      </c>
      <c r="I140" t="s">
        <v>715</v>
      </c>
      <c r="J140" t="s">
        <v>728</v>
      </c>
      <c r="K140" t="s">
        <v>872</v>
      </c>
      <c r="L140">
        <v>1203.58</v>
      </c>
      <c r="M140">
        <v>1856.16</v>
      </c>
      <c r="N140">
        <v>0.129</v>
      </c>
      <c r="O140">
        <v>22</v>
      </c>
    </row>
    <row r="141" spans="1:15" x14ac:dyDescent="0.3">
      <c r="A141" t="s">
        <v>154</v>
      </c>
      <c r="B141" s="2">
        <v>45336</v>
      </c>
      <c r="C141" s="2">
        <v>45336</v>
      </c>
      <c r="D141" t="s">
        <v>647</v>
      </c>
      <c r="E141" t="s">
        <v>659</v>
      </c>
      <c r="F141" t="s">
        <v>699</v>
      </c>
      <c r="G141" t="s">
        <v>701</v>
      </c>
      <c r="H141" t="s">
        <v>710</v>
      </c>
      <c r="I141" t="s">
        <v>716</v>
      </c>
      <c r="J141" t="s">
        <v>733</v>
      </c>
      <c r="K141" t="s">
        <v>873</v>
      </c>
      <c r="L141">
        <v>65.930000000000007</v>
      </c>
      <c r="M141">
        <v>84.9</v>
      </c>
      <c r="N141">
        <v>0.25900000000000001</v>
      </c>
      <c r="O141">
        <v>23</v>
      </c>
    </row>
    <row r="142" spans="1:15" x14ac:dyDescent="0.3">
      <c r="A142" t="s">
        <v>155</v>
      </c>
      <c r="B142" s="2">
        <v>45048</v>
      </c>
      <c r="C142" s="2">
        <v>45064</v>
      </c>
      <c r="D142" t="s">
        <v>647</v>
      </c>
      <c r="E142" t="s">
        <v>654</v>
      </c>
      <c r="F142" t="s">
        <v>680</v>
      </c>
      <c r="G142" t="s">
        <v>705</v>
      </c>
      <c r="H142" t="s">
        <v>709</v>
      </c>
      <c r="I142" t="s">
        <v>723</v>
      </c>
      <c r="J142" t="s">
        <v>732</v>
      </c>
      <c r="K142" t="s">
        <v>874</v>
      </c>
      <c r="L142">
        <v>1463.92</v>
      </c>
      <c r="M142">
        <v>2252.2399999999998</v>
      </c>
      <c r="N142">
        <v>0.11799999999999999</v>
      </c>
      <c r="O142">
        <v>44</v>
      </c>
    </row>
    <row r="143" spans="1:15" x14ac:dyDescent="0.3">
      <c r="A143" t="s">
        <v>156</v>
      </c>
      <c r="B143" s="2">
        <v>45649</v>
      </c>
      <c r="C143" s="2">
        <v>45668</v>
      </c>
      <c r="D143" t="s">
        <v>649</v>
      </c>
      <c r="E143" t="s">
        <v>656</v>
      </c>
      <c r="F143" t="s">
        <v>671</v>
      </c>
      <c r="G143" t="s">
        <v>702</v>
      </c>
      <c r="H143" t="s">
        <v>707</v>
      </c>
      <c r="I143" t="s">
        <v>723</v>
      </c>
      <c r="J143" t="s">
        <v>730</v>
      </c>
      <c r="K143" t="s">
        <v>875</v>
      </c>
      <c r="L143">
        <v>501.81</v>
      </c>
      <c r="M143">
        <v>921.62</v>
      </c>
      <c r="N143">
        <v>0.01</v>
      </c>
      <c r="O143">
        <v>9</v>
      </c>
    </row>
    <row r="144" spans="1:15" x14ac:dyDescent="0.3">
      <c r="A144" t="s">
        <v>157</v>
      </c>
      <c r="B144" s="2">
        <v>45133</v>
      </c>
      <c r="C144" s="2">
        <v>45163</v>
      </c>
      <c r="D144" t="s">
        <v>648</v>
      </c>
      <c r="E144" t="s">
        <v>660</v>
      </c>
      <c r="F144" t="s">
        <v>700</v>
      </c>
      <c r="G144" t="s">
        <v>704</v>
      </c>
      <c r="H144" t="s">
        <v>707</v>
      </c>
      <c r="I144" t="s">
        <v>724</v>
      </c>
      <c r="J144" t="s">
        <v>733</v>
      </c>
      <c r="K144" t="s">
        <v>876</v>
      </c>
      <c r="L144">
        <v>1261.48</v>
      </c>
      <c r="M144">
        <v>1643.18</v>
      </c>
      <c r="N144">
        <v>0.151</v>
      </c>
      <c r="O144">
        <v>23</v>
      </c>
    </row>
    <row r="145" spans="1:15" x14ac:dyDescent="0.3">
      <c r="A145" t="s">
        <v>158</v>
      </c>
      <c r="B145" s="2">
        <v>45458</v>
      </c>
      <c r="C145" s="2">
        <v>45479</v>
      </c>
      <c r="D145" t="s">
        <v>648</v>
      </c>
      <c r="E145" t="s">
        <v>653</v>
      </c>
      <c r="F145" t="s">
        <v>667</v>
      </c>
      <c r="G145" t="s">
        <v>706</v>
      </c>
      <c r="H145" t="s">
        <v>710</v>
      </c>
      <c r="I145" t="s">
        <v>716</v>
      </c>
      <c r="J145" t="s">
        <v>728</v>
      </c>
      <c r="K145" t="s">
        <v>877</v>
      </c>
      <c r="L145">
        <v>817.23</v>
      </c>
      <c r="M145">
        <v>1467.17</v>
      </c>
      <c r="N145">
        <v>0.245</v>
      </c>
      <c r="O145">
        <v>9</v>
      </c>
    </row>
    <row r="146" spans="1:15" x14ac:dyDescent="0.3">
      <c r="A146" t="s">
        <v>159</v>
      </c>
      <c r="B146" s="2">
        <v>45112</v>
      </c>
      <c r="C146" s="2">
        <v>45121</v>
      </c>
      <c r="D146" t="s">
        <v>648</v>
      </c>
      <c r="E146" t="s">
        <v>655</v>
      </c>
      <c r="F146" t="s">
        <v>672</v>
      </c>
      <c r="G146" t="s">
        <v>706</v>
      </c>
      <c r="H146" t="s">
        <v>711</v>
      </c>
      <c r="I146" t="s">
        <v>717</v>
      </c>
      <c r="J146" t="s">
        <v>729</v>
      </c>
      <c r="K146" t="s">
        <v>878</v>
      </c>
      <c r="L146">
        <v>578.85</v>
      </c>
      <c r="M146">
        <v>998.76</v>
      </c>
      <c r="N146">
        <v>8.2000000000000003E-2</v>
      </c>
      <c r="O146">
        <v>28</v>
      </c>
    </row>
    <row r="147" spans="1:15" x14ac:dyDescent="0.3">
      <c r="A147" t="s">
        <v>160</v>
      </c>
      <c r="B147" s="2">
        <v>45260</v>
      </c>
      <c r="C147" s="2">
        <v>45259</v>
      </c>
      <c r="D147" t="s">
        <v>646</v>
      </c>
      <c r="E147" t="s">
        <v>661</v>
      </c>
      <c r="F147" t="s">
        <v>687</v>
      </c>
      <c r="G147" t="s">
        <v>705</v>
      </c>
      <c r="H147" t="s">
        <v>709</v>
      </c>
      <c r="I147" t="s">
        <v>718</v>
      </c>
      <c r="J147" t="s">
        <v>731</v>
      </c>
      <c r="K147" t="s">
        <v>879</v>
      </c>
      <c r="L147">
        <v>275.56</v>
      </c>
      <c r="M147">
        <v>630.72</v>
      </c>
      <c r="N147">
        <v>0.107</v>
      </c>
      <c r="O147">
        <v>23</v>
      </c>
    </row>
    <row r="148" spans="1:15" x14ac:dyDescent="0.3">
      <c r="A148" t="s">
        <v>161</v>
      </c>
      <c r="B148" s="2">
        <v>45911</v>
      </c>
      <c r="C148" s="2">
        <v>45928</v>
      </c>
      <c r="D148" t="s">
        <v>646</v>
      </c>
      <c r="E148" t="s">
        <v>650</v>
      </c>
      <c r="F148" t="s">
        <v>664</v>
      </c>
      <c r="G148" t="s">
        <v>703</v>
      </c>
      <c r="H148" t="s">
        <v>710</v>
      </c>
      <c r="I148" t="s">
        <v>713</v>
      </c>
      <c r="J148" t="s">
        <v>731</v>
      </c>
      <c r="K148" t="s">
        <v>880</v>
      </c>
      <c r="L148">
        <v>891.46</v>
      </c>
      <c r="M148">
        <v>728.61</v>
      </c>
      <c r="N148">
        <v>0.185</v>
      </c>
      <c r="O148">
        <v>6</v>
      </c>
    </row>
    <row r="149" spans="1:15" x14ac:dyDescent="0.3">
      <c r="A149" t="s">
        <v>162</v>
      </c>
      <c r="B149" s="2">
        <v>45386</v>
      </c>
      <c r="C149" s="2">
        <v>45406</v>
      </c>
      <c r="D149" t="s">
        <v>649</v>
      </c>
      <c r="E149" t="s">
        <v>656</v>
      </c>
      <c r="F149" t="s">
        <v>698</v>
      </c>
      <c r="G149" t="s">
        <v>703</v>
      </c>
      <c r="H149" t="s">
        <v>711</v>
      </c>
      <c r="I149" t="s">
        <v>719</v>
      </c>
      <c r="J149" t="s">
        <v>733</v>
      </c>
      <c r="K149" t="s">
        <v>881</v>
      </c>
      <c r="L149">
        <v>683.42</v>
      </c>
      <c r="M149">
        <v>951.51</v>
      </c>
      <c r="N149">
        <v>0</v>
      </c>
      <c r="O149">
        <v>14</v>
      </c>
    </row>
    <row r="150" spans="1:15" x14ac:dyDescent="0.3">
      <c r="A150" t="s">
        <v>163</v>
      </c>
      <c r="B150" s="2">
        <v>45183</v>
      </c>
      <c r="C150" s="2">
        <v>45185</v>
      </c>
      <c r="D150" t="s">
        <v>649</v>
      </c>
      <c r="E150" t="s">
        <v>657</v>
      </c>
      <c r="F150" t="s">
        <v>679</v>
      </c>
      <c r="G150" t="s">
        <v>703</v>
      </c>
      <c r="H150" t="s">
        <v>711</v>
      </c>
      <c r="I150" t="s">
        <v>717</v>
      </c>
      <c r="J150" t="s">
        <v>728</v>
      </c>
      <c r="K150" t="s">
        <v>882</v>
      </c>
      <c r="L150">
        <v>376.83</v>
      </c>
      <c r="M150">
        <v>732.88</v>
      </c>
      <c r="N150">
        <v>0.188</v>
      </c>
      <c r="O150">
        <v>25</v>
      </c>
    </row>
    <row r="151" spans="1:15" x14ac:dyDescent="0.3">
      <c r="A151" t="s">
        <v>164</v>
      </c>
      <c r="B151" s="2">
        <v>45558</v>
      </c>
      <c r="C151" s="2">
        <v>45583</v>
      </c>
      <c r="D151" t="s">
        <v>648</v>
      </c>
      <c r="E151" t="s">
        <v>653</v>
      </c>
      <c r="F151" t="s">
        <v>688</v>
      </c>
      <c r="G151" t="s">
        <v>705</v>
      </c>
      <c r="H151" t="s">
        <v>708</v>
      </c>
      <c r="I151" t="s">
        <v>725</v>
      </c>
      <c r="J151" t="s">
        <v>730</v>
      </c>
      <c r="K151" t="s">
        <v>883</v>
      </c>
      <c r="L151">
        <v>1297</v>
      </c>
      <c r="M151">
        <v>2411.52</v>
      </c>
      <c r="N151">
        <v>2.1000000000000001E-2</v>
      </c>
      <c r="O151">
        <v>18</v>
      </c>
    </row>
    <row r="152" spans="1:15" x14ac:dyDescent="0.3">
      <c r="A152" t="s">
        <v>165</v>
      </c>
      <c r="B152" s="2">
        <v>45763</v>
      </c>
      <c r="C152" s="2">
        <v>45793</v>
      </c>
      <c r="D152" t="s">
        <v>648</v>
      </c>
      <c r="E152" t="s">
        <v>653</v>
      </c>
      <c r="F152" t="s">
        <v>681</v>
      </c>
      <c r="G152" t="s">
        <v>706</v>
      </c>
      <c r="H152" t="s">
        <v>710</v>
      </c>
      <c r="I152" t="s">
        <v>723</v>
      </c>
      <c r="J152" t="s">
        <v>728</v>
      </c>
      <c r="K152" t="s">
        <v>884</v>
      </c>
      <c r="L152">
        <v>763.32</v>
      </c>
      <c r="M152">
        <v>568.29</v>
      </c>
      <c r="N152">
        <v>0.13100000000000001</v>
      </c>
      <c r="O152">
        <v>16</v>
      </c>
    </row>
    <row r="153" spans="1:15" x14ac:dyDescent="0.3">
      <c r="A153" t="s">
        <v>166</v>
      </c>
      <c r="B153" s="2">
        <v>45110</v>
      </c>
      <c r="C153" s="2">
        <v>45130</v>
      </c>
      <c r="D153" t="s">
        <v>646</v>
      </c>
      <c r="E153" t="s">
        <v>661</v>
      </c>
      <c r="F153" t="s">
        <v>682</v>
      </c>
      <c r="G153" t="s">
        <v>705</v>
      </c>
      <c r="H153" t="s">
        <v>710</v>
      </c>
      <c r="I153" t="s">
        <v>721</v>
      </c>
      <c r="J153" t="s">
        <v>731</v>
      </c>
      <c r="K153" t="s">
        <v>885</v>
      </c>
      <c r="L153">
        <v>1001.96</v>
      </c>
      <c r="M153">
        <v>1254.95</v>
      </c>
      <c r="N153">
        <v>4.4999999999999998E-2</v>
      </c>
      <c r="O153">
        <v>18</v>
      </c>
    </row>
    <row r="154" spans="1:15" x14ac:dyDescent="0.3">
      <c r="A154" t="s">
        <v>167</v>
      </c>
      <c r="B154" s="2">
        <v>45267</v>
      </c>
      <c r="C154" s="2">
        <v>45265</v>
      </c>
      <c r="D154" t="s">
        <v>647</v>
      </c>
      <c r="E154" t="s">
        <v>652</v>
      </c>
      <c r="F154" t="s">
        <v>689</v>
      </c>
      <c r="G154" t="s">
        <v>703</v>
      </c>
      <c r="H154" t="s">
        <v>709</v>
      </c>
      <c r="I154" t="s">
        <v>722</v>
      </c>
      <c r="J154" t="s">
        <v>728</v>
      </c>
      <c r="K154" t="s">
        <v>886</v>
      </c>
      <c r="L154">
        <v>1097.5899999999999</v>
      </c>
      <c r="M154">
        <v>845.55</v>
      </c>
      <c r="N154">
        <v>0.184</v>
      </c>
      <c r="O154">
        <v>6</v>
      </c>
    </row>
    <row r="155" spans="1:15" x14ac:dyDescent="0.3">
      <c r="A155" t="s">
        <v>168</v>
      </c>
      <c r="B155" s="2">
        <v>45340</v>
      </c>
      <c r="C155" s="2">
        <v>45355</v>
      </c>
      <c r="D155" t="s">
        <v>646</v>
      </c>
      <c r="E155" t="s">
        <v>650</v>
      </c>
      <c r="F155" t="s">
        <v>662</v>
      </c>
      <c r="G155" t="s">
        <v>702</v>
      </c>
      <c r="H155" t="s">
        <v>711</v>
      </c>
      <c r="I155" t="s">
        <v>723</v>
      </c>
      <c r="J155" t="s">
        <v>728</v>
      </c>
      <c r="K155" t="s">
        <v>887</v>
      </c>
      <c r="L155">
        <v>928.68</v>
      </c>
      <c r="M155">
        <v>2145.17</v>
      </c>
      <c r="N155">
        <v>0.13600000000000001</v>
      </c>
      <c r="O155">
        <v>16</v>
      </c>
    </row>
    <row r="156" spans="1:15" x14ac:dyDescent="0.3">
      <c r="A156" t="s">
        <v>169</v>
      </c>
      <c r="B156" s="2">
        <v>45230</v>
      </c>
      <c r="C156" s="2">
        <v>45232</v>
      </c>
      <c r="D156" t="s">
        <v>646</v>
      </c>
      <c r="E156" t="s">
        <v>650</v>
      </c>
      <c r="F156" t="s">
        <v>662</v>
      </c>
      <c r="G156" t="s">
        <v>702</v>
      </c>
      <c r="H156" t="s">
        <v>707</v>
      </c>
      <c r="I156" t="s">
        <v>719</v>
      </c>
      <c r="J156" t="s">
        <v>733</v>
      </c>
      <c r="K156" t="s">
        <v>888</v>
      </c>
      <c r="L156">
        <v>867.89</v>
      </c>
      <c r="M156">
        <v>1349.94</v>
      </c>
      <c r="N156">
        <v>0.184</v>
      </c>
      <c r="O156">
        <v>10</v>
      </c>
    </row>
    <row r="157" spans="1:15" x14ac:dyDescent="0.3">
      <c r="A157" t="s">
        <v>170</v>
      </c>
      <c r="B157" s="2">
        <v>45511</v>
      </c>
      <c r="C157" s="2">
        <v>45521</v>
      </c>
      <c r="D157" t="s">
        <v>647</v>
      </c>
      <c r="E157" t="s">
        <v>652</v>
      </c>
      <c r="F157" t="s">
        <v>666</v>
      </c>
      <c r="G157" t="s">
        <v>704</v>
      </c>
      <c r="H157" t="s">
        <v>708</v>
      </c>
      <c r="I157" t="s">
        <v>723</v>
      </c>
      <c r="J157" t="s">
        <v>729</v>
      </c>
      <c r="K157" t="s">
        <v>889</v>
      </c>
      <c r="L157">
        <v>436.58</v>
      </c>
      <c r="M157">
        <v>527.48</v>
      </c>
      <c r="N157">
        <v>0.111</v>
      </c>
      <c r="O157">
        <v>19</v>
      </c>
    </row>
    <row r="158" spans="1:15" x14ac:dyDescent="0.3">
      <c r="A158" t="s">
        <v>171</v>
      </c>
      <c r="B158" s="2">
        <v>45323</v>
      </c>
      <c r="C158" s="2">
        <v>45343</v>
      </c>
      <c r="D158" t="s">
        <v>649</v>
      </c>
      <c r="E158" t="s">
        <v>657</v>
      </c>
      <c r="F158" t="s">
        <v>690</v>
      </c>
      <c r="G158" t="s">
        <v>705</v>
      </c>
      <c r="H158" t="s">
        <v>709</v>
      </c>
      <c r="I158" t="s">
        <v>720</v>
      </c>
      <c r="J158" t="s">
        <v>729</v>
      </c>
      <c r="K158" t="s">
        <v>890</v>
      </c>
      <c r="L158">
        <v>656.2</v>
      </c>
      <c r="M158">
        <v>1467.17</v>
      </c>
      <c r="N158">
        <v>1.7999999999999999E-2</v>
      </c>
      <c r="O158">
        <v>5</v>
      </c>
    </row>
    <row r="159" spans="1:15" x14ac:dyDescent="0.3">
      <c r="A159" t="s">
        <v>172</v>
      </c>
      <c r="B159" s="2">
        <v>45531</v>
      </c>
      <c r="C159" s="2">
        <v>45553</v>
      </c>
      <c r="D159" t="s">
        <v>647</v>
      </c>
      <c r="E159" t="s">
        <v>654</v>
      </c>
      <c r="F159" t="s">
        <v>680</v>
      </c>
      <c r="G159" t="s">
        <v>704</v>
      </c>
      <c r="H159" t="s">
        <v>711</v>
      </c>
      <c r="I159" t="s">
        <v>717</v>
      </c>
      <c r="J159" t="s">
        <v>727</v>
      </c>
      <c r="K159" t="s">
        <v>891</v>
      </c>
      <c r="L159">
        <v>896.75</v>
      </c>
      <c r="M159">
        <v>1651.14</v>
      </c>
      <c r="N159">
        <v>2.5000000000000001E-2</v>
      </c>
      <c r="O159">
        <v>15</v>
      </c>
    </row>
    <row r="160" spans="1:15" x14ac:dyDescent="0.3">
      <c r="A160" t="s">
        <v>173</v>
      </c>
      <c r="B160" s="2">
        <v>45703</v>
      </c>
      <c r="C160" s="2">
        <v>45703</v>
      </c>
      <c r="D160" t="s">
        <v>649</v>
      </c>
      <c r="E160" t="s">
        <v>656</v>
      </c>
      <c r="F160" t="s">
        <v>698</v>
      </c>
      <c r="G160" t="s">
        <v>705</v>
      </c>
      <c r="H160" t="s">
        <v>709</v>
      </c>
      <c r="I160" t="s">
        <v>716</v>
      </c>
      <c r="J160" t="s">
        <v>733</v>
      </c>
      <c r="K160" t="s">
        <v>892</v>
      </c>
      <c r="L160">
        <v>815.83</v>
      </c>
      <c r="M160">
        <v>1982.18</v>
      </c>
      <c r="N160">
        <v>0.127</v>
      </c>
      <c r="O160">
        <v>6</v>
      </c>
    </row>
    <row r="161" spans="1:15" x14ac:dyDescent="0.3">
      <c r="A161" t="s">
        <v>174</v>
      </c>
      <c r="B161" s="2">
        <v>45870</v>
      </c>
      <c r="C161" s="2">
        <v>45890</v>
      </c>
      <c r="D161" t="s">
        <v>647</v>
      </c>
      <c r="E161" t="s">
        <v>659</v>
      </c>
      <c r="F161" t="s">
        <v>685</v>
      </c>
      <c r="G161" t="s">
        <v>701</v>
      </c>
      <c r="H161" t="s">
        <v>711</v>
      </c>
      <c r="I161" t="s">
        <v>714</v>
      </c>
      <c r="J161" t="s">
        <v>730</v>
      </c>
      <c r="K161" t="s">
        <v>893</v>
      </c>
      <c r="L161">
        <v>1220.4100000000001</v>
      </c>
      <c r="M161">
        <v>2552.2199999999998</v>
      </c>
      <c r="N161">
        <v>0.18099999999999999</v>
      </c>
      <c r="O161">
        <v>14</v>
      </c>
    </row>
    <row r="162" spans="1:15" x14ac:dyDescent="0.3">
      <c r="A162" t="s">
        <v>175</v>
      </c>
      <c r="B162" s="2">
        <v>44977</v>
      </c>
      <c r="C162" s="2">
        <v>44989</v>
      </c>
      <c r="D162" t="s">
        <v>647</v>
      </c>
      <c r="E162" t="s">
        <v>654</v>
      </c>
      <c r="F162" t="s">
        <v>680</v>
      </c>
      <c r="G162" t="s">
        <v>704</v>
      </c>
      <c r="H162" t="s">
        <v>710</v>
      </c>
      <c r="I162" t="s">
        <v>724</v>
      </c>
      <c r="J162" t="s">
        <v>732</v>
      </c>
      <c r="K162" t="s">
        <v>894</v>
      </c>
      <c r="L162">
        <v>299.75</v>
      </c>
      <c r="M162">
        <v>523.01</v>
      </c>
      <c r="N162">
        <v>0.157</v>
      </c>
      <c r="O162">
        <v>50</v>
      </c>
    </row>
    <row r="163" spans="1:15" x14ac:dyDescent="0.3">
      <c r="A163" t="s">
        <v>176</v>
      </c>
      <c r="B163" s="2">
        <v>45595</v>
      </c>
      <c r="C163" s="2">
        <v>45620</v>
      </c>
      <c r="D163" t="s">
        <v>647</v>
      </c>
      <c r="E163" t="s">
        <v>659</v>
      </c>
      <c r="F163" t="s">
        <v>676</v>
      </c>
      <c r="G163" t="s">
        <v>705</v>
      </c>
      <c r="H163" t="s">
        <v>708</v>
      </c>
      <c r="I163" t="s">
        <v>718</v>
      </c>
      <c r="J163" t="s">
        <v>727</v>
      </c>
      <c r="K163" t="s">
        <v>895</v>
      </c>
      <c r="L163">
        <v>811.05</v>
      </c>
      <c r="M163">
        <v>1217.71</v>
      </c>
      <c r="N163">
        <v>7.1999999999999995E-2</v>
      </c>
      <c r="O163">
        <v>5</v>
      </c>
    </row>
    <row r="164" spans="1:15" x14ac:dyDescent="0.3">
      <c r="A164" t="s">
        <v>177</v>
      </c>
      <c r="B164" s="2">
        <v>45385</v>
      </c>
      <c r="C164" s="2">
        <v>45389</v>
      </c>
      <c r="D164" t="s">
        <v>648</v>
      </c>
      <c r="E164" t="s">
        <v>655</v>
      </c>
      <c r="F164" t="s">
        <v>672</v>
      </c>
      <c r="G164" t="s">
        <v>703</v>
      </c>
      <c r="H164" t="s">
        <v>711</v>
      </c>
      <c r="I164" t="s">
        <v>725</v>
      </c>
      <c r="J164" t="s">
        <v>730</v>
      </c>
      <c r="K164" t="s">
        <v>896</v>
      </c>
      <c r="L164">
        <v>1023.27</v>
      </c>
      <c r="M164">
        <v>1343.64</v>
      </c>
      <c r="N164">
        <v>0.13300000000000001</v>
      </c>
      <c r="O164">
        <v>7</v>
      </c>
    </row>
    <row r="165" spans="1:15" x14ac:dyDescent="0.3">
      <c r="A165" t="s">
        <v>178</v>
      </c>
      <c r="B165" s="2">
        <v>45010</v>
      </c>
      <c r="C165" s="2">
        <v>45011</v>
      </c>
      <c r="D165" t="s">
        <v>647</v>
      </c>
      <c r="E165" t="s">
        <v>652</v>
      </c>
      <c r="F165" t="s">
        <v>666</v>
      </c>
      <c r="G165" t="s">
        <v>705</v>
      </c>
      <c r="H165" t="s">
        <v>710</v>
      </c>
      <c r="I165" t="s">
        <v>714</v>
      </c>
      <c r="J165" t="s">
        <v>732</v>
      </c>
      <c r="K165" t="s">
        <v>897</v>
      </c>
      <c r="L165">
        <v>135.12</v>
      </c>
      <c r="M165">
        <v>301.7</v>
      </c>
      <c r="N165">
        <v>0.14000000000000001</v>
      </c>
      <c r="O165">
        <v>47</v>
      </c>
    </row>
    <row r="166" spans="1:15" x14ac:dyDescent="0.3">
      <c r="A166" t="s">
        <v>179</v>
      </c>
      <c r="B166" s="2">
        <v>45447</v>
      </c>
      <c r="C166" s="2">
        <v>45459</v>
      </c>
      <c r="D166" t="s">
        <v>647</v>
      </c>
      <c r="E166" t="s">
        <v>659</v>
      </c>
      <c r="F166" t="s">
        <v>685</v>
      </c>
      <c r="G166" t="s">
        <v>701</v>
      </c>
      <c r="H166" t="s">
        <v>707</v>
      </c>
      <c r="I166" t="s">
        <v>713</v>
      </c>
      <c r="J166" t="s">
        <v>728</v>
      </c>
      <c r="K166" t="s">
        <v>898</v>
      </c>
      <c r="L166">
        <v>918.42</v>
      </c>
      <c r="M166">
        <v>1511.71</v>
      </c>
      <c r="N166">
        <v>0.02</v>
      </c>
      <c r="O166">
        <v>8</v>
      </c>
    </row>
    <row r="167" spans="1:15" x14ac:dyDescent="0.3">
      <c r="A167" t="s">
        <v>180</v>
      </c>
      <c r="B167" s="2">
        <v>44976</v>
      </c>
      <c r="C167" s="2">
        <v>44997</v>
      </c>
      <c r="D167" t="s">
        <v>649</v>
      </c>
      <c r="E167" t="s">
        <v>656</v>
      </c>
      <c r="F167" t="s">
        <v>671</v>
      </c>
      <c r="G167" t="s">
        <v>705</v>
      </c>
      <c r="H167" t="s">
        <v>711</v>
      </c>
      <c r="I167" t="s">
        <v>716</v>
      </c>
      <c r="J167" t="s">
        <v>732</v>
      </c>
      <c r="K167" t="s">
        <v>899</v>
      </c>
      <c r="L167">
        <v>1234.81</v>
      </c>
      <c r="M167">
        <v>2055.2399999999998</v>
      </c>
      <c r="N167">
        <v>5.2999999999999999E-2</v>
      </c>
      <c r="O167">
        <v>44</v>
      </c>
    </row>
    <row r="168" spans="1:15" x14ac:dyDescent="0.3">
      <c r="A168" t="s">
        <v>181</v>
      </c>
      <c r="B168" s="2">
        <v>45034</v>
      </c>
      <c r="C168" s="2">
        <v>45064</v>
      </c>
      <c r="D168" t="s">
        <v>647</v>
      </c>
      <c r="E168" t="s">
        <v>659</v>
      </c>
      <c r="F168" t="s">
        <v>676</v>
      </c>
      <c r="G168" t="s">
        <v>703</v>
      </c>
      <c r="H168" t="s">
        <v>707</v>
      </c>
      <c r="I168" t="s">
        <v>722</v>
      </c>
      <c r="J168" t="s">
        <v>731</v>
      </c>
      <c r="K168" t="s">
        <v>900</v>
      </c>
      <c r="L168">
        <v>329.03</v>
      </c>
      <c r="M168">
        <v>391.15</v>
      </c>
      <c r="N168">
        <v>0.19700000000000001</v>
      </c>
      <c r="O168">
        <v>46</v>
      </c>
    </row>
    <row r="169" spans="1:15" x14ac:dyDescent="0.3">
      <c r="A169" t="s">
        <v>182</v>
      </c>
      <c r="B169" s="2">
        <v>45435</v>
      </c>
      <c r="C169" s="2">
        <v>45457</v>
      </c>
      <c r="D169" t="s">
        <v>649</v>
      </c>
      <c r="E169" t="s">
        <v>657</v>
      </c>
      <c r="F169" t="s">
        <v>673</v>
      </c>
      <c r="G169" t="s">
        <v>705</v>
      </c>
      <c r="H169" t="s">
        <v>708</v>
      </c>
      <c r="I169" t="s">
        <v>725</v>
      </c>
      <c r="J169" t="s">
        <v>732</v>
      </c>
      <c r="K169" t="s">
        <v>901</v>
      </c>
      <c r="L169">
        <v>1481.74</v>
      </c>
      <c r="M169">
        <v>1848.97</v>
      </c>
      <c r="N169">
        <v>0.254</v>
      </c>
      <c r="O169">
        <v>9</v>
      </c>
    </row>
    <row r="170" spans="1:15" x14ac:dyDescent="0.3">
      <c r="A170" t="s">
        <v>183</v>
      </c>
      <c r="B170" s="2">
        <v>45206</v>
      </c>
      <c r="C170" s="2">
        <v>45222</v>
      </c>
      <c r="D170" t="s">
        <v>647</v>
      </c>
      <c r="E170" t="s">
        <v>654</v>
      </c>
      <c r="F170" t="s">
        <v>696</v>
      </c>
      <c r="G170" t="s">
        <v>704</v>
      </c>
      <c r="H170" t="s">
        <v>707</v>
      </c>
      <c r="I170" t="s">
        <v>715</v>
      </c>
      <c r="J170" t="s">
        <v>732</v>
      </c>
      <c r="K170" t="s">
        <v>902</v>
      </c>
      <c r="L170">
        <v>906.81</v>
      </c>
      <c r="M170">
        <v>1395.56</v>
      </c>
      <c r="N170">
        <v>0.185</v>
      </c>
      <c r="O170">
        <v>6</v>
      </c>
    </row>
    <row r="171" spans="1:15" x14ac:dyDescent="0.3">
      <c r="A171" t="s">
        <v>184</v>
      </c>
      <c r="B171" s="2">
        <v>45574</v>
      </c>
      <c r="C171" s="2">
        <v>45604</v>
      </c>
      <c r="D171" t="s">
        <v>649</v>
      </c>
      <c r="E171" t="s">
        <v>658</v>
      </c>
      <c r="F171" t="s">
        <v>693</v>
      </c>
      <c r="G171" t="s">
        <v>705</v>
      </c>
      <c r="H171" t="s">
        <v>710</v>
      </c>
      <c r="I171" t="s">
        <v>713</v>
      </c>
      <c r="J171" t="s">
        <v>727</v>
      </c>
      <c r="K171" t="s">
        <v>903</v>
      </c>
      <c r="L171">
        <v>343.85</v>
      </c>
      <c r="M171">
        <v>538.04</v>
      </c>
      <c r="N171">
        <v>0.13900000000000001</v>
      </c>
      <c r="O171">
        <v>5</v>
      </c>
    </row>
    <row r="172" spans="1:15" x14ac:dyDescent="0.3">
      <c r="A172" t="s">
        <v>185</v>
      </c>
      <c r="B172" s="2">
        <v>45488</v>
      </c>
      <c r="C172" s="2">
        <v>45488</v>
      </c>
      <c r="D172" t="s">
        <v>647</v>
      </c>
      <c r="E172" t="s">
        <v>652</v>
      </c>
      <c r="F172" t="s">
        <v>689</v>
      </c>
      <c r="G172" t="s">
        <v>705</v>
      </c>
      <c r="H172" t="s">
        <v>709</v>
      </c>
      <c r="I172" t="s">
        <v>715</v>
      </c>
      <c r="J172" t="s">
        <v>733</v>
      </c>
      <c r="K172" t="s">
        <v>904</v>
      </c>
      <c r="L172">
        <v>801.77</v>
      </c>
      <c r="M172">
        <v>1218.92</v>
      </c>
      <c r="N172">
        <v>0.254</v>
      </c>
      <c r="O172">
        <v>16</v>
      </c>
    </row>
    <row r="173" spans="1:15" x14ac:dyDescent="0.3">
      <c r="A173" t="s">
        <v>186</v>
      </c>
      <c r="B173" s="2">
        <v>45190</v>
      </c>
      <c r="C173" s="2">
        <v>45209</v>
      </c>
      <c r="D173" t="s">
        <v>647</v>
      </c>
      <c r="E173" t="s">
        <v>652</v>
      </c>
      <c r="F173" t="s">
        <v>689</v>
      </c>
      <c r="G173" t="s">
        <v>702</v>
      </c>
      <c r="H173" t="s">
        <v>708</v>
      </c>
      <c r="I173" t="s">
        <v>726</v>
      </c>
      <c r="J173" t="s">
        <v>727</v>
      </c>
      <c r="K173" t="s">
        <v>905</v>
      </c>
      <c r="L173">
        <v>845.63</v>
      </c>
      <c r="M173">
        <v>2062.12</v>
      </c>
      <c r="N173">
        <v>0.13400000000000001</v>
      </c>
      <c r="O173">
        <v>5</v>
      </c>
    </row>
    <row r="174" spans="1:15" x14ac:dyDescent="0.3">
      <c r="A174" t="s">
        <v>187</v>
      </c>
      <c r="B174" s="2">
        <v>44981</v>
      </c>
      <c r="C174" s="2">
        <v>44994</v>
      </c>
      <c r="D174" t="s">
        <v>648</v>
      </c>
      <c r="E174" t="s">
        <v>660</v>
      </c>
      <c r="F174" t="s">
        <v>700</v>
      </c>
      <c r="G174" t="s">
        <v>706</v>
      </c>
      <c r="H174" t="s">
        <v>708</v>
      </c>
      <c r="I174" t="s">
        <v>724</v>
      </c>
      <c r="J174" t="s">
        <v>727</v>
      </c>
      <c r="K174" t="s">
        <v>906</v>
      </c>
      <c r="L174">
        <v>6.85</v>
      </c>
      <c r="M174">
        <v>10.18</v>
      </c>
      <c r="N174">
        <v>4.7E-2</v>
      </c>
      <c r="O174">
        <v>10</v>
      </c>
    </row>
    <row r="175" spans="1:15" x14ac:dyDescent="0.3">
      <c r="A175" t="s">
        <v>188</v>
      </c>
      <c r="B175" s="2">
        <v>45798</v>
      </c>
      <c r="C175" s="2">
        <v>45796</v>
      </c>
      <c r="D175" t="s">
        <v>646</v>
      </c>
      <c r="E175" t="s">
        <v>661</v>
      </c>
      <c r="F175" t="s">
        <v>682</v>
      </c>
      <c r="G175" t="s">
        <v>703</v>
      </c>
      <c r="H175" t="s">
        <v>710</v>
      </c>
      <c r="I175" t="s">
        <v>719</v>
      </c>
      <c r="J175" t="s">
        <v>731</v>
      </c>
      <c r="K175" t="s">
        <v>907</v>
      </c>
      <c r="L175">
        <v>1263.8399999999999</v>
      </c>
      <c r="M175">
        <v>2281.7199999999998</v>
      </c>
      <c r="N175">
        <v>7.8E-2</v>
      </c>
      <c r="O175">
        <v>15</v>
      </c>
    </row>
    <row r="176" spans="1:15" x14ac:dyDescent="0.3">
      <c r="A176" t="s">
        <v>189</v>
      </c>
      <c r="B176" s="2">
        <v>45435</v>
      </c>
      <c r="C176" s="2">
        <v>45446</v>
      </c>
      <c r="D176" t="s">
        <v>646</v>
      </c>
      <c r="E176" t="s">
        <v>661</v>
      </c>
      <c r="F176" t="s">
        <v>682</v>
      </c>
      <c r="G176" t="s">
        <v>705</v>
      </c>
      <c r="H176" t="s">
        <v>710</v>
      </c>
      <c r="I176" t="s">
        <v>721</v>
      </c>
      <c r="J176" t="s">
        <v>728</v>
      </c>
      <c r="K176" t="s">
        <v>908</v>
      </c>
      <c r="L176">
        <v>180.89</v>
      </c>
      <c r="M176">
        <v>249.57</v>
      </c>
      <c r="N176">
        <v>2.1999999999999999E-2</v>
      </c>
      <c r="O176">
        <v>8</v>
      </c>
    </row>
    <row r="177" spans="1:15" x14ac:dyDescent="0.3">
      <c r="A177" t="s">
        <v>190</v>
      </c>
      <c r="B177" s="2">
        <v>45761</v>
      </c>
      <c r="C177" s="2">
        <v>45781</v>
      </c>
      <c r="D177" t="s">
        <v>649</v>
      </c>
      <c r="E177" t="s">
        <v>658</v>
      </c>
      <c r="F177" t="s">
        <v>674</v>
      </c>
      <c r="G177" t="s">
        <v>706</v>
      </c>
      <c r="H177" t="s">
        <v>709</v>
      </c>
      <c r="I177" t="s">
        <v>723</v>
      </c>
      <c r="J177" t="s">
        <v>732</v>
      </c>
      <c r="K177" t="s">
        <v>909</v>
      </c>
      <c r="L177">
        <v>1413.87</v>
      </c>
      <c r="M177">
        <v>3275</v>
      </c>
      <c r="N177">
        <v>0.255</v>
      </c>
      <c r="O177">
        <v>38</v>
      </c>
    </row>
    <row r="178" spans="1:15" x14ac:dyDescent="0.3">
      <c r="A178" t="s">
        <v>191</v>
      </c>
      <c r="B178" s="2">
        <v>45165</v>
      </c>
      <c r="C178" s="2">
        <v>45180</v>
      </c>
      <c r="D178" t="s">
        <v>649</v>
      </c>
      <c r="E178" t="s">
        <v>658</v>
      </c>
      <c r="F178" t="s">
        <v>683</v>
      </c>
      <c r="G178" t="s">
        <v>704</v>
      </c>
      <c r="H178" t="s">
        <v>709</v>
      </c>
      <c r="I178" t="s">
        <v>725</v>
      </c>
      <c r="J178" t="s">
        <v>728</v>
      </c>
      <c r="K178" t="s">
        <v>910</v>
      </c>
      <c r="L178">
        <v>943.79</v>
      </c>
      <c r="M178">
        <v>1913.76</v>
      </c>
      <c r="N178">
        <v>9.0999999999999998E-2</v>
      </c>
      <c r="O178">
        <v>9</v>
      </c>
    </row>
    <row r="179" spans="1:15" x14ac:dyDescent="0.3">
      <c r="A179" t="s">
        <v>192</v>
      </c>
      <c r="B179" s="2">
        <v>45325</v>
      </c>
      <c r="C179" s="2">
        <v>45343</v>
      </c>
      <c r="D179" t="s">
        <v>649</v>
      </c>
      <c r="E179" t="s">
        <v>656</v>
      </c>
      <c r="F179" t="s">
        <v>698</v>
      </c>
      <c r="G179" t="s">
        <v>701</v>
      </c>
      <c r="H179" t="s">
        <v>707</v>
      </c>
      <c r="I179" t="s">
        <v>722</v>
      </c>
      <c r="J179" t="s">
        <v>727</v>
      </c>
      <c r="K179" t="s">
        <v>911</v>
      </c>
      <c r="L179">
        <v>39.229999999999997</v>
      </c>
      <c r="M179">
        <v>30.09</v>
      </c>
      <c r="N179">
        <v>0.17699999999999999</v>
      </c>
      <c r="O179">
        <v>13</v>
      </c>
    </row>
    <row r="180" spans="1:15" x14ac:dyDescent="0.3">
      <c r="A180" t="s">
        <v>193</v>
      </c>
      <c r="B180" s="2">
        <v>45021</v>
      </c>
      <c r="C180" s="2">
        <v>45032</v>
      </c>
      <c r="D180" t="s">
        <v>648</v>
      </c>
      <c r="E180" t="s">
        <v>653</v>
      </c>
      <c r="F180" t="s">
        <v>688</v>
      </c>
      <c r="G180" t="s">
        <v>703</v>
      </c>
      <c r="H180" t="s">
        <v>708</v>
      </c>
      <c r="I180" t="s">
        <v>719</v>
      </c>
      <c r="J180" t="s">
        <v>732</v>
      </c>
      <c r="K180" t="s">
        <v>912</v>
      </c>
      <c r="L180">
        <v>213.1</v>
      </c>
      <c r="M180">
        <v>501.31</v>
      </c>
      <c r="N180">
        <v>5.6000000000000001E-2</v>
      </c>
      <c r="O180">
        <v>15</v>
      </c>
    </row>
    <row r="181" spans="1:15" x14ac:dyDescent="0.3">
      <c r="A181" t="s">
        <v>194</v>
      </c>
      <c r="B181" s="2">
        <v>45890</v>
      </c>
      <c r="C181" s="2">
        <v>45912</v>
      </c>
      <c r="D181" t="s">
        <v>647</v>
      </c>
      <c r="E181" t="s">
        <v>659</v>
      </c>
      <c r="F181" t="s">
        <v>676</v>
      </c>
      <c r="G181" t="s">
        <v>702</v>
      </c>
      <c r="H181" t="s">
        <v>707</v>
      </c>
      <c r="I181" t="s">
        <v>717</v>
      </c>
      <c r="J181" t="s">
        <v>728</v>
      </c>
      <c r="K181" t="s">
        <v>913</v>
      </c>
      <c r="L181">
        <v>352.66</v>
      </c>
      <c r="M181">
        <v>411.18</v>
      </c>
      <c r="N181">
        <v>0.17299999999999999</v>
      </c>
      <c r="O181">
        <v>13</v>
      </c>
    </row>
    <row r="182" spans="1:15" x14ac:dyDescent="0.3">
      <c r="A182" t="s">
        <v>195</v>
      </c>
      <c r="B182" s="2">
        <v>45915</v>
      </c>
      <c r="C182" s="2">
        <v>45918</v>
      </c>
      <c r="D182" t="s">
        <v>648</v>
      </c>
      <c r="E182" t="s">
        <v>655</v>
      </c>
      <c r="F182" t="s">
        <v>692</v>
      </c>
      <c r="G182" t="s">
        <v>703</v>
      </c>
      <c r="H182" t="s">
        <v>711</v>
      </c>
      <c r="I182" t="s">
        <v>716</v>
      </c>
      <c r="J182" t="s">
        <v>733</v>
      </c>
      <c r="K182" t="s">
        <v>914</v>
      </c>
      <c r="L182">
        <v>5.5</v>
      </c>
      <c r="M182">
        <v>5.92</v>
      </c>
      <c r="N182">
        <v>0.21199999999999999</v>
      </c>
      <c r="O182">
        <v>4</v>
      </c>
    </row>
    <row r="183" spans="1:15" x14ac:dyDescent="0.3">
      <c r="A183" t="s">
        <v>196</v>
      </c>
      <c r="B183" s="2">
        <v>45568</v>
      </c>
      <c r="C183" s="2">
        <v>45576</v>
      </c>
      <c r="D183" t="s">
        <v>647</v>
      </c>
      <c r="E183" t="s">
        <v>659</v>
      </c>
      <c r="F183" t="s">
        <v>699</v>
      </c>
      <c r="G183" t="s">
        <v>706</v>
      </c>
      <c r="H183" t="s">
        <v>711</v>
      </c>
      <c r="I183" t="s">
        <v>717</v>
      </c>
      <c r="J183" t="s">
        <v>730</v>
      </c>
      <c r="K183" t="s">
        <v>915</v>
      </c>
      <c r="L183">
        <v>1132.6099999999999</v>
      </c>
      <c r="M183">
        <v>2206.63</v>
      </c>
      <c r="N183">
        <v>6.3E-2</v>
      </c>
      <c r="O183">
        <v>20</v>
      </c>
    </row>
    <row r="184" spans="1:15" x14ac:dyDescent="0.3">
      <c r="A184" t="s">
        <v>197</v>
      </c>
      <c r="B184" s="2">
        <v>45690</v>
      </c>
      <c r="C184" s="2">
        <v>45720</v>
      </c>
      <c r="D184" t="s">
        <v>647</v>
      </c>
      <c r="E184" t="s">
        <v>652</v>
      </c>
      <c r="F184" t="s">
        <v>666</v>
      </c>
      <c r="G184" t="s">
        <v>702</v>
      </c>
      <c r="H184" t="s">
        <v>710</v>
      </c>
      <c r="I184" t="s">
        <v>716</v>
      </c>
      <c r="J184" t="s">
        <v>733</v>
      </c>
      <c r="K184" t="s">
        <v>916</v>
      </c>
      <c r="L184">
        <v>766.59</v>
      </c>
      <c r="M184">
        <v>1912.8</v>
      </c>
      <c r="N184">
        <v>0.19600000000000001</v>
      </c>
      <c r="O184">
        <v>5</v>
      </c>
    </row>
    <row r="185" spans="1:15" x14ac:dyDescent="0.3">
      <c r="A185" t="s">
        <v>198</v>
      </c>
      <c r="B185" s="2">
        <v>45157</v>
      </c>
      <c r="C185" s="2">
        <v>45161</v>
      </c>
      <c r="D185" t="s">
        <v>646</v>
      </c>
      <c r="E185" t="s">
        <v>651</v>
      </c>
      <c r="F185" t="s">
        <v>669</v>
      </c>
      <c r="G185" t="s">
        <v>705</v>
      </c>
      <c r="H185" t="s">
        <v>708</v>
      </c>
      <c r="I185" t="s">
        <v>713</v>
      </c>
      <c r="J185" t="s">
        <v>732</v>
      </c>
      <c r="K185" t="s">
        <v>917</v>
      </c>
      <c r="L185">
        <v>790.63</v>
      </c>
      <c r="M185">
        <v>1382.31</v>
      </c>
      <c r="N185">
        <v>0.10100000000000001</v>
      </c>
      <c r="O185">
        <v>7</v>
      </c>
    </row>
    <row r="186" spans="1:15" x14ac:dyDescent="0.3">
      <c r="A186" t="s">
        <v>199</v>
      </c>
      <c r="B186" s="2">
        <v>45587</v>
      </c>
      <c r="C186" s="2">
        <v>45594</v>
      </c>
      <c r="D186" t="s">
        <v>646</v>
      </c>
      <c r="E186" t="s">
        <v>651</v>
      </c>
      <c r="F186" t="s">
        <v>663</v>
      </c>
      <c r="G186" t="s">
        <v>706</v>
      </c>
      <c r="H186" t="s">
        <v>710</v>
      </c>
      <c r="I186" t="s">
        <v>724</v>
      </c>
      <c r="J186" t="s">
        <v>732</v>
      </c>
      <c r="K186" t="s">
        <v>918</v>
      </c>
      <c r="L186">
        <v>1023.06</v>
      </c>
      <c r="M186">
        <v>1355.61</v>
      </c>
      <c r="N186">
        <v>0.153</v>
      </c>
      <c r="O186">
        <v>23</v>
      </c>
    </row>
    <row r="187" spans="1:15" x14ac:dyDescent="0.3">
      <c r="A187" t="s">
        <v>200</v>
      </c>
      <c r="B187" s="2">
        <v>45099</v>
      </c>
      <c r="C187" s="2">
        <v>45128</v>
      </c>
      <c r="D187" t="s">
        <v>649</v>
      </c>
      <c r="E187" t="s">
        <v>657</v>
      </c>
      <c r="F187" t="s">
        <v>679</v>
      </c>
      <c r="G187" t="s">
        <v>701</v>
      </c>
      <c r="H187" t="s">
        <v>707</v>
      </c>
      <c r="I187" t="s">
        <v>713</v>
      </c>
      <c r="J187" t="s">
        <v>733</v>
      </c>
      <c r="K187" t="s">
        <v>919</v>
      </c>
      <c r="L187">
        <v>734.34</v>
      </c>
      <c r="M187">
        <v>887.9</v>
      </c>
      <c r="N187">
        <v>2.5000000000000001E-2</v>
      </c>
      <c r="O187">
        <v>12</v>
      </c>
    </row>
    <row r="188" spans="1:15" x14ac:dyDescent="0.3">
      <c r="A188" t="s">
        <v>201</v>
      </c>
      <c r="B188" s="2">
        <v>45670</v>
      </c>
      <c r="C188" s="2">
        <v>45696</v>
      </c>
      <c r="D188" t="s">
        <v>649</v>
      </c>
      <c r="E188" t="s">
        <v>657</v>
      </c>
      <c r="F188" t="s">
        <v>690</v>
      </c>
      <c r="G188" t="s">
        <v>703</v>
      </c>
      <c r="I188" t="s">
        <v>718</v>
      </c>
      <c r="J188" t="s">
        <v>732</v>
      </c>
      <c r="K188" t="s">
        <v>920</v>
      </c>
      <c r="L188">
        <v>594.74</v>
      </c>
      <c r="M188">
        <v>1020.69</v>
      </c>
      <c r="N188">
        <v>0.21099999999999999</v>
      </c>
      <c r="O188">
        <v>6</v>
      </c>
    </row>
    <row r="189" spans="1:15" x14ac:dyDescent="0.3">
      <c r="A189" t="s">
        <v>144</v>
      </c>
      <c r="B189" s="2">
        <v>44955</v>
      </c>
      <c r="C189" s="2">
        <v>44985</v>
      </c>
      <c r="D189" t="s">
        <v>647</v>
      </c>
      <c r="E189" t="s">
        <v>654</v>
      </c>
      <c r="F189" t="s">
        <v>668</v>
      </c>
      <c r="G189" t="s">
        <v>703</v>
      </c>
      <c r="H189" t="s">
        <v>707</v>
      </c>
      <c r="I189" t="s">
        <v>717</v>
      </c>
      <c r="J189" t="s">
        <v>733</v>
      </c>
      <c r="K189" t="s">
        <v>921</v>
      </c>
      <c r="L189">
        <v>1262.0999999999999</v>
      </c>
      <c r="M189">
        <v>1395.53</v>
      </c>
      <c r="N189">
        <v>0.23300000000000001</v>
      </c>
      <c r="O189">
        <v>25</v>
      </c>
    </row>
    <row r="190" spans="1:15" x14ac:dyDescent="0.3">
      <c r="A190" t="s">
        <v>202</v>
      </c>
      <c r="B190" s="2">
        <v>45126</v>
      </c>
      <c r="C190" s="2">
        <v>45138</v>
      </c>
      <c r="D190" t="s">
        <v>648</v>
      </c>
      <c r="E190" t="s">
        <v>655</v>
      </c>
      <c r="F190" t="s">
        <v>692</v>
      </c>
      <c r="G190" t="s">
        <v>701</v>
      </c>
      <c r="H190" t="s">
        <v>707</v>
      </c>
      <c r="I190" t="s">
        <v>712</v>
      </c>
      <c r="J190" t="s">
        <v>732</v>
      </c>
      <c r="K190" t="s">
        <v>922</v>
      </c>
      <c r="L190">
        <v>1334.64</v>
      </c>
      <c r="M190">
        <v>2273.42</v>
      </c>
      <c r="N190">
        <v>0.11799999999999999</v>
      </c>
      <c r="O190">
        <v>14</v>
      </c>
    </row>
    <row r="191" spans="1:15" x14ac:dyDescent="0.3">
      <c r="A191" t="s">
        <v>203</v>
      </c>
      <c r="B191" s="2">
        <v>45431</v>
      </c>
      <c r="C191" s="2">
        <v>45451</v>
      </c>
      <c r="D191" t="s">
        <v>648</v>
      </c>
      <c r="E191" t="s">
        <v>655</v>
      </c>
      <c r="F191" t="s">
        <v>672</v>
      </c>
      <c r="G191" t="s">
        <v>705</v>
      </c>
      <c r="H191" t="s">
        <v>707</v>
      </c>
      <c r="I191" t="s">
        <v>718</v>
      </c>
      <c r="J191" t="s">
        <v>732</v>
      </c>
      <c r="K191" t="s">
        <v>923</v>
      </c>
      <c r="L191">
        <v>1075.9000000000001</v>
      </c>
      <c r="M191">
        <v>1242.1500000000001</v>
      </c>
      <c r="N191">
        <v>1.2E-2</v>
      </c>
      <c r="O191">
        <v>7</v>
      </c>
    </row>
    <row r="192" spans="1:15" x14ac:dyDescent="0.3">
      <c r="A192" t="s">
        <v>204</v>
      </c>
      <c r="B192" s="2">
        <v>45325</v>
      </c>
      <c r="C192" s="2">
        <v>45341</v>
      </c>
      <c r="D192" t="s">
        <v>647</v>
      </c>
      <c r="E192" t="s">
        <v>659</v>
      </c>
      <c r="F192" t="s">
        <v>676</v>
      </c>
      <c r="G192" t="s">
        <v>705</v>
      </c>
      <c r="H192" t="s">
        <v>708</v>
      </c>
      <c r="I192" t="s">
        <v>722</v>
      </c>
      <c r="J192" t="s">
        <v>731</v>
      </c>
      <c r="K192" t="s">
        <v>924</v>
      </c>
      <c r="L192">
        <v>993.75</v>
      </c>
      <c r="M192">
        <v>1310.29</v>
      </c>
      <c r="N192">
        <v>0.215</v>
      </c>
      <c r="O192">
        <v>19</v>
      </c>
    </row>
    <row r="193" spans="1:15" x14ac:dyDescent="0.3">
      <c r="A193" t="s">
        <v>205</v>
      </c>
      <c r="B193" s="2">
        <v>45146</v>
      </c>
      <c r="C193" s="2">
        <v>45160</v>
      </c>
      <c r="D193" t="s">
        <v>649</v>
      </c>
      <c r="E193" t="s">
        <v>658</v>
      </c>
      <c r="F193" t="s">
        <v>674</v>
      </c>
      <c r="G193" t="s">
        <v>703</v>
      </c>
      <c r="H193" t="s">
        <v>711</v>
      </c>
      <c r="I193" t="s">
        <v>725</v>
      </c>
      <c r="J193" t="s">
        <v>732</v>
      </c>
      <c r="K193" t="s">
        <v>925</v>
      </c>
      <c r="L193">
        <v>446.69</v>
      </c>
      <c r="M193">
        <v>967.25</v>
      </c>
      <c r="N193">
        <v>9.4E-2</v>
      </c>
      <c r="O193">
        <v>10</v>
      </c>
    </row>
    <row r="194" spans="1:15" x14ac:dyDescent="0.3">
      <c r="A194" t="s">
        <v>206</v>
      </c>
      <c r="B194" s="2">
        <v>45516</v>
      </c>
      <c r="C194" s="2">
        <v>45538</v>
      </c>
      <c r="D194" t="s">
        <v>648</v>
      </c>
      <c r="E194" t="s">
        <v>660</v>
      </c>
      <c r="F194" t="s">
        <v>697</v>
      </c>
      <c r="G194" t="s">
        <v>704</v>
      </c>
      <c r="H194" t="s">
        <v>710</v>
      </c>
      <c r="I194" t="s">
        <v>714</v>
      </c>
      <c r="J194" t="s">
        <v>731</v>
      </c>
      <c r="K194" t="s">
        <v>926</v>
      </c>
      <c r="L194">
        <v>797.8</v>
      </c>
      <c r="M194">
        <v>886.22</v>
      </c>
      <c r="N194">
        <v>0.23599999999999999</v>
      </c>
      <c r="O194">
        <v>36</v>
      </c>
    </row>
    <row r="195" spans="1:15" x14ac:dyDescent="0.3">
      <c r="A195" t="s">
        <v>207</v>
      </c>
      <c r="B195" s="2">
        <v>45214</v>
      </c>
      <c r="C195" s="2">
        <v>45243</v>
      </c>
      <c r="D195" t="s">
        <v>647</v>
      </c>
      <c r="E195" t="s">
        <v>659</v>
      </c>
      <c r="F195" t="s">
        <v>676</v>
      </c>
      <c r="G195" t="s">
        <v>703</v>
      </c>
      <c r="H195" t="s">
        <v>710</v>
      </c>
      <c r="I195" t="s">
        <v>713</v>
      </c>
      <c r="J195" t="s">
        <v>728</v>
      </c>
      <c r="K195" t="s">
        <v>927</v>
      </c>
      <c r="L195">
        <v>986.44</v>
      </c>
      <c r="M195">
        <v>790.61</v>
      </c>
      <c r="N195">
        <v>7.1999999999999995E-2</v>
      </c>
      <c r="O195">
        <v>6</v>
      </c>
    </row>
    <row r="196" spans="1:15" x14ac:dyDescent="0.3">
      <c r="A196" t="s">
        <v>208</v>
      </c>
      <c r="B196" s="2">
        <v>45050</v>
      </c>
      <c r="C196" s="2">
        <v>45072</v>
      </c>
      <c r="D196" t="s">
        <v>648</v>
      </c>
      <c r="E196" t="s">
        <v>660</v>
      </c>
      <c r="F196" t="s">
        <v>686</v>
      </c>
      <c r="G196" t="s">
        <v>706</v>
      </c>
      <c r="H196" t="s">
        <v>708</v>
      </c>
      <c r="I196" t="s">
        <v>713</v>
      </c>
      <c r="J196" t="s">
        <v>729</v>
      </c>
      <c r="K196" t="s">
        <v>928</v>
      </c>
      <c r="L196">
        <v>249.71</v>
      </c>
      <c r="M196">
        <v>361.33</v>
      </c>
      <c r="N196">
        <v>9.4E-2</v>
      </c>
      <c r="O196">
        <v>12</v>
      </c>
    </row>
    <row r="197" spans="1:15" x14ac:dyDescent="0.3">
      <c r="A197" t="s">
        <v>209</v>
      </c>
      <c r="B197" s="2">
        <v>45557</v>
      </c>
      <c r="C197" s="2">
        <v>45566</v>
      </c>
      <c r="D197" t="s">
        <v>648</v>
      </c>
      <c r="E197" t="s">
        <v>655</v>
      </c>
      <c r="F197" t="s">
        <v>670</v>
      </c>
      <c r="G197" t="s">
        <v>703</v>
      </c>
      <c r="H197" t="s">
        <v>708</v>
      </c>
      <c r="I197" t="s">
        <v>723</v>
      </c>
      <c r="J197" t="s">
        <v>732</v>
      </c>
      <c r="K197" t="s">
        <v>929</v>
      </c>
      <c r="L197">
        <v>1378.8</v>
      </c>
      <c r="M197">
        <v>1952.04</v>
      </c>
      <c r="N197">
        <v>0.159</v>
      </c>
      <c r="O197">
        <v>19</v>
      </c>
    </row>
    <row r="198" spans="1:15" x14ac:dyDescent="0.3">
      <c r="A198" t="s">
        <v>210</v>
      </c>
      <c r="B198" s="2">
        <v>45588</v>
      </c>
      <c r="C198" s="2">
        <v>45610</v>
      </c>
      <c r="D198" t="s">
        <v>647</v>
      </c>
      <c r="E198" t="s">
        <v>652</v>
      </c>
      <c r="F198" t="s">
        <v>666</v>
      </c>
      <c r="G198" t="s">
        <v>703</v>
      </c>
      <c r="H198" t="s">
        <v>711</v>
      </c>
      <c r="I198" t="s">
        <v>717</v>
      </c>
      <c r="J198" t="s">
        <v>730</v>
      </c>
      <c r="K198" t="s">
        <v>930</v>
      </c>
      <c r="L198">
        <v>1406.4</v>
      </c>
      <c r="M198">
        <v>1564.76</v>
      </c>
      <c r="N198">
        <v>0.185</v>
      </c>
      <c r="O198">
        <v>17</v>
      </c>
    </row>
    <row r="199" spans="1:15" x14ac:dyDescent="0.3">
      <c r="A199" t="s">
        <v>211</v>
      </c>
      <c r="B199" s="2">
        <v>45333</v>
      </c>
      <c r="C199" s="2">
        <v>45354</v>
      </c>
      <c r="D199" t="s">
        <v>646</v>
      </c>
      <c r="E199" t="s">
        <v>650</v>
      </c>
      <c r="F199" t="s">
        <v>662</v>
      </c>
      <c r="G199" t="s">
        <v>706</v>
      </c>
      <c r="H199" t="s">
        <v>708</v>
      </c>
      <c r="I199" t="s">
        <v>717</v>
      </c>
      <c r="J199" t="s">
        <v>730</v>
      </c>
      <c r="K199" t="s">
        <v>931</v>
      </c>
      <c r="L199">
        <v>516.86</v>
      </c>
      <c r="M199">
        <v>852.54</v>
      </c>
      <c r="N199">
        <v>5.0999999999999997E-2</v>
      </c>
      <c r="O199">
        <v>14</v>
      </c>
    </row>
    <row r="200" spans="1:15" x14ac:dyDescent="0.3">
      <c r="A200" t="s">
        <v>212</v>
      </c>
      <c r="B200" s="2">
        <v>44956</v>
      </c>
      <c r="C200" s="2">
        <v>44978</v>
      </c>
      <c r="D200" t="s">
        <v>649</v>
      </c>
      <c r="E200" t="s">
        <v>656</v>
      </c>
      <c r="F200" t="s">
        <v>684</v>
      </c>
      <c r="G200" t="s">
        <v>705</v>
      </c>
      <c r="H200" t="s">
        <v>709</v>
      </c>
      <c r="I200" t="s">
        <v>715</v>
      </c>
      <c r="J200" t="s">
        <v>729</v>
      </c>
      <c r="K200" t="s">
        <v>932</v>
      </c>
      <c r="L200">
        <v>1142.8800000000001</v>
      </c>
      <c r="M200">
        <v>1465.29</v>
      </c>
      <c r="N200">
        <v>0.186</v>
      </c>
      <c r="O200">
        <v>7</v>
      </c>
    </row>
    <row r="201" spans="1:15" x14ac:dyDescent="0.3">
      <c r="A201" t="s">
        <v>213</v>
      </c>
      <c r="B201" s="2">
        <v>45030</v>
      </c>
      <c r="C201" s="2">
        <v>45059</v>
      </c>
      <c r="D201" t="s">
        <v>649</v>
      </c>
      <c r="E201" t="s">
        <v>656</v>
      </c>
      <c r="F201" t="s">
        <v>698</v>
      </c>
      <c r="G201" t="s">
        <v>704</v>
      </c>
      <c r="H201" t="s">
        <v>711</v>
      </c>
      <c r="I201" t="s">
        <v>713</v>
      </c>
      <c r="J201" t="s">
        <v>728</v>
      </c>
      <c r="K201" t="s">
        <v>933</v>
      </c>
      <c r="L201">
        <v>1320.33</v>
      </c>
      <c r="M201">
        <v>2645.23</v>
      </c>
      <c r="N201">
        <v>0.155</v>
      </c>
      <c r="O201">
        <v>25</v>
      </c>
    </row>
    <row r="202" spans="1:15" x14ac:dyDescent="0.3">
      <c r="A202" t="s">
        <v>214</v>
      </c>
      <c r="B202" s="2">
        <v>44939</v>
      </c>
      <c r="C202" s="2">
        <v>44945</v>
      </c>
      <c r="D202" t="s">
        <v>648</v>
      </c>
      <c r="E202" t="s">
        <v>660</v>
      </c>
      <c r="F202" t="s">
        <v>677</v>
      </c>
      <c r="G202" t="s">
        <v>701</v>
      </c>
      <c r="H202" t="s">
        <v>711</v>
      </c>
      <c r="I202" t="s">
        <v>722</v>
      </c>
      <c r="J202" t="s">
        <v>730</v>
      </c>
      <c r="K202" t="s">
        <v>934</v>
      </c>
      <c r="L202">
        <v>833.57</v>
      </c>
      <c r="M202">
        <v>881.57</v>
      </c>
      <c r="N202">
        <v>5.7000000000000002E-2</v>
      </c>
      <c r="O202">
        <v>18</v>
      </c>
    </row>
    <row r="203" spans="1:15" x14ac:dyDescent="0.3">
      <c r="A203" t="s">
        <v>215</v>
      </c>
      <c r="B203" s="2">
        <v>45303</v>
      </c>
      <c r="C203" s="2">
        <v>45320</v>
      </c>
      <c r="D203" t="s">
        <v>648</v>
      </c>
      <c r="E203" t="s">
        <v>660</v>
      </c>
      <c r="F203" t="s">
        <v>677</v>
      </c>
      <c r="G203" t="s">
        <v>702</v>
      </c>
      <c r="H203" t="s">
        <v>710</v>
      </c>
      <c r="I203" t="s">
        <v>720</v>
      </c>
      <c r="J203" t="s">
        <v>728</v>
      </c>
      <c r="K203" t="s">
        <v>935</v>
      </c>
      <c r="L203">
        <v>493.76</v>
      </c>
      <c r="M203">
        <v>625.04</v>
      </c>
      <c r="N203">
        <v>0.25800000000000001</v>
      </c>
      <c r="O203">
        <v>10</v>
      </c>
    </row>
    <row r="204" spans="1:15" x14ac:dyDescent="0.3">
      <c r="A204" t="s">
        <v>216</v>
      </c>
      <c r="B204" s="2">
        <v>45153</v>
      </c>
      <c r="C204" s="2">
        <v>45176</v>
      </c>
      <c r="D204" t="s">
        <v>648</v>
      </c>
      <c r="E204" t="s">
        <v>660</v>
      </c>
      <c r="F204" t="s">
        <v>700</v>
      </c>
      <c r="G204" t="s">
        <v>706</v>
      </c>
      <c r="H204" t="s">
        <v>708</v>
      </c>
      <c r="I204" t="s">
        <v>723</v>
      </c>
      <c r="J204" t="s">
        <v>730</v>
      </c>
      <c r="K204" t="s">
        <v>936</v>
      </c>
      <c r="L204">
        <v>590.33000000000004</v>
      </c>
      <c r="M204">
        <v>973.04</v>
      </c>
      <c r="N204">
        <v>0</v>
      </c>
      <c r="O204">
        <v>26</v>
      </c>
    </row>
    <row r="205" spans="1:15" x14ac:dyDescent="0.3">
      <c r="A205" t="s">
        <v>217</v>
      </c>
      <c r="B205" s="2">
        <v>44946</v>
      </c>
      <c r="C205" s="2">
        <v>44960</v>
      </c>
      <c r="D205" t="s">
        <v>646</v>
      </c>
      <c r="E205" t="s">
        <v>650</v>
      </c>
      <c r="F205" t="s">
        <v>662</v>
      </c>
      <c r="G205" t="s">
        <v>701</v>
      </c>
      <c r="H205" t="s">
        <v>707</v>
      </c>
      <c r="I205" t="s">
        <v>724</v>
      </c>
      <c r="J205" t="s">
        <v>729</v>
      </c>
      <c r="K205" t="s">
        <v>937</v>
      </c>
      <c r="L205">
        <v>884.36</v>
      </c>
      <c r="M205">
        <v>1545.34</v>
      </c>
      <c r="N205">
        <v>0.24299999999999999</v>
      </c>
      <c r="O205">
        <v>41</v>
      </c>
    </row>
    <row r="206" spans="1:15" x14ac:dyDescent="0.3">
      <c r="A206" t="s">
        <v>218</v>
      </c>
      <c r="B206" s="2">
        <v>45692</v>
      </c>
      <c r="C206" s="2">
        <v>45713</v>
      </c>
      <c r="D206" t="s">
        <v>649</v>
      </c>
      <c r="E206" t="s">
        <v>658</v>
      </c>
      <c r="F206" t="s">
        <v>674</v>
      </c>
      <c r="G206" t="s">
        <v>701</v>
      </c>
      <c r="H206" t="s">
        <v>709</v>
      </c>
      <c r="I206" t="s">
        <v>726</v>
      </c>
      <c r="J206" t="s">
        <v>732</v>
      </c>
      <c r="K206" t="s">
        <v>938</v>
      </c>
      <c r="L206">
        <v>1016.32</v>
      </c>
      <c r="M206">
        <v>2253.42</v>
      </c>
      <c r="N206">
        <v>5.5E-2</v>
      </c>
      <c r="O206">
        <v>12</v>
      </c>
    </row>
    <row r="207" spans="1:15" x14ac:dyDescent="0.3">
      <c r="A207" t="s">
        <v>219</v>
      </c>
      <c r="B207" s="2">
        <v>45035</v>
      </c>
      <c r="C207" s="2">
        <v>45044</v>
      </c>
      <c r="D207" t="s">
        <v>649</v>
      </c>
      <c r="E207" t="s">
        <v>656</v>
      </c>
      <c r="F207" t="s">
        <v>671</v>
      </c>
      <c r="G207" t="s">
        <v>702</v>
      </c>
      <c r="H207" t="s">
        <v>708</v>
      </c>
      <c r="I207" t="s">
        <v>718</v>
      </c>
      <c r="J207" t="s">
        <v>732</v>
      </c>
      <c r="K207" t="s">
        <v>939</v>
      </c>
      <c r="L207">
        <v>1178.42</v>
      </c>
      <c r="M207">
        <v>2446.56</v>
      </c>
      <c r="N207">
        <v>2.9000000000000001E-2</v>
      </c>
      <c r="O207">
        <v>11</v>
      </c>
    </row>
    <row r="208" spans="1:15" x14ac:dyDescent="0.3">
      <c r="A208" t="s">
        <v>220</v>
      </c>
      <c r="B208" s="2">
        <v>45109</v>
      </c>
      <c r="C208" s="2">
        <v>45139</v>
      </c>
      <c r="D208" t="s">
        <v>649</v>
      </c>
      <c r="E208" t="s">
        <v>658</v>
      </c>
      <c r="F208" t="s">
        <v>674</v>
      </c>
      <c r="G208" t="s">
        <v>705</v>
      </c>
      <c r="H208" t="s">
        <v>707</v>
      </c>
      <c r="I208" t="s">
        <v>717</v>
      </c>
      <c r="J208" t="s">
        <v>727</v>
      </c>
      <c r="K208" t="s">
        <v>940</v>
      </c>
      <c r="L208">
        <v>137.46</v>
      </c>
      <c r="M208">
        <v>188.3</v>
      </c>
      <c r="N208">
        <v>3.7999999999999999E-2</v>
      </c>
      <c r="O208">
        <v>37</v>
      </c>
    </row>
    <row r="209" spans="1:15" x14ac:dyDescent="0.3">
      <c r="A209" t="s">
        <v>221</v>
      </c>
      <c r="B209" s="2">
        <v>45678</v>
      </c>
      <c r="C209" s="2">
        <v>45702</v>
      </c>
      <c r="D209" t="s">
        <v>646</v>
      </c>
      <c r="E209" t="s">
        <v>650</v>
      </c>
      <c r="F209" t="s">
        <v>664</v>
      </c>
      <c r="G209" t="s">
        <v>705</v>
      </c>
      <c r="H209" t="s">
        <v>707</v>
      </c>
      <c r="I209" t="s">
        <v>713</v>
      </c>
      <c r="J209" t="s">
        <v>733</v>
      </c>
      <c r="K209" t="s">
        <v>941</v>
      </c>
      <c r="L209">
        <v>1030.44</v>
      </c>
      <c r="M209">
        <v>2562.84</v>
      </c>
      <c r="N209">
        <v>0.14799999999999999</v>
      </c>
      <c r="O209">
        <v>13</v>
      </c>
    </row>
    <row r="210" spans="1:15" x14ac:dyDescent="0.3">
      <c r="A210" t="s">
        <v>222</v>
      </c>
      <c r="B210" s="2">
        <v>45545</v>
      </c>
      <c r="C210" s="2">
        <v>45572</v>
      </c>
      <c r="D210" t="s">
        <v>646</v>
      </c>
      <c r="E210" t="s">
        <v>650</v>
      </c>
      <c r="F210" t="s">
        <v>662</v>
      </c>
      <c r="G210" t="s">
        <v>704</v>
      </c>
      <c r="H210" t="s">
        <v>707</v>
      </c>
      <c r="I210" t="s">
        <v>716</v>
      </c>
      <c r="J210" t="s">
        <v>728</v>
      </c>
      <c r="K210" t="s">
        <v>942</v>
      </c>
      <c r="L210">
        <v>1248.3900000000001</v>
      </c>
      <c r="M210">
        <v>1805.11</v>
      </c>
      <c r="N210">
        <v>0.20300000000000001</v>
      </c>
      <c r="O210">
        <v>11</v>
      </c>
    </row>
    <row r="211" spans="1:15" x14ac:dyDescent="0.3">
      <c r="A211" t="s">
        <v>223</v>
      </c>
      <c r="B211" s="2">
        <v>45859</v>
      </c>
      <c r="C211" s="2">
        <v>45876</v>
      </c>
      <c r="D211" t="s">
        <v>646</v>
      </c>
      <c r="E211" t="s">
        <v>651</v>
      </c>
      <c r="F211" t="s">
        <v>665</v>
      </c>
      <c r="G211" t="s">
        <v>706</v>
      </c>
      <c r="H211" t="s">
        <v>711</v>
      </c>
      <c r="I211" t="s">
        <v>724</v>
      </c>
      <c r="J211" t="s">
        <v>733</v>
      </c>
      <c r="K211" t="s">
        <v>943</v>
      </c>
      <c r="L211">
        <v>1204.95</v>
      </c>
      <c r="M211">
        <v>2065.73</v>
      </c>
      <c r="N211">
        <v>0.13600000000000001</v>
      </c>
      <c r="O211">
        <v>10</v>
      </c>
    </row>
    <row r="212" spans="1:15" x14ac:dyDescent="0.3">
      <c r="A212" t="s">
        <v>224</v>
      </c>
      <c r="B212" s="2">
        <v>45567</v>
      </c>
      <c r="C212" s="2">
        <v>45588</v>
      </c>
      <c r="D212" t="s">
        <v>646</v>
      </c>
      <c r="E212" t="s">
        <v>661</v>
      </c>
      <c r="F212" t="s">
        <v>687</v>
      </c>
      <c r="G212" t="s">
        <v>701</v>
      </c>
      <c r="H212" t="s">
        <v>709</v>
      </c>
      <c r="I212" t="s">
        <v>720</v>
      </c>
      <c r="J212" t="s">
        <v>727</v>
      </c>
      <c r="K212" t="s">
        <v>944</v>
      </c>
      <c r="L212">
        <v>1095.6099999999999</v>
      </c>
      <c r="M212">
        <v>2366.5100000000002</v>
      </c>
      <c r="N212">
        <v>0.152</v>
      </c>
      <c r="O212">
        <v>9</v>
      </c>
    </row>
    <row r="213" spans="1:15" x14ac:dyDescent="0.3">
      <c r="A213" t="s">
        <v>225</v>
      </c>
      <c r="B213" s="2">
        <v>45852</v>
      </c>
      <c r="C213" s="2">
        <v>45873</v>
      </c>
      <c r="D213" t="s">
        <v>648</v>
      </c>
      <c r="E213" t="s">
        <v>653</v>
      </c>
      <c r="F213" t="s">
        <v>681</v>
      </c>
      <c r="G213" t="s">
        <v>704</v>
      </c>
      <c r="H213" t="s">
        <v>708</v>
      </c>
      <c r="I213" t="s">
        <v>722</v>
      </c>
      <c r="J213" t="s">
        <v>732</v>
      </c>
      <c r="K213" t="s">
        <v>945</v>
      </c>
      <c r="L213">
        <v>90.3</v>
      </c>
      <c r="M213">
        <v>131.76</v>
      </c>
      <c r="N213">
        <v>0.10199999999999999</v>
      </c>
      <c r="O213">
        <v>15</v>
      </c>
    </row>
    <row r="214" spans="1:15" x14ac:dyDescent="0.3">
      <c r="A214" t="s">
        <v>226</v>
      </c>
      <c r="B214" s="2">
        <v>45544</v>
      </c>
      <c r="C214" s="2">
        <v>45566</v>
      </c>
      <c r="D214" t="s">
        <v>647</v>
      </c>
      <c r="E214" t="s">
        <v>659</v>
      </c>
      <c r="F214" t="s">
        <v>676</v>
      </c>
      <c r="G214" t="s">
        <v>704</v>
      </c>
      <c r="H214" t="s">
        <v>711</v>
      </c>
      <c r="I214" t="s">
        <v>716</v>
      </c>
      <c r="J214" t="s">
        <v>728</v>
      </c>
      <c r="K214" t="s">
        <v>946</v>
      </c>
      <c r="L214">
        <v>1166.18</v>
      </c>
      <c r="M214">
        <v>1335.02</v>
      </c>
      <c r="N214">
        <v>0.128</v>
      </c>
      <c r="O214">
        <v>6</v>
      </c>
    </row>
    <row r="215" spans="1:15" x14ac:dyDescent="0.3">
      <c r="A215" t="s">
        <v>227</v>
      </c>
      <c r="B215" s="2">
        <v>45686</v>
      </c>
      <c r="C215" s="2">
        <v>45694</v>
      </c>
      <c r="D215" t="s">
        <v>646</v>
      </c>
      <c r="E215" t="s">
        <v>650</v>
      </c>
      <c r="F215" t="s">
        <v>662</v>
      </c>
      <c r="G215" t="s">
        <v>702</v>
      </c>
      <c r="H215" t="s">
        <v>707</v>
      </c>
      <c r="I215" t="s">
        <v>717</v>
      </c>
      <c r="J215" t="s">
        <v>730</v>
      </c>
      <c r="K215" t="s">
        <v>947</v>
      </c>
      <c r="L215">
        <v>1445.27</v>
      </c>
      <c r="M215">
        <v>2691.45</v>
      </c>
      <c r="N215">
        <v>0</v>
      </c>
      <c r="O215">
        <v>9</v>
      </c>
    </row>
    <row r="216" spans="1:15" x14ac:dyDescent="0.3">
      <c r="A216" t="s">
        <v>228</v>
      </c>
      <c r="B216" s="2">
        <v>45240</v>
      </c>
      <c r="C216" s="2">
        <v>45258</v>
      </c>
      <c r="D216" t="s">
        <v>648</v>
      </c>
      <c r="E216" t="s">
        <v>655</v>
      </c>
      <c r="F216" t="s">
        <v>672</v>
      </c>
      <c r="G216" t="s">
        <v>702</v>
      </c>
      <c r="H216" t="s">
        <v>709</v>
      </c>
      <c r="I216" t="s">
        <v>716</v>
      </c>
      <c r="J216" t="s">
        <v>733</v>
      </c>
      <c r="K216" t="s">
        <v>948</v>
      </c>
      <c r="L216">
        <v>388.51</v>
      </c>
      <c r="M216">
        <v>776.46</v>
      </c>
      <c r="N216">
        <v>0.157</v>
      </c>
      <c r="O216">
        <v>12</v>
      </c>
    </row>
    <row r="217" spans="1:15" x14ac:dyDescent="0.3">
      <c r="A217" t="s">
        <v>229</v>
      </c>
      <c r="B217" s="2">
        <v>45351</v>
      </c>
      <c r="C217" s="2">
        <v>45381</v>
      </c>
      <c r="D217" t="s">
        <v>647</v>
      </c>
      <c r="E217" t="s">
        <v>652</v>
      </c>
      <c r="F217" t="s">
        <v>694</v>
      </c>
      <c r="G217" t="s">
        <v>705</v>
      </c>
      <c r="H217" t="s">
        <v>711</v>
      </c>
      <c r="I217" t="s">
        <v>714</v>
      </c>
      <c r="J217" t="s">
        <v>729</v>
      </c>
      <c r="K217" t="s">
        <v>949</v>
      </c>
      <c r="L217">
        <v>231.11</v>
      </c>
      <c r="M217">
        <v>318.17</v>
      </c>
      <c r="N217">
        <v>0.20100000000000001</v>
      </c>
      <c r="O217">
        <v>60</v>
      </c>
    </row>
    <row r="218" spans="1:15" x14ac:dyDescent="0.3">
      <c r="A218" t="s">
        <v>230</v>
      </c>
      <c r="B218" s="2">
        <v>45280</v>
      </c>
      <c r="C218" s="2">
        <v>45305</v>
      </c>
      <c r="D218" t="s">
        <v>647</v>
      </c>
      <c r="E218" t="s">
        <v>654</v>
      </c>
      <c r="F218" t="s">
        <v>691</v>
      </c>
      <c r="G218" t="s">
        <v>703</v>
      </c>
      <c r="H218" t="s">
        <v>709</v>
      </c>
      <c r="I218" t="s">
        <v>716</v>
      </c>
      <c r="J218" t="s">
        <v>732</v>
      </c>
      <c r="K218" t="s">
        <v>950</v>
      </c>
      <c r="L218">
        <v>1085.6099999999999</v>
      </c>
      <c r="M218">
        <v>1246.4100000000001</v>
      </c>
      <c r="N218">
        <v>0.113</v>
      </c>
      <c r="O218">
        <v>7</v>
      </c>
    </row>
    <row r="219" spans="1:15" x14ac:dyDescent="0.3">
      <c r="A219" t="s">
        <v>231</v>
      </c>
      <c r="B219" s="2">
        <v>44948</v>
      </c>
      <c r="C219" s="2">
        <v>44947</v>
      </c>
      <c r="D219" t="s">
        <v>649</v>
      </c>
      <c r="E219" t="s">
        <v>656</v>
      </c>
      <c r="F219" t="s">
        <v>684</v>
      </c>
      <c r="G219" t="s">
        <v>701</v>
      </c>
      <c r="H219" t="s">
        <v>711</v>
      </c>
      <c r="I219" t="s">
        <v>721</v>
      </c>
      <c r="J219" t="s">
        <v>732</v>
      </c>
      <c r="K219" t="s">
        <v>951</v>
      </c>
      <c r="L219">
        <v>150.86000000000001</v>
      </c>
      <c r="M219">
        <v>346.96</v>
      </c>
      <c r="N219">
        <v>0.19600000000000001</v>
      </c>
      <c r="O219">
        <v>8</v>
      </c>
    </row>
    <row r="220" spans="1:15" x14ac:dyDescent="0.3">
      <c r="A220" t="s">
        <v>232</v>
      </c>
      <c r="B220" s="2">
        <v>45576</v>
      </c>
      <c r="C220" s="2">
        <v>45605</v>
      </c>
      <c r="D220" t="s">
        <v>647</v>
      </c>
      <c r="E220" t="s">
        <v>659</v>
      </c>
      <c r="F220" t="s">
        <v>685</v>
      </c>
      <c r="G220" t="s">
        <v>703</v>
      </c>
      <c r="H220" t="s">
        <v>708</v>
      </c>
      <c r="I220" t="s">
        <v>721</v>
      </c>
      <c r="J220" t="s">
        <v>728</v>
      </c>
      <c r="K220" t="s">
        <v>952</v>
      </c>
      <c r="L220">
        <v>391.64</v>
      </c>
      <c r="M220">
        <v>504.76</v>
      </c>
      <c r="N220">
        <v>4.0000000000000001E-3</v>
      </c>
      <c r="O220">
        <v>13</v>
      </c>
    </row>
    <row r="221" spans="1:15" x14ac:dyDescent="0.3">
      <c r="A221" t="s">
        <v>233</v>
      </c>
      <c r="B221" s="2">
        <v>45554</v>
      </c>
      <c r="C221" s="2">
        <v>45579</v>
      </c>
      <c r="D221" t="s">
        <v>648</v>
      </c>
      <c r="E221" t="s">
        <v>655</v>
      </c>
      <c r="F221" t="s">
        <v>692</v>
      </c>
      <c r="G221" t="s">
        <v>705</v>
      </c>
      <c r="H221" t="s">
        <v>707</v>
      </c>
      <c r="I221" t="s">
        <v>723</v>
      </c>
      <c r="J221" t="s">
        <v>728</v>
      </c>
      <c r="K221" t="s">
        <v>953</v>
      </c>
      <c r="L221">
        <v>386.96</v>
      </c>
      <c r="M221">
        <v>937.46</v>
      </c>
      <c r="N221">
        <v>0.26600000000000001</v>
      </c>
      <c r="O221">
        <v>41</v>
      </c>
    </row>
    <row r="222" spans="1:15" x14ac:dyDescent="0.3">
      <c r="A222" t="s">
        <v>234</v>
      </c>
      <c r="B222" s="2">
        <v>45894</v>
      </c>
      <c r="C222" s="2">
        <v>45924</v>
      </c>
      <c r="D222" t="s">
        <v>646</v>
      </c>
      <c r="E222" t="s">
        <v>650</v>
      </c>
      <c r="F222" t="s">
        <v>664</v>
      </c>
      <c r="G222" t="s">
        <v>704</v>
      </c>
      <c r="H222" t="s">
        <v>711</v>
      </c>
      <c r="I222" t="s">
        <v>717</v>
      </c>
      <c r="J222" t="s">
        <v>727</v>
      </c>
      <c r="K222" t="s">
        <v>954</v>
      </c>
      <c r="L222">
        <v>589.14</v>
      </c>
      <c r="M222">
        <v>1300.58</v>
      </c>
      <c r="N222">
        <v>5.5E-2</v>
      </c>
      <c r="O222">
        <v>11</v>
      </c>
    </row>
    <row r="223" spans="1:15" x14ac:dyDescent="0.3">
      <c r="A223" t="s">
        <v>235</v>
      </c>
      <c r="B223" s="2">
        <v>45194</v>
      </c>
      <c r="C223" s="2">
        <v>45201</v>
      </c>
      <c r="D223" t="s">
        <v>648</v>
      </c>
      <c r="E223" t="s">
        <v>660</v>
      </c>
      <c r="F223" t="s">
        <v>700</v>
      </c>
      <c r="G223" t="s">
        <v>702</v>
      </c>
      <c r="H223" t="s">
        <v>709</v>
      </c>
      <c r="I223" t="s">
        <v>714</v>
      </c>
      <c r="J223" t="s">
        <v>733</v>
      </c>
      <c r="K223" t="s">
        <v>955</v>
      </c>
      <c r="L223">
        <v>145.58000000000001</v>
      </c>
      <c r="M223">
        <v>228.15</v>
      </c>
      <c r="N223">
        <v>0.20399999999999999</v>
      </c>
      <c r="O223">
        <v>5</v>
      </c>
    </row>
    <row r="224" spans="1:15" x14ac:dyDescent="0.3">
      <c r="A224" t="s">
        <v>236</v>
      </c>
      <c r="B224" s="2">
        <v>45164</v>
      </c>
      <c r="C224" s="2">
        <v>45179</v>
      </c>
      <c r="D224" t="s">
        <v>646</v>
      </c>
      <c r="E224" t="s">
        <v>661</v>
      </c>
      <c r="F224" t="s">
        <v>695</v>
      </c>
      <c r="G224" t="s">
        <v>703</v>
      </c>
      <c r="H224" t="s">
        <v>711</v>
      </c>
      <c r="I224" t="s">
        <v>725</v>
      </c>
      <c r="J224" t="s">
        <v>727</v>
      </c>
      <c r="K224" t="s">
        <v>956</v>
      </c>
      <c r="L224">
        <v>241.14</v>
      </c>
      <c r="M224">
        <v>496.52</v>
      </c>
      <c r="N224">
        <v>9.2999999999999999E-2</v>
      </c>
      <c r="O224">
        <v>10</v>
      </c>
    </row>
    <row r="225" spans="1:15" x14ac:dyDescent="0.3">
      <c r="A225" t="s">
        <v>237</v>
      </c>
      <c r="B225" s="2">
        <v>45854</v>
      </c>
      <c r="C225" s="2">
        <v>45855</v>
      </c>
      <c r="D225" t="s">
        <v>646</v>
      </c>
      <c r="E225" t="s">
        <v>661</v>
      </c>
      <c r="F225" t="s">
        <v>687</v>
      </c>
      <c r="G225" t="s">
        <v>705</v>
      </c>
      <c r="H225" t="s">
        <v>710</v>
      </c>
      <c r="I225" t="s">
        <v>717</v>
      </c>
      <c r="J225" t="s">
        <v>729</v>
      </c>
      <c r="K225" t="s">
        <v>957</v>
      </c>
      <c r="L225">
        <v>1198.9000000000001</v>
      </c>
      <c r="M225">
        <v>2941.2</v>
      </c>
      <c r="N225">
        <v>5.0999999999999997E-2</v>
      </c>
      <c r="O225">
        <v>24</v>
      </c>
    </row>
    <row r="226" spans="1:15" x14ac:dyDescent="0.3">
      <c r="A226" t="s">
        <v>238</v>
      </c>
      <c r="B226" s="2">
        <v>45035</v>
      </c>
      <c r="C226" s="2">
        <v>45053</v>
      </c>
      <c r="D226" t="s">
        <v>649</v>
      </c>
      <c r="E226" t="s">
        <v>658</v>
      </c>
      <c r="F226" t="s">
        <v>674</v>
      </c>
      <c r="G226" t="s">
        <v>706</v>
      </c>
      <c r="H226" t="s">
        <v>707</v>
      </c>
      <c r="I226" t="s">
        <v>725</v>
      </c>
      <c r="J226" t="s">
        <v>731</v>
      </c>
      <c r="K226" t="s">
        <v>958</v>
      </c>
      <c r="L226">
        <v>1089.1500000000001</v>
      </c>
      <c r="M226">
        <v>1088.2</v>
      </c>
      <c r="N226">
        <v>5.0999999999999997E-2</v>
      </c>
      <c r="O226">
        <v>15</v>
      </c>
    </row>
    <row r="227" spans="1:15" x14ac:dyDescent="0.3">
      <c r="A227" t="s">
        <v>239</v>
      </c>
      <c r="B227" s="2">
        <v>45279</v>
      </c>
      <c r="C227" s="2">
        <v>45280</v>
      </c>
      <c r="D227" t="s">
        <v>648</v>
      </c>
      <c r="E227" t="s">
        <v>655</v>
      </c>
      <c r="F227" t="s">
        <v>692</v>
      </c>
      <c r="G227" t="s">
        <v>704</v>
      </c>
      <c r="H227" t="s">
        <v>710</v>
      </c>
      <c r="I227" t="s">
        <v>713</v>
      </c>
      <c r="J227" t="s">
        <v>730</v>
      </c>
      <c r="K227" t="s">
        <v>959</v>
      </c>
      <c r="L227">
        <v>1080.43</v>
      </c>
      <c r="M227">
        <v>2529.15</v>
      </c>
      <c r="N227">
        <v>0.14699999999999999</v>
      </c>
      <c r="O227">
        <v>10</v>
      </c>
    </row>
    <row r="228" spans="1:15" x14ac:dyDescent="0.3">
      <c r="A228" t="s">
        <v>240</v>
      </c>
      <c r="B228" s="2">
        <v>45137</v>
      </c>
      <c r="C228" s="2">
        <v>45145</v>
      </c>
      <c r="D228" t="s">
        <v>647</v>
      </c>
      <c r="E228" t="s">
        <v>652</v>
      </c>
      <c r="F228" t="s">
        <v>694</v>
      </c>
      <c r="G228" t="s">
        <v>702</v>
      </c>
      <c r="H228" t="s">
        <v>709</v>
      </c>
      <c r="I228" t="s">
        <v>720</v>
      </c>
      <c r="J228" t="s">
        <v>729</v>
      </c>
      <c r="K228" t="s">
        <v>960</v>
      </c>
      <c r="L228">
        <v>1352.44</v>
      </c>
      <c r="M228">
        <v>2698.01</v>
      </c>
      <c r="N228">
        <v>0.13100000000000001</v>
      </c>
      <c r="O228">
        <v>13</v>
      </c>
    </row>
    <row r="229" spans="1:15" x14ac:dyDescent="0.3">
      <c r="A229" t="s">
        <v>241</v>
      </c>
      <c r="B229" s="2">
        <v>45203</v>
      </c>
      <c r="C229" s="2">
        <v>45228</v>
      </c>
      <c r="D229" t="s">
        <v>648</v>
      </c>
      <c r="E229" t="s">
        <v>660</v>
      </c>
      <c r="F229" t="s">
        <v>686</v>
      </c>
      <c r="G229" t="s">
        <v>705</v>
      </c>
      <c r="H229" t="s">
        <v>710</v>
      </c>
      <c r="I229" t="s">
        <v>719</v>
      </c>
      <c r="J229" t="s">
        <v>733</v>
      </c>
      <c r="K229" t="s">
        <v>961</v>
      </c>
      <c r="L229">
        <v>1239.8399999999999</v>
      </c>
      <c r="M229">
        <v>1482.75</v>
      </c>
      <c r="N229">
        <v>6.7000000000000004E-2</v>
      </c>
      <c r="O229">
        <v>4</v>
      </c>
    </row>
    <row r="230" spans="1:15" x14ac:dyDescent="0.3">
      <c r="A230" t="s">
        <v>242</v>
      </c>
      <c r="B230" s="2">
        <v>45879</v>
      </c>
      <c r="C230" s="2">
        <v>45899</v>
      </c>
      <c r="D230" t="s">
        <v>648</v>
      </c>
      <c r="E230" t="s">
        <v>660</v>
      </c>
      <c r="F230" t="s">
        <v>686</v>
      </c>
      <c r="G230" t="s">
        <v>701</v>
      </c>
      <c r="H230" t="s">
        <v>709</v>
      </c>
      <c r="I230" t="s">
        <v>723</v>
      </c>
      <c r="J230" t="s">
        <v>728</v>
      </c>
      <c r="K230" t="s">
        <v>962</v>
      </c>
      <c r="L230">
        <v>933.29</v>
      </c>
      <c r="M230">
        <v>1456.81</v>
      </c>
      <c r="N230">
        <v>0.123</v>
      </c>
      <c r="O230">
        <v>13</v>
      </c>
    </row>
    <row r="231" spans="1:15" x14ac:dyDescent="0.3">
      <c r="A231" t="s">
        <v>243</v>
      </c>
      <c r="B231" s="2">
        <v>44992</v>
      </c>
      <c r="C231" s="2">
        <v>45017</v>
      </c>
      <c r="D231" t="s">
        <v>646</v>
      </c>
      <c r="E231" t="s">
        <v>650</v>
      </c>
      <c r="F231" t="s">
        <v>664</v>
      </c>
      <c r="G231" t="s">
        <v>704</v>
      </c>
      <c r="H231" t="s">
        <v>709</v>
      </c>
      <c r="I231" t="s">
        <v>726</v>
      </c>
      <c r="J231" t="s">
        <v>728</v>
      </c>
      <c r="K231" t="s">
        <v>963</v>
      </c>
      <c r="L231">
        <v>1024.0999999999999</v>
      </c>
      <c r="M231">
        <v>918.19</v>
      </c>
      <c r="N231">
        <v>0.189</v>
      </c>
      <c r="O231">
        <v>10</v>
      </c>
    </row>
    <row r="232" spans="1:15" x14ac:dyDescent="0.3">
      <c r="A232" t="s">
        <v>244</v>
      </c>
      <c r="B232" s="2">
        <v>45069</v>
      </c>
      <c r="C232" s="2">
        <v>45087</v>
      </c>
      <c r="D232" t="s">
        <v>647</v>
      </c>
      <c r="E232" t="s">
        <v>659</v>
      </c>
      <c r="F232" t="s">
        <v>685</v>
      </c>
      <c r="G232" t="s">
        <v>701</v>
      </c>
      <c r="H232" t="s">
        <v>710</v>
      </c>
      <c r="I232" t="s">
        <v>718</v>
      </c>
      <c r="J232" t="s">
        <v>727</v>
      </c>
      <c r="K232" t="s">
        <v>964</v>
      </c>
      <c r="L232">
        <v>54.62</v>
      </c>
      <c r="M232">
        <v>48.94</v>
      </c>
      <c r="N232">
        <v>0.14799999999999999</v>
      </c>
      <c r="O232">
        <v>16</v>
      </c>
    </row>
    <row r="233" spans="1:15" x14ac:dyDescent="0.3">
      <c r="A233" t="s">
        <v>245</v>
      </c>
      <c r="B233" s="2">
        <v>45771</v>
      </c>
      <c r="C233" s="2">
        <v>45783</v>
      </c>
      <c r="D233" t="s">
        <v>648</v>
      </c>
      <c r="E233" t="s">
        <v>655</v>
      </c>
      <c r="F233" t="s">
        <v>672</v>
      </c>
      <c r="G233" t="s">
        <v>704</v>
      </c>
      <c r="H233" t="s">
        <v>708</v>
      </c>
      <c r="I233" t="s">
        <v>712</v>
      </c>
      <c r="J233" t="s">
        <v>730</v>
      </c>
      <c r="K233" t="s">
        <v>965</v>
      </c>
      <c r="L233">
        <v>394.13</v>
      </c>
      <c r="M233">
        <v>932.29</v>
      </c>
      <c r="N233">
        <v>0.109</v>
      </c>
      <c r="O233">
        <v>7</v>
      </c>
    </row>
    <row r="234" spans="1:15" x14ac:dyDescent="0.3">
      <c r="A234" t="s">
        <v>246</v>
      </c>
      <c r="B234" s="2">
        <v>45538</v>
      </c>
      <c r="C234" s="2">
        <v>45543</v>
      </c>
      <c r="D234" t="s">
        <v>646</v>
      </c>
      <c r="E234" t="s">
        <v>651</v>
      </c>
      <c r="F234" t="s">
        <v>665</v>
      </c>
      <c r="G234" t="s">
        <v>705</v>
      </c>
      <c r="H234" t="s">
        <v>711</v>
      </c>
      <c r="I234" t="s">
        <v>723</v>
      </c>
      <c r="J234" t="s">
        <v>728</v>
      </c>
      <c r="K234" t="s">
        <v>966</v>
      </c>
      <c r="L234">
        <v>197.63</v>
      </c>
      <c r="M234">
        <v>325.79000000000002</v>
      </c>
      <c r="N234">
        <v>0.11600000000000001</v>
      </c>
      <c r="O234">
        <v>10</v>
      </c>
    </row>
    <row r="235" spans="1:15" x14ac:dyDescent="0.3">
      <c r="A235" t="s">
        <v>247</v>
      </c>
      <c r="B235" s="2">
        <v>45540</v>
      </c>
      <c r="C235" s="2">
        <v>45560</v>
      </c>
      <c r="D235" t="s">
        <v>647</v>
      </c>
      <c r="E235" t="s">
        <v>652</v>
      </c>
      <c r="F235" t="s">
        <v>666</v>
      </c>
      <c r="G235" t="s">
        <v>706</v>
      </c>
      <c r="H235" t="s">
        <v>710</v>
      </c>
      <c r="I235" t="s">
        <v>726</v>
      </c>
      <c r="J235" t="s">
        <v>732</v>
      </c>
      <c r="K235" t="s">
        <v>967</v>
      </c>
      <c r="L235">
        <v>195.54</v>
      </c>
      <c r="M235">
        <v>405.97</v>
      </c>
      <c r="N235">
        <v>0.187</v>
      </c>
      <c r="O235">
        <v>16</v>
      </c>
    </row>
    <row r="236" spans="1:15" x14ac:dyDescent="0.3">
      <c r="A236" t="s">
        <v>248</v>
      </c>
      <c r="B236" s="2">
        <v>44999</v>
      </c>
      <c r="C236" s="2">
        <v>45015</v>
      </c>
      <c r="D236" t="s">
        <v>646</v>
      </c>
      <c r="E236" t="s">
        <v>661</v>
      </c>
      <c r="F236" t="s">
        <v>695</v>
      </c>
      <c r="G236" t="s">
        <v>704</v>
      </c>
      <c r="H236" t="s">
        <v>710</v>
      </c>
      <c r="I236" t="s">
        <v>723</v>
      </c>
      <c r="J236" t="s">
        <v>727</v>
      </c>
      <c r="K236" t="s">
        <v>968</v>
      </c>
      <c r="L236">
        <v>1309.77</v>
      </c>
      <c r="M236">
        <v>1589.07</v>
      </c>
      <c r="N236">
        <v>0.10199999999999999</v>
      </c>
      <c r="O236">
        <v>10</v>
      </c>
    </row>
    <row r="237" spans="1:15" x14ac:dyDescent="0.3">
      <c r="A237" t="s">
        <v>249</v>
      </c>
      <c r="B237" s="2">
        <v>45302</v>
      </c>
      <c r="C237" s="2">
        <v>45324</v>
      </c>
      <c r="D237" t="s">
        <v>647</v>
      </c>
      <c r="E237" t="s">
        <v>652</v>
      </c>
      <c r="F237" t="s">
        <v>694</v>
      </c>
      <c r="G237" t="s">
        <v>705</v>
      </c>
      <c r="H237" t="s">
        <v>708</v>
      </c>
      <c r="J237" t="s">
        <v>728</v>
      </c>
      <c r="K237" t="s">
        <v>969</v>
      </c>
      <c r="L237">
        <v>1237.68</v>
      </c>
      <c r="M237">
        <v>1432.8</v>
      </c>
      <c r="N237">
        <v>6.8000000000000005E-2</v>
      </c>
      <c r="O237">
        <v>13</v>
      </c>
    </row>
    <row r="238" spans="1:15" x14ac:dyDescent="0.3">
      <c r="A238" t="s">
        <v>250</v>
      </c>
      <c r="B238" s="2">
        <v>45548</v>
      </c>
      <c r="C238" s="2">
        <v>45567</v>
      </c>
      <c r="D238" t="s">
        <v>646</v>
      </c>
      <c r="E238" t="s">
        <v>650</v>
      </c>
      <c r="F238" t="s">
        <v>675</v>
      </c>
      <c r="G238" t="s">
        <v>705</v>
      </c>
      <c r="H238" t="s">
        <v>707</v>
      </c>
      <c r="I238" t="s">
        <v>724</v>
      </c>
      <c r="J238" t="s">
        <v>730</v>
      </c>
      <c r="K238" t="s">
        <v>970</v>
      </c>
      <c r="L238">
        <v>1338.99</v>
      </c>
      <c r="M238">
        <v>1765.76</v>
      </c>
      <c r="N238">
        <v>0.126</v>
      </c>
      <c r="O238">
        <v>24</v>
      </c>
    </row>
    <row r="239" spans="1:15" x14ac:dyDescent="0.3">
      <c r="A239" t="s">
        <v>251</v>
      </c>
      <c r="B239" s="2">
        <v>45855</v>
      </c>
      <c r="C239" s="2">
        <v>45861</v>
      </c>
      <c r="D239" t="s">
        <v>648</v>
      </c>
      <c r="E239" t="s">
        <v>653</v>
      </c>
      <c r="F239" t="s">
        <v>688</v>
      </c>
      <c r="G239" t="s">
        <v>704</v>
      </c>
      <c r="H239" t="s">
        <v>708</v>
      </c>
      <c r="I239" t="s">
        <v>722</v>
      </c>
      <c r="J239" t="s">
        <v>727</v>
      </c>
      <c r="K239" t="s">
        <v>971</v>
      </c>
      <c r="L239">
        <v>1364.89</v>
      </c>
      <c r="M239">
        <v>2757.54</v>
      </c>
      <c r="N239">
        <v>0.17199999999999999</v>
      </c>
      <c r="O239">
        <v>61</v>
      </c>
    </row>
    <row r="240" spans="1:15" x14ac:dyDescent="0.3">
      <c r="A240" t="s">
        <v>252</v>
      </c>
      <c r="B240" s="2">
        <v>45258</v>
      </c>
      <c r="C240" s="2">
        <v>45267</v>
      </c>
      <c r="D240" t="s">
        <v>647</v>
      </c>
      <c r="E240" t="s">
        <v>654</v>
      </c>
      <c r="F240" t="s">
        <v>680</v>
      </c>
      <c r="G240" t="s">
        <v>706</v>
      </c>
      <c r="H240" t="s">
        <v>709</v>
      </c>
      <c r="I240" t="s">
        <v>716</v>
      </c>
      <c r="J240" t="s">
        <v>730</v>
      </c>
      <c r="K240" t="s">
        <v>972</v>
      </c>
      <c r="L240">
        <v>699.33</v>
      </c>
      <c r="M240">
        <v>873.75</v>
      </c>
      <c r="N240">
        <v>0.23499999999999999</v>
      </c>
      <c r="O240">
        <v>10</v>
      </c>
    </row>
    <row r="241" spans="1:15" x14ac:dyDescent="0.3">
      <c r="A241" t="s">
        <v>253</v>
      </c>
      <c r="B241" s="2">
        <v>45381</v>
      </c>
      <c r="C241" s="2">
        <v>45406</v>
      </c>
      <c r="D241" t="s">
        <v>648</v>
      </c>
      <c r="E241" t="s">
        <v>660</v>
      </c>
      <c r="F241" t="s">
        <v>697</v>
      </c>
      <c r="G241" t="s">
        <v>703</v>
      </c>
      <c r="H241" t="s">
        <v>708</v>
      </c>
      <c r="I241" t="s">
        <v>715</v>
      </c>
      <c r="J241" t="s">
        <v>731</v>
      </c>
      <c r="K241" t="s">
        <v>973</v>
      </c>
      <c r="L241">
        <v>160.82</v>
      </c>
      <c r="M241">
        <v>258.52</v>
      </c>
      <c r="N241">
        <v>0.13</v>
      </c>
      <c r="O241">
        <v>17</v>
      </c>
    </row>
    <row r="242" spans="1:15" x14ac:dyDescent="0.3">
      <c r="A242" t="s">
        <v>254</v>
      </c>
      <c r="B242" s="2">
        <v>45188</v>
      </c>
      <c r="C242" s="2">
        <v>45207</v>
      </c>
      <c r="D242" t="s">
        <v>647</v>
      </c>
      <c r="E242" t="s">
        <v>654</v>
      </c>
      <c r="F242" t="s">
        <v>668</v>
      </c>
      <c r="G242" t="s">
        <v>702</v>
      </c>
      <c r="H242" t="s">
        <v>711</v>
      </c>
      <c r="I242" t="s">
        <v>713</v>
      </c>
      <c r="J242" t="s">
        <v>728</v>
      </c>
      <c r="K242" t="s">
        <v>974</v>
      </c>
      <c r="L242">
        <v>385.32</v>
      </c>
      <c r="M242">
        <v>606.76</v>
      </c>
      <c r="N242">
        <v>8.5999999999999993E-2</v>
      </c>
      <c r="O242">
        <v>8</v>
      </c>
    </row>
    <row r="243" spans="1:15" x14ac:dyDescent="0.3">
      <c r="A243" t="s">
        <v>255</v>
      </c>
      <c r="B243" s="2">
        <v>45793</v>
      </c>
      <c r="C243" s="2">
        <v>45804</v>
      </c>
      <c r="D243" t="s">
        <v>647</v>
      </c>
      <c r="E243" t="s">
        <v>659</v>
      </c>
      <c r="F243" t="s">
        <v>699</v>
      </c>
      <c r="G243" t="s">
        <v>706</v>
      </c>
      <c r="H243" t="s">
        <v>708</v>
      </c>
      <c r="I243" t="s">
        <v>721</v>
      </c>
      <c r="J243" t="s">
        <v>730</v>
      </c>
      <c r="K243" t="s">
        <v>975</v>
      </c>
      <c r="L243">
        <v>918.12</v>
      </c>
      <c r="M243">
        <v>1337.69</v>
      </c>
      <c r="N243">
        <v>9.5000000000000001E-2</v>
      </c>
      <c r="O243">
        <v>8</v>
      </c>
    </row>
    <row r="244" spans="1:15" x14ac:dyDescent="0.3">
      <c r="A244" t="s">
        <v>256</v>
      </c>
      <c r="B244" s="2">
        <v>45871</v>
      </c>
      <c r="C244" s="2">
        <v>45877</v>
      </c>
      <c r="D244" t="s">
        <v>647</v>
      </c>
      <c r="E244" t="s">
        <v>652</v>
      </c>
      <c r="F244" t="s">
        <v>666</v>
      </c>
      <c r="G244" t="s">
        <v>704</v>
      </c>
      <c r="H244" t="s">
        <v>711</v>
      </c>
      <c r="I244" t="s">
        <v>725</v>
      </c>
      <c r="J244" t="s">
        <v>731</v>
      </c>
      <c r="K244" t="s">
        <v>976</v>
      </c>
      <c r="L244">
        <v>1225.94</v>
      </c>
      <c r="M244">
        <v>1793.08</v>
      </c>
      <c r="N244">
        <v>0.13600000000000001</v>
      </c>
      <c r="O244">
        <v>22</v>
      </c>
    </row>
    <row r="245" spans="1:15" x14ac:dyDescent="0.3">
      <c r="A245" t="s">
        <v>257</v>
      </c>
      <c r="B245" s="2">
        <v>45630</v>
      </c>
      <c r="C245" s="2">
        <v>45638</v>
      </c>
      <c r="D245" t="s">
        <v>649</v>
      </c>
      <c r="E245" t="s">
        <v>656</v>
      </c>
      <c r="F245" t="s">
        <v>698</v>
      </c>
      <c r="G245" t="s">
        <v>706</v>
      </c>
      <c r="H245" t="s">
        <v>709</v>
      </c>
      <c r="I245" t="s">
        <v>717</v>
      </c>
      <c r="J245" t="s">
        <v>728</v>
      </c>
      <c r="K245" t="s">
        <v>977</v>
      </c>
      <c r="L245">
        <v>72.06</v>
      </c>
      <c r="M245">
        <v>122.74</v>
      </c>
      <c r="N245">
        <v>0.23799999999999999</v>
      </c>
      <c r="O245">
        <v>8</v>
      </c>
    </row>
    <row r="246" spans="1:15" x14ac:dyDescent="0.3">
      <c r="A246" t="s">
        <v>258</v>
      </c>
      <c r="B246" s="2">
        <v>45035</v>
      </c>
      <c r="C246" s="2">
        <v>45044</v>
      </c>
      <c r="D246" t="s">
        <v>648</v>
      </c>
      <c r="E246" t="s">
        <v>655</v>
      </c>
      <c r="F246" t="s">
        <v>692</v>
      </c>
      <c r="G246" t="s">
        <v>701</v>
      </c>
      <c r="H246" t="s">
        <v>710</v>
      </c>
      <c r="I246" t="s">
        <v>724</v>
      </c>
      <c r="J246" t="s">
        <v>730</v>
      </c>
      <c r="K246" t="s">
        <v>978</v>
      </c>
      <c r="L246">
        <v>1013.54</v>
      </c>
      <c r="M246">
        <v>927.93</v>
      </c>
      <c r="N246">
        <v>0.17499999999999999</v>
      </c>
      <c r="O246">
        <v>16</v>
      </c>
    </row>
    <row r="247" spans="1:15" x14ac:dyDescent="0.3">
      <c r="A247" t="s">
        <v>259</v>
      </c>
      <c r="B247" s="2">
        <v>45357</v>
      </c>
      <c r="C247" s="2">
        <v>45377</v>
      </c>
      <c r="D247" t="s">
        <v>646</v>
      </c>
      <c r="E247" t="s">
        <v>651</v>
      </c>
      <c r="F247" t="s">
        <v>663</v>
      </c>
      <c r="G247" t="s">
        <v>704</v>
      </c>
      <c r="H247" t="s">
        <v>709</v>
      </c>
      <c r="I247" t="s">
        <v>714</v>
      </c>
      <c r="J247" t="s">
        <v>730</v>
      </c>
      <c r="K247" t="s">
        <v>979</v>
      </c>
      <c r="L247">
        <v>65.64</v>
      </c>
      <c r="M247">
        <v>151.88</v>
      </c>
      <c r="N247">
        <v>0.16700000000000001</v>
      </c>
      <c r="O247">
        <v>23</v>
      </c>
    </row>
    <row r="248" spans="1:15" x14ac:dyDescent="0.3">
      <c r="A248" t="s">
        <v>260</v>
      </c>
      <c r="B248" s="2">
        <v>45338</v>
      </c>
      <c r="C248" s="2">
        <v>45355</v>
      </c>
      <c r="D248" t="s">
        <v>648</v>
      </c>
      <c r="E248" t="s">
        <v>653</v>
      </c>
      <c r="F248" t="s">
        <v>681</v>
      </c>
      <c r="G248" t="s">
        <v>703</v>
      </c>
      <c r="H248" t="s">
        <v>707</v>
      </c>
      <c r="I248" t="s">
        <v>726</v>
      </c>
      <c r="J248" t="s">
        <v>731</v>
      </c>
      <c r="K248" t="s">
        <v>980</v>
      </c>
      <c r="L248">
        <v>1350.98</v>
      </c>
      <c r="M248">
        <v>2210.4</v>
      </c>
      <c r="N248">
        <v>0.26300000000000001</v>
      </c>
      <c r="O248">
        <v>6</v>
      </c>
    </row>
    <row r="249" spans="1:15" x14ac:dyDescent="0.3">
      <c r="A249" t="s">
        <v>261</v>
      </c>
      <c r="B249" s="2">
        <v>45769</v>
      </c>
      <c r="C249" s="2">
        <v>45779</v>
      </c>
      <c r="D249" t="s">
        <v>649</v>
      </c>
      <c r="E249" t="s">
        <v>656</v>
      </c>
      <c r="F249" t="s">
        <v>671</v>
      </c>
      <c r="G249" t="s">
        <v>701</v>
      </c>
      <c r="H249" t="s">
        <v>709</v>
      </c>
      <c r="I249" t="s">
        <v>712</v>
      </c>
      <c r="J249" t="s">
        <v>732</v>
      </c>
      <c r="K249" t="s">
        <v>981</v>
      </c>
      <c r="L249">
        <v>20.149999999999999</v>
      </c>
      <c r="M249">
        <v>39.74</v>
      </c>
      <c r="N249">
        <v>0.151</v>
      </c>
      <c r="O249">
        <v>18</v>
      </c>
    </row>
    <row r="250" spans="1:15" x14ac:dyDescent="0.3">
      <c r="A250" t="s">
        <v>262</v>
      </c>
      <c r="B250" s="2">
        <v>45604</v>
      </c>
      <c r="C250" s="2">
        <v>45604</v>
      </c>
      <c r="D250" t="s">
        <v>646</v>
      </c>
      <c r="E250" t="s">
        <v>650</v>
      </c>
      <c r="F250" t="s">
        <v>678</v>
      </c>
      <c r="G250" t="s">
        <v>706</v>
      </c>
      <c r="H250" t="s">
        <v>709</v>
      </c>
      <c r="I250" t="s">
        <v>724</v>
      </c>
      <c r="J250" t="s">
        <v>729</v>
      </c>
      <c r="K250" t="s">
        <v>982</v>
      </c>
      <c r="L250">
        <v>803.28</v>
      </c>
      <c r="M250">
        <v>1009</v>
      </c>
      <c r="N250">
        <v>0.11</v>
      </c>
      <c r="O250">
        <v>4</v>
      </c>
    </row>
    <row r="251" spans="1:15" x14ac:dyDescent="0.3">
      <c r="A251" t="s">
        <v>263</v>
      </c>
      <c r="B251" s="2">
        <v>45912</v>
      </c>
      <c r="C251" s="2">
        <v>45930</v>
      </c>
      <c r="D251" t="s">
        <v>647</v>
      </c>
      <c r="E251" t="s">
        <v>652</v>
      </c>
      <c r="F251" t="s">
        <v>694</v>
      </c>
      <c r="G251" t="s">
        <v>703</v>
      </c>
      <c r="H251" t="s">
        <v>709</v>
      </c>
      <c r="I251" t="s">
        <v>721</v>
      </c>
      <c r="J251" t="s">
        <v>732</v>
      </c>
      <c r="K251" t="s">
        <v>983</v>
      </c>
      <c r="L251">
        <v>1212.99</v>
      </c>
      <c r="M251">
        <v>1653.64</v>
      </c>
      <c r="N251">
        <v>0.107</v>
      </c>
      <c r="O251">
        <v>8</v>
      </c>
    </row>
    <row r="252" spans="1:15" x14ac:dyDescent="0.3">
      <c r="A252" t="s">
        <v>264</v>
      </c>
      <c r="B252" s="2">
        <v>45537</v>
      </c>
      <c r="C252" s="2">
        <v>45543</v>
      </c>
      <c r="D252" t="s">
        <v>648</v>
      </c>
      <c r="E252" t="s">
        <v>660</v>
      </c>
      <c r="F252" t="s">
        <v>697</v>
      </c>
      <c r="G252" t="s">
        <v>704</v>
      </c>
      <c r="H252" t="s">
        <v>711</v>
      </c>
      <c r="I252" t="s">
        <v>722</v>
      </c>
      <c r="J252" t="s">
        <v>727</v>
      </c>
      <c r="K252" t="s">
        <v>984</v>
      </c>
      <c r="L252">
        <v>462.94</v>
      </c>
      <c r="M252">
        <v>1015.7</v>
      </c>
      <c r="N252">
        <v>0.14299999999999999</v>
      </c>
      <c r="O252">
        <v>14</v>
      </c>
    </row>
    <row r="253" spans="1:15" x14ac:dyDescent="0.3">
      <c r="A253" t="s">
        <v>265</v>
      </c>
      <c r="B253" s="2">
        <v>44989</v>
      </c>
      <c r="C253" s="2">
        <v>45009</v>
      </c>
      <c r="D253" t="s">
        <v>648</v>
      </c>
      <c r="E253" t="s">
        <v>653</v>
      </c>
      <c r="F253" t="s">
        <v>681</v>
      </c>
      <c r="G253" t="s">
        <v>704</v>
      </c>
      <c r="H253" t="s">
        <v>710</v>
      </c>
      <c r="I253" t="s">
        <v>714</v>
      </c>
      <c r="J253" t="s">
        <v>731</v>
      </c>
      <c r="K253" t="s">
        <v>985</v>
      </c>
      <c r="L253">
        <v>481.71</v>
      </c>
      <c r="M253">
        <v>912.45</v>
      </c>
      <c r="N253">
        <v>0.20300000000000001</v>
      </c>
      <c r="O253">
        <v>24</v>
      </c>
    </row>
    <row r="254" spans="1:15" x14ac:dyDescent="0.3">
      <c r="A254" t="s">
        <v>266</v>
      </c>
      <c r="B254" s="2">
        <v>45366</v>
      </c>
      <c r="C254" s="2">
        <v>45391</v>
      </c>
      <c r="D254" t="s">
        <v>648</v>
      </c>
      <c r="E254" t="s">
        <v>653</v>
      </c>
      <c r="F254" t="s">
        <v>688</v>
      </c>
      <c r="G254" t="s">
        <v>704</v>
      </c>
      <c r="H254" t="s">
        <v>708</v>
      </c>
      <c r="I254" t="s">
        <v>721</v>
      </c>
      <c r="J254" t="s">
        <v>732</v>
      </c>
      <c r="K254" t="s">
        <v>986</v>
      </c>
      <c r="L254">
        <v>648.64</v>
      </c>
      <c r="M254">
        <v>815.19</v>
      </c>
      <c r="N254">
        <v>0.22500000000000001</v>
      </c>
      <c r="O254">
        <v>28</v>
      </c>
    </row>
    <row r="255" spans="1:15" x14ac:dyDescent="0.3">
      <c r="A255" t="s">
        <v>267</v>
      </c>
      <c r="B255" s="2">
        <v>45502</v>
      </c>
      <c r="C255" s="2">
        <v>45504</v>
      </c>
      <c r="D255" t="s">
        <v>648</v>
      </c>
      <c r="E255" t="s">
        <v>660</v>
      </c>
      <c r="F255" t="s">
        <v>700</v>
      </c>
      <c r="G255" t="s">
        <v>702</v>
      </c>
      <c r="H255" t="s">
        <v>709</v>
      </c>
      <c r="I255" t="s">
        <v>714</v>
      </c>
      <c r="J255" t="s">
        <v>728</v>
      </c>
      <c r="K255" t="s">
        <v>987</v>
      </c>
      <c r="L255">
        <v>798.97</v>
      </c>
      <c r="M255">
        <v>1814.06</v>
      </c>
      <c r="N255">
        <v>0.122</v>
      </c>
      <c r="O255">
        <v>16</v>
      </c>
    </row>
    <row r="256" spans="1:15" x14ac:dyDescent="0.3">
      <c r="A256" t="s">
        <v>268</v>
      </c>
      <c r="B256" s="2">
        <v>45592</v>
      </c>
      <c r="C256" s="2">
        <v>45616</v>
      </c>
      <c r="D256" t="s">
        <v>647</v>
      </c>
      <c r="E256" t="s">
        <v>652</v>
      </c>
      <c r="F256" t="s">
        <v>694</v>
      </c>
      <c r="G256" t="s">
        <v>703</v>
      </c>
      <c r="H256" t="s">
        <v>708</v>
      </c>
      <c r="I256" t="s">
        <v>722</v>
      </c>
      <c r="J256" t="s">
        <v>732</v>
      </c>
      <c r="K256" t="s">
        <v>988</v>
      </c>
      <c r="L256">
        <v>317.25</v>
      </c>
      <c r="M256">
        <v>758.92</v>
      </c>
      <c r="N256">
        <v>5.2999999999999999E-2</v>
      </c>
      <c r="O256">
        <v>9</v>
      </c>
    </row>
    <row r="257" spans="1:15" x14ac:dyDescent="0.3">
      <c r="A257" t="s">
        <v>269</v>
      </c>
      <c r="B257" s="2">
        <v>45411</v>
      </c>
      <c r="C257" s="2">
        <v>45431</v>
      </c>
      <c r="D257" t="s">
        <v>649</v>
      </c>
      <c r="E257" t="s">
        <v>656</v>
      </c>
      <c r="F257" t="s">
        <v>698</v>
      </c>
      <c r="G257" t="s">
        <v>706</v>
      </c>
      <c r="H257" t="s">
        <v>709</v>
      </c>
      <c r="I257" t="s">
        <v>712</v>
      </c>
      <c r="J257" t="s">
        <v>731</v>
      </c>
      <c r="K257" t="s">
        <v>989</v>
      </c>
      <c r="L257">
        <v>668.97</v>
      </c>
      <c r="M257">
        <v>1667.44</v>
      </c>
      <c r="N257">
        <v>3.4000000000000002E-2</v>
      </c>
      <c r="O257">
        <v>15</v>
      </c>
    </row>
    <row r="258" spans="1:15" x14ac:dyDescent="0.3">
      <c r="A258" t="s">
        <v>270</v>
      </c>
      <c r="B258" s="2">
        <v>45204</v>
      </c>
      <c r="C258" s="2">
        <v>45205</v>
      </c>
      <c r="D258" t="s">
        <v>647</v>
      </c>
      <c r="E258" t="s">
        <v>654</v>
      </c>
      <c r="F258" t="s">
        <v>668</v>
      </c>
      <c r="G258" t="s">
        <v>703</v>
      </c>
      <c r="H258" t="s">
        <v>708</v>
      </c>
      <c r="I258" t="s">
        <v>714</v>
      </c>
      <c r="J258" t="s">
        <v>727</v>
      </c>
      <c r="K258" t="s">
        <v>990</v>
      </c>
      <c r="L258">
        <v>1470.26</v>
      </c>
      <c r="M258">
        <v>2562.5500000000002</v>
      </c>
      <c r="N258">
        <v>0.17299999999999999</v>
      </c>
      <c r="O258">
        <v>9</v>
      </c>
    </row>
    <row r="259" spans="1:15" x14ac:dyDescent="0.3">
      <c r="A259" t="s">
        <v>271</v>
      </c>
      <c r="B259" s="2">
        <v>45035</v>
      </c>
      <c r="C259" s="2">
        <v>45053</v>
      </c>
      <c r="D259" t="s">
        <v>649</v>
      </c>
      <c r="E259" t="s">
        <v>658</v>
      </c>
      <c r="F259" t="s">
        <v>683</v>
      </c>
      <c r="G259" t="s">
        <v>703</v>
      </c>
      <c r="H259" t="s">
        <v>711</v>
      </c>
      <c r="I259" t="s">
        <v>722</v>
      </c>
      <c r="J259" t="s">
        <v>729</v>
      </c>
      <c r="K259" t="s">
        <v>991</v>
      </c>
      <c r="L259">
        <v>516.96</v>
      </c>
      <c r="M259">
        <v>745.38</v>
      </c>
      <c r="N259">
        <v>0.19700000000000001</v>
      </c>
      <c r="O259">
        <v>4</v>
      </c>
    </row>
    <row r="260" spans="1:15" x14ac:dyDescent="0.3">
      <c r="A260" t="s">
        <v>272</v>
      </c>
      <c r="B260" s="2">
        <v>45835</v>
      </c>
      <c r="C260" s="2">
        <v>45843</v>
      </c>
      <c r="D260" t="s">
        <v>649</v>
      </c>
      <c r="E260" t="s">
        <v>656</v>
      </c>
      <c r="F260" t="s">
        <v>684</v>
      </c>
      <c r="G260" t="s">
        <v>705</v>
      </c>
      <c r="H260" t="s">
        <v>711</v>
      </c>
      <c r="I260" t="s">
        <v>715</v>
      </c>
      <c r="J260" t="s">
        <v>732</v>
      </c>
      <c r="K260" t="s">
        <v>992</v>
      </c>
      <c r="L260">
        <v>314.93</v>
      </c>
      <c r="M260">
        <v>687.95</v>
      </c>
      <c r="N260">
        <v>0.20499999999999999</v>
      </c>
      <c r="O260">
        <v>8</v>
      </c>
    </row>
    <row r="261" spans="1:15" x14ac:dyDescent="0.3">
      <c r="A261" t="s">
        <v>273</v>
      </c>
      <c r="B261" s="2">
        <v>45210</v>
      </c>
      <c r="C261" s="2">
        <v>45212</v>
      </c>
      <c r="D261" t="s">
        <v>648</v>
      </c>
      <c r="E261" t="s">
        <v>655</v>
      </c>
      <c r="F261" t="s">
        <v>672</v>
      </c>
      <c r="G261" t="s">
        <v>704</v>
      </c>
      <c r="H261" t="s">
        <v>710</v>
      </c>
      <c r="J261" t="s">
        <v>733</v>
      </c>
      <c r="K261" t="s">
        <v>993</v>
      </c>
      <c r="L261">
        <v>715.94</v>
      </c>
      <c r="M261">
        <v>550.07000000000005</v>
      </c>
      <c r="N261">
        <v>0.14000000000000001</v>
      </c>
      <c r="O261">
        <v>16</v>
      </c>
    </row>
    <row r="262" spans="1:15" x14ac:dyDescent="0.3">
      <c r="A262" t="s">
        <v>274</v>
      </c>
      <c r="B262" s="2">
        <v>45066</v>
      </c>
      <c r="C262" s="2">
        <v>45084</v>
      </c>
      <c r="D262" t="s">
        <v>646</v>
      </c>
      <c r="E262" t="s">
        <v>651</v>
      </c>
      <c r="F262" t="s">
        <v>663</v>
      </c>
      <c r="G262" t="s">
        <v>706</v>
      </c>
      <c r="H262" t="s">
        <v>710</v>
      </c>
      <c r="I262" t="s">
        <v>718</v>
      </c>
      <c r="J262" t="s">
        <v>727</v>
      </c>
      <c r="K262" t="s">
        <v>994</v>
      </c>
      <c r="L262">
        <v>1120.06</v>
      </c>
      <c r="M262">
        <v>2068.21</v>
      </c>
      <c r="N262">
        <v>7.8E-2</v>
      </c>
      <c r="O262">
        <v>12</v>
      </c>
    </row>
    <row r="263" spans="1:15" x14ac:dyDescent="0.3">
      <c r="A263" t="s">
        <v>275</v>
      </c>
      <c r="B263" s="2">
        <v>45073</v>
      </c>
      <c r="C263" s="2">
        <v>45096</v>
      </c>
      <c r="D263" t="s">
        <v>649</v>
      </c>
      <c r="E263" t="s">
        <v>656</v>
      </c>
      <c r="F263" t="s">
        <v>671</v>
      </c>
      <c r="G263" t="s">
        <v>702</v>
      </c>
      <c r="H263" t="s">
        <v>707</v>
      </c>
      <c r="I263" t="s">
        <v>719</v>
      </c>
      <c r="J263" t="s">
        <v>733</v>
      </c>
      <c r="K263" t="s">
        <v>995</v>
      </c>
      <c r="L263">
        <v>1471.58</v>
      </c>
      <c r="M263">
        <v>2576.65</v>
      </c>
      <c r="N263">
        <v>4.0000000000000001E-3</v>
      </c>
      <c r="O263">
        <v>7</v>
      </c>
    </row>
    <row r="264" spans="1:15" x14ac:dyDescent="0.3">
      <c r="A264" t="s">
        <v>276</v>
      </c>
      <c r="B264" s="2">
        <v>45142</v>
      </c>
      <c r="C264" s="2">
        <v>45162</v>
      </c>
      <c r="D264" t="s">
        <v>648</v>
      </c>
      <c r="E264" t="s">
        <v>655</v>
      </c>
      <c r="F264" t="s">
        <v>672</v>
      </c>
      <c r="G264" t="s">
        <v>703</v>
      </c>
      <c r="H264" t="s">
        <v>711</v>
      </c>
      <c r="J264" t="s">
        <v>729</v>
      </c>
      <c r="K264" t="s">
        <v>996</v>
      </c>
      <c r="L264">
        <v>582.88</v>
      </c>
      <c r="M264">
        <v>1044.1400000000001</v>
      </c>
      <c r="N264">
        <v>0.216</v>
      </c>
      <c r="O264">
        <v>10</v>
      </c>
    </row>
    <row r="265" spans="1:15" x14ac:dyDescent="0.3">
      <c r="A265" t="s">
        <v>277</v>
      </c>
      <c r="B265" s="2">
        <v>45829</v>
      </c>
      <c r="C265" s="2">
        <v>45835</v>
      </c>
      <c r="D265" t="s">
        <v>646</v>
      </c>
      <c r="E265" t="s">
        <v>661</v>
      </c>
      <c r="F265" t="s">
        <v>687</v>
      </c>
      <c r="G265" t="s">
        <v>706</v>
      </c>
      <c r="H265" t="s">
        <v>710</v>
      </c>
      <c r="I265" t="s">
        <v>725</v>
      </c>
      <c r="J265" t="s">
        <v>730</v>
      </c>
      <c r="K265" t="s">
        <v>997</v>
      </c>
      <c r="L265">
        <v>93.91</v>
      </c>
      <c r="M265">
        <v>99.04</v>
      </c>
      <c r="N265">
        <v>5.7000000000000002E-2</v>
      </c>
      <c r="O265">
        <v>6</v>
      </c>
    </row>
    <row r="266" spans="1:15" x14ac:dyDescent="0.3">
      <c r="A266" t="s">
        <v>278</v>
      </c>
      <c r="B266" s="2">
        <v>45763</v>
      </c>
      <c r="C266" s="2">
        <v>45773</v>
      </c>
      <c r="D266" t="s">
        <v>646</v>
      </c>
      <c r="E266" t="s">
        <v>651</v>
      </c>
      <c r="F266" t="s">
        <v>663</v>
      </c>
      <c r="G266" t="s">
        <v>706</v>
      </c>
      <c r="H266" t="s">
        <v>709</v>
      </c>
      <c r="I266" t="s">
        <v>721</v>
      </c>
      <c r="J266" t="s">
        <v>731</v>
      </c>
      <c r="K266" t="s">
        <v>998</v>
      </c>
      <c r="L266">
        <v>1457.44</v>
      </c>
      <c r="M266">
        <v>1996.81</v>
      </c>
      <c r="N266">
        <v>0.126</v>
      </c>
      <c r="O266">
        <v>23</v>
      </c>
    </row>
    <row r="267" spans="1:15" x14ac:dyDescent="0.3">
      <c r="A267" t="s">
        <v>279</v>
      </c>
      <c r="B267" s="2">
        <v>45902</v>
      </c>
      <c r="C267" s="2">
        <v>45911</v>
      </c>
      <c r="D267" t="s">
        <v>648</v>
      </c>
      <c r="E267" t="s">
        <v>653</v>
      </c>
      <c r="F267" t="s">
        <v>667</v>
      </c>
      <c r="G267" t="s">
        <v>701</v>
      </c>
      <c r="H267" t="s">
        <v>710</v>
      </c>
      <c r="I267" t="s">
        <v>724</v>
      </c>
      <c r="J267" t="s">
        <v>728</v>
      </c>
      <c r="K267" t="s">
        <v>999</v>
      </c>
      <c r="L267">
        <v>1207.6300000000001</v>
      </c>
      <c r="M267">
        <v>921.68</v>
      </c>
      <c r="N267">
        <v>0.19600000000000001</v>
      </c>
      <c r="O267">
        <v>17</v>
      </c>
    </row>
    <row r="268" spans="1:15" x14ac:dyDescent="0.3">
      <c r="A268" t="s">
        <v>280</v>
      </c>
      <c r="B268" s="2">
        <v>45573</v>
      </c>
      <c r="C268" s="2">
        <v>45573</v>
      </c>
      <c r="D268" t="s">
        <v>649</v>
      </c>
      <c r="E268" t="s">
        <v>658</v>
      </c>
      <c r="F268" t="s">
        <v>683</v>
      </c>
      <c r="G268" t="s">
        <v>701</v>
      </c>
      <c r="H268" t="s">
        <v>708</v>
      </c>
      <c r="I268" t="s">
        <v>718</v>
      </c>
      <c r="J268" t="s">
        <v>732</v>
      </c>
      <c r="K268" t="s">
        <v>1000</v>
      </c>
      <c r="L268">
        <v>1108.1099999999999</v>
      </c>
      <c r="M268">
        <v>2503.79</v>
      </c>
      <c r="N268">
        <v>0.184</v>
      </c>
      <c r="O268">
        <v>19</v>
      </c>
    </row>
    <row r="269" spans="1:15" x14ac:dyDescent="0.3">
      <c r="A269" t="s">
        <v>281</v>
      </c>
      <c r="B269" s="2">
        <v>45053</v>
      </c>
      <c r="C269" s="2">
        <v>45051</v>
      </c>
      <c r="D269" t="s">
        <v>646</v>
      </c>
      <c r="E269" t="s">
        <v>651</v>
      </c>
      <c r="F269" t="s">
        <v>663</v>
      </c>
      <c r="G269" t="s">
        <v>703</v>
      </c>
      <c r="H269" t="s">
        <v>709</v>
      </c>
      <c r="I269" t="s">
        <v>720</v>
      </c>
      <c r="J269" t="s">
        <v>727</v>
      </c>
      <c r="K269" t="s">
        <v>1001</v>
      </c>
      <c r="L269">
        <v>1269.6500000000001</v>
      </c>
      <c r="M269">
        <v>2462.77</v>
      </c>
      <c r="N269">
        <v>0.107</v>
      </c>
      <c r="O269">
        <v>8</v>
      </c>
    </row>
    <row r="270" spans="1:15" x14ac:dyDescent="0.3">
      <c r="A270" t="s">
        <v>282</v>
      </c>
      <c r="B270" s="2">
        <v>45284</v>
      </c>
      <c r="C270" s="2">
        <v>45292</v>
      </c>
      <c r="D270" t="s">
        <v>648</v>
      </c>
      <c r="E270" t="s">
        <v>655</v>
      </c>
      <c r="F270" t="s">
        <v>670</v>
      </c>
      <c r="G270" t="s">
        <v>702</v>
      </c>
      <c r="H270" t="s">
        <v>711</v>
      </c>
      <c r="I270" t="s">
        <v>712</v>
      </c>
      <c r="J270" t="s">
        <v>730</v>
      </c>
      <c r="K270" t="s">
        <v>1002</v>
      </c>
      <c r="L270">
        <v>526.49</v>
      </c>
      <c r="M270">
        <v>496.2</v>
      </c>
      <c r="N270">
        <v>0</v>
      </c>
      <c r="O270">
        <v>14</v>
      </c>
    </row>
    <row r="271" spans="1:15" x14ac:dyDescent="0.3">
      <c r="A271" t="s">
        <v>283</v>
      </c>
      <c r="B271" s="2">
        <v>45301</v>
      </c>
      <c r="C271" s="2">
        <v>45314</v>
      </c>
      <c r="D271" t="s">
        <v>649</v>
      </c>
      <c r="E271" t="s">
        <v>657</v>
      </c>
      <c r="F271" t="s">
        <v>673</v>
      </c>
      <c r="G271" t="s">
        <v>701</v>
      </c>
      <c r="H271" t="s">
        <v>711</v>
      </c>
      <c r="I271" t="s">
        <v>720</v>
      </c>
      <c r="J271" t="s">
        <v>728</v>
      </c>
      <c r="K271" t="s">
        <v>1003</v>
      </c>
      <c r="L271">
        <v>720</v>
      </c>
      <c r="M271">
        <v>907.59</v>
      </c>
      <c r="N271">
        <v>0.154</v>
      </c>
      <c r="O271">
        <v>10</v>
      </c>
    </row>
    <row r="272" spans="1:15" x14ac:dyDescent="0.3">
      <c r="A272" t="s">
        <v>284</v>
      </c>
      <c r="B272" s="2">
        <v>45141</v>
      </c>
      <c r="C272" s="2">
        <v>45152</v>
      </c>
      <c r="D272" t="s">
        <v>648</v>
      </c>
      <c r="E272" t="s">
        <v>655</v>
      </c>
      <c r="F272" t="s">
        <v>672</v>
      </c>
      <c r="G272" t="s">
        <v>701</v>
      </c>
      <c r="H272" t="s">
        <v>711</v>
      </c>
      <c r="I272" t="s">
        <v>713</v>
      </c>
      <c r="J272" t="s">
        <v>733</v>
      </c>
      <c r="K272" t="s">
        <v>1004</v>
      </c>
      <c r="L272">
        <v>232.73</v>
      </c>
      <c r="M272">
        <v>334.19</v>
      </c>
      <c r="N272">
        <v>0.13400000000000001</v>
      </c>
      <c r="O272">
        <v>25</v>
      </c>
    </row>
    <row r="273" spans="1:15" x14ac:dyDescent="0.3">
      <c r="A273" t="s">
        <v>285</v>
      </c>
      <c r="B273" s="2">
        <v>45707</v>
      </c>
      <c r="C273" s="2">
        <v>45725</v>
      </c>
      <c r="D273" t="s">
        <v>647</v>
      </c>
      <c r="E273" t="s">
        <v>654</v>
      </c>
      <c r="F273" t="s">
        <v>680</v>
      </c>
      <c r="G273" t="s">
        <v>705</v>
      </c>
      <c r="H273" t="s">
        <v>711</v>
      </c>
      <c r="I273" t="s">
        <v>719</v>
      </c>
      <c r="J273" t="s">
        <v>732</v>
      </c>
      <c r="K273" t="s">
        <v>1005</v>
      </c>
      <c r="L273">
        <v>325.87</v>
      </c>
      <c r="M273">
        <v>538.79</v>
      </c>
      <c r="N273">
        <v>0.17399999999999999</v>
      </c>
      <c r="O273">
        <v>16</v>
      </c>
    </row>
    <row r="274" spans="1:15" x14ac:dyDescent="0.3">
      <c r="A274" t="s">
        <v>286</v>
      </c>
      <c r="B274" s="2">
        <v>45382</v>
      </c>
      <c r="C274" s="2">
        <v>45399</v>
      </c>
      <c r="D274" t="s">
        <v>649</v>
      </c>
      <c r="E274" t="s">
        <v>656</v>
      </c>
      <c r="F274" t="s">
        <v>698</v>
      </c>
      <c r="G274" t="s">
        <v>702</v>
      </c>
      <c r="H274" t="s">
        <v>711</v>
      </c>
      <c r="I274" t="s">
        <v>722</v>
      </c>
      <c r="J274" t="s">
        <v>732</v>
      </c>
      <c r="K274" t="s">
        <v>1006</v>
      </c>
      <c r="L274">
        <v>1025.51</v>
      </c>
      <c r="M274">
        <v>1436.54</v>
      </c>
      <c r="N274">
        <v>0.13900000000000001</v>
      </c>
      <c r="O274">
        <v>28</v>
      </c>
    </row>
    <row r="275" spans="1:15" x14ac:dyDescent="0.3">
      <c r="A275" t="s">
        <v>287</v>
      </c>
      <c r="B275" s="2">
        <v>45131</v>
      </c>
      <c r="C275" s="2">
        <v>45151</v>
      </c>
      <c r="D275" t="s">
        <v>648</v>
      </c>
      <c r="E275" t="s">
        <v>653</v>
      </c>
      <c r="F275" t="s">
        <v>681</v>
      </c>
      <c r="G275" t="s">
        <v>702</v>
      </c>
      <c r="H275" t="s">
        <v>711</v>
      </c>
      <c r="I275" t="s">
        <v>712</v>
      </c>
      <c r="J275" t="s">
        <v>732</v>
      </c>
      <c r="K275" t="s">
        <v>1007</v>
      </c>
      <c r="L275">
        <v>1082.3800000000001</v>
      </c>
      <c r="M275">
        <v>1766.55</v>
      </c>
      <c r="N275">
        <v>0.16400000000000001</v>
      </c>
      <c r="O275">
        <v>20</v>
      </c>
    </row>
    <row r="276" spans="1:15" x14ac:dyDescent="0.3">
      <c r="A276" t="s">
        <v>288</v>
      </c>
      <c r="B276" s="2">
        <v>45367</v>
      </c>
      <c r="C276" s="2">
        <v>45395</v>
      </c>
      <c r="D276" t="s">
        <v>649</v>
      </c>
      <c r="E276" t="s">
        <v>657</v>
      </c>
      <c r="F276" t="s">
        <v>690</v>
      </c>
      <c r="G276" t="s">
        <v>705</v>
      </c>
      <c r="H276" t="s">
        <v>708</v>
      </c>
      <c r="I276" t="s">
        <v>723</v>
      </c>
      <c r="J276" t="s">
        <v>728</v>
      </c>
      <c r="K276" t="s">
        <v>1008</v>
      </c>
      <c r="L276">
        <v>287.61</v>
      </c>
      <c r="M276">
        <v>628.54</v>
      </c>
      <c r="N276">
        <v>0.13500000000000001</v>
      </c>
      <c r="O276">
        <v>21</v>
      </c>
    </row>
    <row r="277" spans="1:15" x14ac:dyDescent="0.3">
      <c r="A277" t="s">
        <v>289</v>
      </c>
      <c r="B277" s="2">
        <v>45316</v>
      </c>
      <c r="C277" s="2">
        <v>45318</v>
      </c>
      <c r="D277" t="s">
        <v>648</v>
      </c>
      <c r="E277" t="s">
        <v>655</v>
      </c>
      <c r="F277" t="s">
        <v>670</v>
      </c>
      <c r="G277" t="s">
        <v>703</v>
      </c>
      <c r="H277" t="s">
        <v>709</v>
      </c>
      <c r="I277" t="s">
        <v>725</v>
      </c>
      <c r="J277" t="s">
        <v>731</v>
      </c>
      <c r="K277" t="s">
        <v>1009</v>
      </c>
      <c r="L277">
        <v>1410.97</v>
      </c>
      <c r="M277">
        <v>1650.75</v>
      </c>
      <c r="N277">
        <v>0.13500000000000001</v>
      </c>
      <c r="O277">
        <v>6</v>
      </c>
    </row>
    <row r="278" spans="1:15" x14ac:dyDescent="0.3">
      <c r="A278" t="s">
        <v>290</v>
      </c>
      <c r="B278" s="2">
        <v>45378</v>
      </c>
      <c r="C278" s="2">
        <v>45393</v>
      </c>
      <c r="D278" t="s">
        <v>648</v>
      </c>
      <c r="E278" t="s">
        <v>660</v>
      </c>
      <c r="F278" t="s">
        <v>686</v>
      </c>
      <c r="G278" t="s">
        <v>705</v>
      </c>
      <c r="H278" t="s">
        <v>711</v>
      </c>
      <c r="I278" t="s">
        <v>719</v>
      </c>
      <c r="J278" t="s">
        <v>729</v>
      </c>
      <c r="K278" t="s">
        <v>1010</v>
      </c>
      <c r="L278">
        <v>1338.35</v>
      </c>
      <c r="M278">
        <v>2247.14</v>
      </c>
      <c r="N278">
        <v>0.115</v>
      </c>
      <c r="O278">
        <v>40</v>
      </c>
    </row>
    <row r="279" spans="1:15" x14ac:dyDescent="0.3">
      <c r="A279" t="s">
        <v>291</v>
      </c>
      <c r="B279" s="2">
        <v>45832</v>
      </c>
      <c r="C279" s="2">
        <v>45852</v>
      </c>
      <c r="D279" t="s">
        <v>649</v>
      </c>
      <c r="E279" t="s">
        <v>656</v>
      </c>
      <c r="F279" t="s">
        <v>671</v>
      </c>
      <c r="G279" t="s">
        <v>701</v>
      </c>
      <c r="H279" t="s">
        <v>711</v>
      </c>
      <c r="I279" t="s">
        <v>719</v>
      </c>
      <c r="J279" t="s">
        <v>733</v>
      </c>
      <c r="K279" t="s">
        <v>1011</v>
      </c>
      <c r="L279">
        <v>385.08</v>
      </c>
      <c r="M279">
        <v>893.19</v>
      </c>
      <c r="N279">
        <v>0.151</v>
      </c>
      <c r="O279">
        <v>8</v>
      </c>
    </row>
    <row r="280" spans="1:15" x14ac:dyDescent="0.3">
      <c r="A280" t="s">
        <v>292</v>
      </c>
      <c r="B280" s="2">
        <v>45459</v>
      </c>
      <c r="C280" s="2">
        <v>45476</v>
      </c>
      <c r="D280" t="s">
        <v>646</v>
      </c>
      <c r="E280" t="s">
        <v>661</v>
      </c>
      <c r="F280" t="s">
        <v>682</v>
      </c>
      <c r="G280" t="s">
        <v>706</v>
      </c>
      <c r="H280" t="s">
        <v>709</v>
      </c>
      <c r="I280" t="s">
        <v>721</v>
      </c>
      <c r="J280" t="s">
        <v>730</v>
      </c>
      <c r="K280" t="s">
        <v>1012</v>
      </c>
      <c r="L280">
        <v>1173.83</v>
      </c>
      <c r="M280">
        <v>2328.9</v>
      </c>
      <c r="N280">
        <v>0.12</v>
      </c>
      <c r="O280">
        <v>17</v>
      </c>
    </row>
    <row r="281" spans="1:15" x14ac:dyDescent="0.3">
      <c r="A281" t="s">
        <v>293</v>
      </c>
      <c r="B281" s="2">
        <v>45229</v>
      </c>
      <c r="C281" s="2">
        <v>45244</v>
      </c>
      <c r="D281" t="s">
        <v>647</v>
      </c>
      <c r="E281" t="s">
        <v>654</v>
      </c>
      <c r="F281" t="s">
        <v>668</v>
      </c>
      <c r="G281" t="s">
        <v>701</v>
      </c>
      <c r="H281" t="s">
        <v>708</v>
      </c>
      <c r="I281" t="s">
        <v>721</v>
      </c>
      <c r="J281" t="s">
        <v>731</v>
      </c>
      <c r="K281" t="s">
        <v>1013</v>
      </c>
      <c r="L281">
        <v>953.46</v>
      </c>
      <c r="M281">
        <v>2066.75</v>
      </c>
      <c r="N281">
        <v>0.13800000000000001</v>
      </c>
      <c r="O281">
        <v>5</v>
      </c>
    </row>
    <row r="282" spans="1:15" x14ac:dyDescent="0.3">
      <c r="A282" t="s">
        <v>294</v>
      </c>
      <c r="B282" s="2">
        <v>45092</v>
      </c>
      <c r="C282" s="2">
        <v>45100</v>
      </c>
      <c r="D282" t="s">
        <v>648</v>
      </c>
      <c r="E282" t="s">
        <v>660</v>
      </c>
      <c r="F282" t="s">
        <v>686</v>
      </c>
      <c r="G282" t="s">
        <v>704</v>
      </c>
      <c r="H282" t="s">
        <v>710</v>
      </c>
      <c r="I282" t="s">
        <v>719</v>
      </c>
      <c r="J282" t="s">
        <v>732</v>
      </c>
      <c r="K282" t="s">
        <v>1014</v>
      </c>
      <c r="L282">
        <v>1097.0899999999999</v>
      </c>
      <c r="M282">
        <v>2182.31</v>
      </c>
      <c r="N282">
        <v>0.112</v>
      </c>
      <c r="O282">
        <v>9</v>
      </c>
    </row>
    <row r="283" spans="1:15" x14ac:dyDescent="0.3">
      <c r="A283" t="s">
        <v>295</v>
      </c>
      <c r="B283" s="2">
        <v>45730</v>
      </c>
      <c r="C283" s="2">
        <v>45745</v>
      </c>
      <c r="D283" t="s">
        <v>647</v>
      </c>
      <c r="E283" t="s">
        <v>652</v>
      </c>
      <c r="F283" t="s">
        <v>689</v>
      </c>
      <c r="G283" t="s">
        <v>703</v>
      </c>
      <c r="H283" t="s">
        <v>711</v>
      </c>
      <c r="I283" t="s">
        <v>722</v>
      </c>
      <c r="J283" t="s">
        <v>729</v>
      </c>
      <c r="K283" t="s">
        <v>1015</v>
      </c>
      <c r="L283">
        <v>1106.96</v>
      </c>
      <c r="M283">
        <v>2726.62</v>
      </c>
      <c r="N283">
        <v>0.317</v>
      </c>
      <c r="O283">
        <v>7</v>
      </c>
    </row>
    <row r="284" spans="1:15" x14ac:dyDescent="0.3">
      <c r="A284" t="s">
        <v>296</v>
      </c>
      <c r="B284" s="2">
        <v>45153</v>
      </c>
      <c r="C284" s="2">
        <v>45163</v>
      </c>
      <c r="D284" t="s">
        <v>646</v>
      </c>
      <c r="E284" t="s">
        <v>650</v>
      </c>
      <c r="F284" t="s">
        <v>664</v>
      </c>
      <c r="G284" t="s">
        <v>705</v>
      </c>
      <c r="H284" t="s">
        <v>707</v>
      </c>
      <c r="I284" t="s">
        <v>725</v>
      </c>
      <c r="J284" t="s">
        <v>730</v>
      </c>
      <c r="K284" t="s">
        <v>1016</v>
      </c>
      <c r="L284">
        <v>91.85</v>
      </c>
      <c r="M284">
        <v>111.29</v>
      </c>
      <c r="N284">
        <v>0</v>
      </c>
      <c r="O284">
        <v>6</v>
      </c>
    </row>
    <row r="285" spans="1:15" x14ac:dyDescent="0.3">
      <c r="A285" t="s">
        <v>297</v>
      </c>
      <c r="B285" s="2">
        <v>45794</v>
      </c>
      <c r="C285" s="2">
        <v>45805</v>
      </c>
      <c r="D285" t="s">
        <v>647</v>
      </c>
      <c r="E285" t="s">
        <v>654</v>
      </c>
      <c r="F285" t="s">
        <v>668</v>
      </c>
      <c r="G285" t="s">
        <v>701</v>
      </c>
      <c r="H285" t="s">
        <v>710</v>
      </c>
      <c r="I285" t="s">
        <v>717</v>
      </c>
      <c r="J285" t="s">
        <v>731</v>
      </c>
      <c r="K285" t="s">
        <v>1017</v>
      </c>
      <c r="L285">
        <v>623.4</v>
      </c>
      <c r="M285">
        <v>1100.0899999999999</v>
      </c>
      <c r="N285">
        <v>0.114</v>
      </c>
      <c r="O285">
        <v>12</v>
      </c>
    </row>
    <row r="286" spans="1:15" x14ac:dyDescent="0.3">
      <c r="A286" t="s">
        <v>298</v>
      </c>
      <c r="B286" s="2">
        <v>45304</v>
      </c>
      <c r="C286" s="2">
        <v>45327</v>
      </c>
      <c r="D286" t="s">
        <v>649</v>
      </c>
      <c r="E286" t="s">
        <v>656</v>
      </c>
      <c r="F286" t="s">
        <v>698</v>
      </c>
      <c r="G286" t="s">
        <v>702</v>
      </c>
      <c r="H286" t="s">
        <v>711</v>
      </c>
      <c r="I286" t="s">
        <v>717</v>
      </c>
      <c r="J286" t="s">
        <v>731</v>
      </c>
      <c r="K286" t="s">
        <v>1018</v>
      </c>
      <c r="L286">
        <v>1017.93</v>
      </c>
      <c r="M286">
        <v>1529.14</v>
      </c>
      <c r="N286">
        <v>0.155</v>
      </c>
      <c r="O286">
        <v>12</v>
      </c>
    </row>
    <row r="287" spans="1:15" x14ac:dyDescent="0.3">
      <c r="A287" t="s">
        <v>299</v>
      </c>
      <c r="B287" s="2">
        <v>45101</v>
      </c>
      <c r="C287" s="2">
        <v>45128</v>
      </c>
      <c r="D287" t="s">
        <v>647</v>
      </c>
      <c r="E287" t="s">
        <v>652</v>
      </c>
      <c r="F287" t="s">
        <v>694</v>
      </c>
      <c r="G287" t="s">
        <v>704</v>
      </c>
      <c r="H287" t="s">
        <v>709</v>
      </c>
      <c r="I287" t="s">
        <v>713</v>
      </c>
      <c r="J287" t="s">
        <v>730</v>
      </c>
      <c r="K287" t="s">
        <v>1019</v>
      </c>
      <c r="L287">
        <v>554.76</v>
      </c>
      <c r="M287">
        <v>728.69</v>
      </c>
      <c r="N287">
        <v>0.22</v>
      </c>
      <c r="O287">
        <v>7</v>
      </c>
    </row>
    <row r="288" spans="1:15" x14ac:dyDescent="0.3">
      <c r="A288" t="s">
        <v>300</v>
      </c>
      <c r="B288" s="2">
        <v>45751</v>
      </c>
      <c r="C288" s="2">
        <v>45760</v>
      </c>
      <c r="D288" t="s">
        <v>649</v>
      </c>
      <c r="E288" t="s">
        <v>656</v>
      </c>
      <c r="F288" t="s">
        <v>684</v>
      </c>
      <c r="G288" t="s">
        <v>704</v>
      </c>
      <c r="H288" t="s">
        <v>709</v>
      </c>
      <c r="I288" t="s">
        <v>721</v>
      </c>
      <c r="J288" t="s">
        <v>730</v>
      </c>
      <c r="K288" t="s">
        <v>1020</v>
      </c>
      <c r="L288">
        <v>7.02</v>
      </c>
      <c r="M288">
        <v>6.28</v>
      </c>
      <c r="N288">
        <v>0.13400000000000001</v>
      </c>
      <c r="O288">
        <v>14</v>
      </c>
    </row>
    <row r="289" spans="1:15" x14ac:dyDescent="0.3">
      <c r="A289" t="s">
        <v>301</v>
      </c>
      <c r="B289" s="2">
        <v>45542</v>
      </c>
      <c r="C289" s="2">
        <v>45542</v>
      </c>
      <c r="D289" t="s">
        <v>647</v>
      </c>
      <c r="E289" t="s">
        <v>654</v>
      </c>
      <c r="F289" t="s">
        <v>691</v>
      </c>
      <c r="G289" t="s">
        <v>702</v>
      </c>
      <c r="H289" t="s">
        <v>710</v>
      </c>
      <c r="I289" t="s">
        <v>717</v>
      </c>
      <c r="J289" t="s">
        <v>729</v>
      </c>
      <c r="K289" t="s">
        <v>1021</v>
      </c>
      <c r="L289">
        <v>1066.6500000000001</v>
      </c>
      <c r="M289">
        <v>2569.77</v>
      </c>
      <c r="N289">
        <v>0.13400000000000001</v>
      </c>
      <c r="O289">
        <v>9</v>
      </c>
    </row>
    <row r="290" spans="1:15" x14ac:dyDescent="0.3">
      <c r="A290" t="s">
        <v>302</v>
      </c>
      <c r="B290" s="2">
        <v>45319</v>
      </c>
      <c r="C290" s="2">
        <v>45321</v>
      </c>
      <c r="D290" t="s">
        <v>646</v>
      </c>
      <c r="E290" t="s">
        <v>661</v>
      </c>
      <c r="F290" t="s">
        <v>695</v>
      </c>
      <c r="G290" t="s">
        <v>704</v>
      </c>
      <c r="H290" t="s">
        <v>711</v>
      </c>
      <c r="I290" t="s">
        <v>721</v>
      </c>
      <c r="J290" t="s">
        <v>733</v>
      </c>
      <c r="K290" t="s">
        <v>1022</v>
      </c>
      <c r="L290">
        <v>798.45</v>
      </c>
      <c r="M290">
        <v>1592.02</v>
      </c>
      <c r="N290">
        <v>6.6000000000000003E-2</v>
      </c>
      <c r="O290">
        <v>18</v>
      </c>
    </row>
    <row r="291" spans="1:15" x14ac:dyDescent="0.3">
      <c r="A291" t="s">
        <v>303</v>
      </c>
      <c r="B291" s="2">
        <v>45125</v>
      </c>
      <c r="C291" s="2">
        <v>45148</v>
      </c>
      <c r="D291" t="s">
        <v>646</v>
      </c>
      <c r="E291" t="s">
        <v>661</v>
      </c>
      <c r="F291" t="s">
        <v>682</v>
      </c>
      <c r="G291" t="s">
        <v>705</v>
      </c>
      <c r="H291" t="s">
        <v>707</v>
      </c>
      <c r="I291" t="s">
        <v>716</v>
      </c>
      <c r="J291" t="s">
        <v>727</v>
      </c>
      <c r="K291" t="s">
        <v>1023</v>
      </c>
      <c r="L291">
        <v>1271.56</v>
      </c>
      <c r="M291">
        <v>995.47</v>
      </c>
      <c r="N291">
        <v>0.192</v>
      </c>
      <c r="O291">
        <v>13</v>
      </c>
    </row>
    <row r="292" spans="1:15" x14ac:dyDescent="0.3">
      <c r="A292" t="s">
        <v>304</v>
      </c>
      <c r="B292" s="2">
        <v>45897</v>
      </c>
      <c r="C292" s="2">
        <v>45895</v>
      </c>
      <c r="D292" t="s">
        <v>646</v>
      </c>
      <c r="E292" t="s">
        <v>651</v>
      </c>
      <c r="F292" t="s">
        <v>663</v>
      </c>
      <c r="G292" t="s">
        <v>705</v>
      </c>
      <c r="H292" t="s">
        <v>707</v>
      </c>
      <c r="I292" t="s">
        <v>720</v>
      </c>
      <c r="J292" t="s">
        <v>733</v>
      </c>
      <c r="K292" t="s">
        <v>1024</v>
      </c>
      <c r="L292">
        <v>521.05999999999995</v>
      </c>
      <c r="M292">
        <v>1240.31</v>
      </c>
      <c r="N292">
        <v>0.14599999999999999</v>
      </c>
      <c r="O292">
        <v>18</v>
      </c>
    </row>
    <row r="293" spans="1:15" x14ac:dyDescent="0.3">
      <c r="A293" t="s">
        <v>305</v>
      </c>
      <c r="B293" s="2">
        <v>45746</v>
      </c>
      <c r="C293" s="2">
        <v>45754</v>
      </c>
      <c r="D293" t="s">
        <v>648</v>
      </c>
      <c r="E293" t="s">
        <v>655</v>
      </c>
      <c r="F293" t="s">
        <v>670</v>
      </c>
      <c r="G293" t="s">
        <v>703</v>
      </c>
      <c r="H293" t="s">
        <v>711</v>
      </c>
      <c r="I293" t="s">
        <v>716</v>
      </c>
      <c r="J293" t="s">
        <v>728</v>
      </c>
      <c r="K293" t="s">
        <v>1025</v>
      </c>
      <c r="L293">
        <v>71.62</v>
      </c>
      <c r="M293">
        <v>118.37</v>
      </c>
      <c r="N293">
        <v>0.156</v>
      </c>
      <c r="O293">
        <v>11</v>
      </c>
    </row>
    <row r="294" spans="1:15" x14ac:dyDescent="0.3">
      <c r="A294" t="s">
        <v>306</v>
      </c>
      <c r="B294" s="2">
        <v>45220</v>
      </c>
      <c r="C294" s="2">
        <v>45239</v>
      </c>
      <c r="D294" t="s">
        <v>649</v>
      </c>
      <c r="E294" t="s">
        <v>658</v>
      </c>
      <c r="F294" t="s">
        <v>683</v>
      </c>
      <c r="G294" t="s">
        <v>703</v>
      </c>
      <c r="H294" t="s">
        <v>711</v>
      </c>
      <c r="I294" t="s">
        <v>720</v>
      </c>
      <c r="J294" t="s">
        <v>733</v>
      </c>
      <c r="K294" t="s">
        <v>1026</v>
      </c>
      <c r="L294">
        <v>1142.48</v>
      </c>
      <c r="M294">
        <v>2105.5300000000002</v>
      </c>
      <c r="N294">
        <v>0.20699999999999999</v>
      </c>
      <c r="O294">
        <v>14</v>
      </c>
    </row>
    <row r="295" spans="1:15" x14ac:dyDescent="0.3">
      <c r="A295" t="s">
        <v>307</v>
      </c>
      <c r="B295" s="2">
        <v>45161</v>
      </c>
      <c r="C295" s="2">
        <v>45191</v>
      </c>
      <c r="D295" t="s">
        <v>649</v>
      </c>
      <c r="E295" t="s">
        <v>658</v>
      </c>
      <c r="F295" t="s">
        <v>683</v>
      </c>
      <c r="G295" t="s">
        <v>704</v>
      </c>
      <c r="H295" t="s">
        <v>710</v>
      </c>
      <c r="I295" t="s">
        <v>719</v>
      </c>
      <c r="J295" t="s">
        <v>733</v>
      </c>
      <c r="K295" t="s">
        <v>1027</v>
      </c>
      <c r="L295">
        <v>209.81</v>
      </c>
      <c r="M295">
        <v>523</v>
      </c>
      <c r="N295">
        <v>5.8999999999999997E-2</v>
      </c>
      <c r="O295">
        <v>15</v>
      </c>
    </row>
    <row r="296" spans="1:15" x14ac:dyDescent="0.3">
      <c r="A296" t="s">
        <v>308</v>
      </c>
      <c r="B296" s="2">
        <v>45758</v>
      </c>
      <c r="C296" s="2">
        <v>45781</v>
      </c>
      <c r="D296" t="s">
        <v>647</v>
      </c>
      <c r="E296" t="s">
        <v>652</v>
      </c>
      <c r="F296" t="s">
        <v>666</v>
      </c>
      <c r="G296" t="s">
        <v>705</v>
      </c>
      <c r="H296" t="s">
        <v>708</v>
      </c>
      <c r="I296" t="s">
        <v>724</v>
      </c>
      <c r="J296" t="s">
        <v>727</v>
      </c>
      <c r="K296" t="s">
        <v>1028</v>
      </c>
      <c r="L296">
        <v>786.2</v>
      </c>
      <c r="M296">
        <v>1075.3</v>
      </c>
      <c r="N296">
        <v>0.08</v>
      </c>
      <c r="O296">
        <v>9</v>
      </c>
    </row>
    <row r="297" spans="1:15" x14ac:dyDescent="0.3">
      <c r="A297" t="s">
        <v>309</v>
      </c>
      <c r="B297" s="2">
        <v>45809</v>
      </c>
      <c r="C297" s="2">
        <v>45835</v>
      </c>
      <c r="D297" t="s">
        <v>649</v>
      </c>
      <c r="E297" t="s">
        <v>656</v>
      </c>
      <c r="F297" t="s">
        <v>684</v>
      </c>
      <c r="G297" t="s">
        <v>704</v>
      </c>
      <c r="H297" t="s">
        <v>710</v>
      </c>
      <c r="I297" t="s">
        <v>718</v>
      </c>
      <c r="J297" t="s">
        <v>731</v>
      </c>
      <c r="K297" t="s">
        <v>1029</v>
      </c>
      <c r="L297">
        <v>1362.31</v>
      </c>
      <c r="M297">
        <v>3294.57</v>
      </c>
      <c r="N297">
        <v>0.113</v>
      </c>
      <c r="O297">
        <v>7</v>
      </c>
    </row>
    <row r="298" spans="1:15" x14ac:dyDescent="0.3">
      <c r="A298" t="s">
        <v>310</v>
      </c>
      <c r="B298" s="2">
        <v>45353</v>
      </c>
      <c r="C298" s="2">
        <v>45367</v>
      </c>
      <c r="D298" t="s">
        <v>648</v>
      </c>
      <c r="E298" t="s">
        <v>653</v>
      </c>
      <c r="F298" t="s">
        <v>688</v>
      </c>
      <c r="G298" t="s">
        <v>703</v>
      </c>
      <c r="H298" t="s">
        <v>711</v>
      </c>
      <c r="I298" t="s">
        <v>719</v>
      </c>
      <c r="J298" t="s">
        <v>728</v>
      </c>
      <c r="K298" t="s">
        <v>1030</v>
      </c>
      <c r="L298">
        <v>248.24</v>
      </c>
      <c r="M298">
        <v>464.05</v>
      </c>
      <c r="N298">
        <v>0.16900000000000001</v>
      </c>
      <c r="O298">
        <v>11</v>
      </c>
    </row>
    <row r="299" spans="1:15" x14ac:dyDescent="0.3">
      <c r="A299" t="s">
        <v>311</v>
      </c>
      <c r="B299" s="2">
        <v>45097</v>
      </c>
      <c r="C299" s="2">
        <v>45115</v>
      </c>
      <c r="D299" t="s">
        <v>648</v>
      </c>
      <c r="E299" t="s">
        <v>660</v>
      </c>
      <c r="F299" t="s">
        <v>697</v>
      </c>
      <c r="G299" t="s">
        <v>703</v>
      </c>
      <c r="H299" t="s">
        <v>711</v>
      </c>
      <c r="I299" t="s">
        <v>721</v>
      </c>
      <c r="J299" t="s">
        <v>732</v>
      </c>
      <c r="K299" t="s">
        <v>1031</v>
      </c>
      <c r="L299">
        <v>337</v>
      </c>
      <c r="M299">
        <v>511.03</v>
      </c>
      <c r="N299">
        <v>0.108</v>
      </c>
      <c r="O299">
        <v>7</v>
      </c>
    </row>
    <row r="300" spans="1:15" x14ac:dyDescent="0.3">
      <c r="A300" t="s">
        <v>312</v>
      </c>
      <c r="B300" s="2">
        <v>45377</v>
      </c>
      <c r="C300" s="2">
        <v>45387</v>
      </c>
      <c r="D300" t="s">
        <v>648</v>
      </c>
      <c r="E300" t="s">
        <v>660</v>
      </c>
      <c r="F300" t="s">
        <v>697</v>
      </c>
      <c r="G300" t="s">
        <v>704</v>
      </c>
      <c r="H300" t="s">
        <v>711</v>
      </c>
      <c r="I300" t="s">
        <v>713</v>
      </c>
      <c r="J300" t="s">
        <v>732</v>
      </c>
      <c r="K300" t="s">
        <v>1032</v>
      </c>
      <c r="L300">
        <v>5.66</v>
      </c>
      <c r="M300">
        <v>4.22</v>
      </c>
      <c r="N300">
        <v>0.11899999999999999</v>
      </c>
      <c r="O300">
        <v>18</v>
      </c>
    </row>
    <row r="301" spans="1:15" x14ac:dyDescent="0.3">
      <c r="A301" t="s">
        <v>313</v>
      </c>
      <c r="B301" s="2">
        <v>45679</v>
      </c>
      <c r="C301" s="2">
        <v>45679</v>
      </c>
      <c r="D301" t="s">
        <v>649</v>
      </c>
      <c r="E301" t="s">
        <v>657</v>
      </c>
      <c r="F301" t="s">
        <v>679</v>
      </c>
      <c r="G301" t="s">
        <v>705</v>
      </c>
      <c r="H301" t="s">
        <v>708</v>
      </c>
      <c r="I301" t="s">
        <v>717</v>
      </c>
      <c r="J301" t="s">
        <v>733</v>
      </c>
      <c r="K301" t="s">
        <v>1033</v>
      </c>
      <c r="L301">
        <v>591.72</v>
      </c>
      <c r="M301">
        <v>577.24</v>
      </c>
      <c r="N301">
        <v>0</v>
      </c>
      <c r="O301">
        <v>22</v>
      </c>
    </row>
    <row r="302" spans="1:15" x14ac:dyDescent="0.3">
      <c r="A302" t="s">
        <v>314</v>
      </c>
      <c r="B302" s="2">
        <v>45787</v>
      </c>
      <c r="C302" s="2">
        <v>45804</v>
      </c>
      <c r="D302" t="s">
        <v>648</v>
      </c>
      <c r="E302" t="s">
        <v>653</v>
      </c>
      <c r="F302" t="s">
        <v>688</v>
      </c>
      <c r="G302" t="s">
        <v>702</v>
      </c>
      <c r="H302" t="s">
        <v>711</v>
      </c>
      <c r="I302" t="s">
        <v>712</v>
      </c>
      <c r="J302" t="s">
        <v>727</v>
      </c>
      <c r="K302" t="s">
        <v>1034</v>
      </c>
      <c r="L302">
        <v>862.89</v>
      </c>
      <c r="M302">
        <v>1426.03</v>
      </c>
      <c r="N302">
        <v>5.6000000000000001E-2</v>
      </c>
      <c r="O302">
        <v>19</v>
      </c>
    </row>
    <row r="303" spans="1:15" x14ac:dyDescent="0.3">
      <c r="A303" t="s">
        <v>315</v>
      </c>
      <c r="B303" s="2">
        <v>45204</v>
      </c>
      <c r="C303" s="2">
        <v>45230</v>
      </c>
      <c r="D303" t="s">
        <v>647</v>
      </c>
      <c r="E303" t="s">
        <v>659</v>
      </c>
      <c r="F303" t="s">
        <v>685</v>
      </c>
      <c r="G303" t="s">
        <v>704</v>
      </c>
      <c r="I303" t="s">
        <v>713</v>
      </c>
      <c r="J303" t="s">
        <v>728</v>
      </c>
      <c r="K303" t="s">
        <v>1035</v>
      </c>
      <c r="L303">
        <v>649.91</v>
      </c>
      <c r="M303">
        <v>1360.12</v>
      </c>
      <c r="N303">
        <v>0.19400000000000001</v>
      </c>
      <c r="O303">
        <v>9</v>
      </c>
    </row>
    <row r="304" spans="1:15" x14ac:dyDescent="0.3">
      <c r="A304" t="s">
        <v>316</v>
      </c>
      <c r="B304" s="2">
        <v>45125</v>
      </c>
      <c r="C304" s="2">
        <v>45129</v>
      </c>
      <c r="D304" t="s">
        <v>648</v>
      </c>
      <c r="E304" t="s">
        <v>655</v>
      </c>
      <c r="F304" t="s">
        <v>670</v>
      </c>
      <c r="G304" t="s">
        <v>704</v>
      </c>
      <c r="H304" t="s">
        <v>711</v>
      </c>
      <c r="I304" t="s">
        <v>721</v>
      </c>
      <c r="J304" t="s">
        <v>729</v>
      </c>
      <c r="K304" t="s">
        <v>1036</v>
      </c>
      <c r="L304">
        <v>1269.55</v>
      </c>
      <c r="M304">
        <v>2071.1</v>
      </c>
      <c r="N304">
        <v>0.129</v>
      </c>
      <c r="O304">
        <v>22</v>
      </c>
    </row>
    <row r="305" spans="1:15" x14ac:dyDescent="0.3">
      <c r="A305" t="s">
        <v>317</v>
      </c>
      <c r="B305" s="2">
        <v>45830</v>
      </c>
      <c r="C305" s="2">
        <v>45846</v>
      </c>
      <c r="D305" t="s">
        <v>649</v>
      </c>
      <c r="E305" t="s">
        <v>658</v>
      </c>
      <c r="F305" t="s">
        <v>683</v>
      </c>
      <c r="G305" t="s">
        <v>702</v>
      </c>
      <c r="H305" t="s">
        <v>711</v>
      </c>
      <c r="I305" t="s">
        <v>720</v>
      </c>
      <c r="J305" t="s">
        <v>730</v>
      </c>
      <c r="K305" t="s">
        <v>1037</v>
      </c>
      <c r="L305">
        <v>892.73</v>
      </c>
      <c r="M305">
        <v>979.84</v>
      </c>
      <c r="N305">
        <v>0.17399999999999999</v>
      </c>
      <c r="O305">
        <v>10</v>
      </c>
    </row>
    <row r="306" spans="1:15" x14ac:dyDescent="0.3">
      <c r="A306" t="s">
        <v>318</v>
      </c>
      <c r="B306" s="2">
        <v>45462</v>
      </c>
      <c r="C306" s="2">
        <v>45463</v>
      </c>
      <c r="D306" t="s">
        <v>646</v>
      </c>
      <c r="E306" t="s">
        <v>650</v>
      </c>
      <c r="F306" t="s">
        <v>662</v>
      </c>
      <c r="G306" t="s">
        <v>705</v>
      </c>
      <c r="H306" t="s">
        <v>711</v>
      </c>
      <c r="I306" t="s">
        <v>713</v>
      </c>
      <c r="J306" t="s">
        <v>731</v>
      </c>
      <c r="K306" t="s">
        <v>1038</v>
      </c>
      <c r="L306">
        <v>231.63</v>
      </c>
      <c r="M306">
        <v>537.39</v>
      </c>
      <c r="N306">
        <v>0.08</v>
      </c>
      <c r="O306">
        <v>12</v>
      </c>
    </row>
    <row r="307" spans="1:15" x14ac:dyDescent="0.3">
      <c r="A307" t="s">
        <v>319</v>
      </c>
      <c r="B307" s="2">
        <v>45756</v>
      </c>
      <c r="C307" s="2">
        <v>45759</v>
      </c>
      <c r="D307" t="s">
        <v>649</v>
      </c>
      <c r="E307" t="s">
        <v>657</v>
      </c>
      <c r="F307" t="s">
        <v>679</v>
      </c>
      <c r="G307" t="s">
        <v>705</v>
      </c>
      <c r="H307" t="s">
        <v>710</v>
      </c>
      <c r="I307" t="s">
        <v>722</v>
      </c>
      <c r="J307" t="s">
        <v>732</v>
      </c>
      <c r="K307" t="s">
        <v>1039</v>
      </c>
      <c r="L307">
        <v>86.68</v>
      </c>
      <c r="M307">
        <v>213.32</v>
      </c>
      <c r="N307">
        <v>3.7999999999999999E-2</v>
      </c>
      <c r="O307">
        <v>8</v>
      </c>
    </row>
    <row r="308" spans="1:15" x14ac:dyDescent="0.3">
      <c r="A308" t="s">
        <v>320</v>
      </c>
      <c r="B308" s="2">
        <v>45741</v>
      </c>
      <c r="C308" s="2">
        <v>45742</v>
      </c>
      <c r="D308" t="s">
        <v>646</v>
      </c>
      <c r="E308" t="s">
        <v>651</v>
      </c>
      <c r="F308" t="s">
        <v>665</v>
      </c>
      <c r="G308" t="s">
        <v>702</v>
      </c>
      <c r="H308" t="s">
        <v>710</v>
      </c>
      <c r="I308" t="s">
        <v>715</v>
      </c>
      <c r="J308" t="s">
        <v>733</v>
      </c>
      <c r="K308" t="s">
        <v>1040</v>
      </c>
      <c r="L308">
        <v>1450.43</v>
      </c>
      <c r="M308">
        <v>1994.67</v>
      </c>
      <c r="N308">
        <v>0.1</v>
      </c>
      <c r="O308">
        <v>24</v>
      </c>
    </row>
    <row r="309" spans="1:15" x14ac:dyDescent="0.3">
      <c r="A309" t="s">
        <v>321</v>
      </c>
      <c r="B309" s="2">
        <v>45795</v>
      </c>
      <c r="C309" s="2">
        <v>45817</v>
      </c>
      <c r="D309" t="s">
        <v>648</v>
      </c>
      <c r="E309" t="s">
        <v>660</v>
      </c>
      <c r="F309" t="s">
        <v>700</v>
      </c>
      <c r="G309" t="s">
        <v>704</v>
      </c>
      <c r="H309" t="s">
        <v>707</v>
      </c>
      <c r="I309" t="s">
        <v>722</v>
      </c>
      <c r="J309" t="s">
        <v>729</v>
      </c>
      <c r="K309" t="s">
        <v>1041</v>
      </c>
      <c r="L309">
        <v>382.96</v>
      </c>
      <c r="M309">
        <v>552.84</v>
      </c>
      <c r="N309">
        <v>0.17599999999999999</v>
      </c>
      <c r="O309">
        <v>8</v>
      </c>
    </row>
    <row r="310" spans="1:15" x14ac:dyDescent="0.3">
      <c r="A310" t="s">
        <v>322</v>
      </c>
      <c r="B310" s="2">
        <v>45679</v>
      </c>
      <c r="C310" s="2">
        <v>45692</v>
      </c>
      <c r="D310" t="s">
        <v>647</v>
      </c>
      <c r="E310" t="s">
        <v>652</v>
      </c>
      <c r="F310" t="s">
        <v>689</v>
      </c>
      <c r="G310" t="s">
        <v>705</v>
      </c>
      <c r="H310" t="s">
        <v>710</v>
      </c>
      <c r="I310" t="s">
        <v>716</v>
      </c>
      <c r="J310" t="s">
        <v>728</v>
      </c>
      <c r="K310" t="s">
        <v>1042</v>
      </c>
      <c r="L310">
        <v>122.29</v>
      </c>
      <c r="M310">
        <v>224.95</v>
      </c>
      <c r="N310">
        <v>0.153</v>
      </c>
      <c r="O310">
        <v>28</v>
      </c>
    </row>
    <row r="311" spans="1:15" x14ac:dyDescent="0.3">
      <c r="A311" t="s">
        <v>323</v>
      </c>
      <c r="B311" s="2">
        <v>44936</v>
      </c>
      <c r="C311" s="2">
        <v>44955</v>
      </c>
      <c r="D311" t="s">
        <v>649</v>
      </c>
      <c r="E311" t="s">
        <v>657</v>
      </c>
      <c r="F311" t="s">
        <v>679</v>
      </c>
      <c r="G311" t="s">
        <v>703</v>
      </c>
      <c r="H311" t="s">
        <v>711</v>
      </c>
      <c r="I311" t="s">
        <v>726</v>
      </c>
      <c r="J311" t="s">
        <v>731</v>
      </c>
      <c r="K311" t="s">
        <v>1043</v>
      </c>
      <c r="L311">
        <v>401.66</v>
      </c>
      <c r="M311">
        <v>772.09</v>
      </c>
      <c r="N311">
        <v>8.8999999999999996E-2</v>
      </c>
      <c r="O311">
        <v>14</v>
      </c>
    </row>
    <row r="312" spans="1:15" x14ac:dyDescent="0.3">
      <c r="A312" t="s">
        <v>324</v>
      </c>
      <c r="B312" s="2">
        <v>45655</v>
      </c>
      <c r="C312" s="2">
        <v>45669</v>
      </c>
      <c r="D312" t="s">
        <v>649</v>
      </c>
      <c r="E312" t="s">
        <v>658</v>
      </c>
      <c r="F312" t="s">
        <v>693</v>
      </c>
      <c r="G312" t="s">
        <v>701</v>
      </c>
      <c r="H312" t="s">
        <v>711</v>
      </c>
      <c r="I312" t="s">
        <v>717</v>
      </c>
      <c r="J312" t="s">
        <v>732</v>
      </c>
      <c r="K312" t="s">
        <v>1044</v>
      </c>
      <c r="L312">
        <v>1399.72</v>
      </c>
      <c r="M312">
        <v>3149.21</v>
      </c>
      <c r="N312">
        <v>0.185</v>
      </c>
      <c r="O312">
        <v>12</v>
      </c>
    </row>
    <row r="313" spans="1:15" x14ac:dyDescent="0.3">
      <c r="A313" t="s">
        <v>325</v>
      </c>
      <c r="B313" s="2">
        <v>45435</v>
      </c>
      <c r="C313" s="2">
        <v>45449</v>
      </c>
      <c r="D313" t="s">
        <v>648</v>
      </c>
      <c r="E313" t="s">
        <v>655</v>
      </c>
      <c r="F313" t="s">
        <v>692</v>
      </c>
      <c r="G313" t="s">
        <v>703</v>
      </c>
      <c r="H313" t="s">
        <v>708</v>
      </c>
      <c r="I313" t="s">
        <v>714</v>
      </c>
      <c r="J313" t="s">
        <v>729</v>
      </c>
      <c r="K313" t="s">
        <v>1045</v>
      </c>
      <c r="L313">
        <v>51.13</v>
      </c>
      <c r="M313">
        <v>57.53</v>
      </c>
      <c r="N313">
        <v>4.4999999999999998E-2</v>
      </c>
      <c r="O313">
        <v>16</v>
      </c>
    </row>
    <row r="314" spans="1:15" x14ac:dyDescent="0.3">
      <c r="A314" t="s">
        <v>326</v>
      </c>
      <c r="B314" s="2">
        <v>45101</v>
      </c>
      <c r="C314" s="2">
        <v>45099</v>
      </c>
      <c r="D314" t="s">
        <v>648</v>
      </c>
      <c r="E314" t="s">
        <v>653</v>
      </c>
      <c r="F314" t="s">
        <v>667</v>
      </c>
      <c r="G314" t="s">
        <v>703</v>
      </c>
      <c r="H314" t="s">
        <v>707</v>
      </c>
      <c r="I314" t="s">
        <v>724</v>
      </c>
      <c r="J314" t="s">
        <v>733</v>
      </c>
      <c r="K314" t="s">
        <v>1046</v>
      </c>
      <c r="L314">
        <v>471.42</v>
      </c>
      <c r="M314">
        <v>824.81</v>
      </c>
      <c r="N314">
        <v>8.7999999999999995E-2</v>
      </c>
      <c r="O314">
        <v>15</v>
      </c>
    </row>
    <row r="315" spans="1:15" x14ac:dyDescent="0.3">
      <c r="A315" t="s">
        <v>327</v>
      </c>
      <c r="B315" s="2">
        <v>45600</v>
      </c>
      <c r="C315" s="2">
        <v>45601</v>
      </c>
      <c r="D315" t="s">
        <v>649</v>
      </c>
      <c r="E315" t="s">
        <v>658</v>
      </c>
      <c r="F315" t="s">
        <v>683</v>
      </c>
      <c r="G315" t="s">
        <v>701</v>
      </c>
      <c r="H315" t="s">
        <v>707</v>
      </c>
      <c r="I315" t="s">
        <v>724</v>
      </c>
      <c r="J315" t="s">
        <v>728</v>
      </c>
      <c r="K315" t="s">
        <v>1047</v>
      </c>
      <c r="L315">
        <v>840.68</v>
      </c>
      <c r="M315">
        <v>1493.53</v>
      </c>
      <c r="N315">
        <v>0</v>
      </c>
      <c r="O315">
        <v>27</v>
      </c>
    </row>
    <row r="316" spans="1:15" x14ac:dyDescent="0.3">
      <c r="A316" t="s">
        <v>328</v>
      </c>
      <c r="B316" s="2">
        <v>45451</v>
      </c>
      <c r="C316" s="2">
        <v>45467</v>
      </c>
      <c r="D316" t="s">
        <v>646</v>
      </c>
      <c r="E316" t="s">
        <v>661</v>
      </c>
      <c r="F316" t="s">
        <v>687</v>
      </c>
      <c r="G316" t="s">
        <v>702</v>
      </c>
      <c r="H316" t="s">
        <v>710</v>
      </c>
      <c r="I316" t="s">
        <v>722</v>
      </c>
      <c r="J316" t="s">
        <v>732</v>
      </c>
      <c r="K316" t="s">
        <v>1048</v>
      </c>
      <c r="L316">
        <v>597.85</v>
      </c>
      <c r="M316">
        <v>741.92</v>
      </c>
      <c r="N316">
        <v>3.1E-2</v>
      </c>
      <c r="O316">
        <v>7</v>
      </c>
    </row>
    <row r="317" spans="1:15" x14ac:dyDescent="0.3">
      <c r="A317" t="s">
        <v>329</v>
      </c>
      <c r="B317" s="2">
        <v>45809</v>
      </c>
      <c r="C317" s="2">
        <v>45814</v>
      </c>
      <c r="D317" t="s">
        <v>649</v>
      </c>
      <c r="E317" t="s">
        <v>657</v>
      </c>
      <c r="F317" t="s">
        <v>690</v>
      </c>
      <c r="G317" t="s">
        <v>704</v>
      </c>
      <c r="H317" t="s">
        <v>710</v>
      </c>
      <c r="I317" t="s">
        <v>715</v>
      </c>
      <c r="J317" t="s">
        <v>727</v>
      </c>
      <c r="K317" t="s">
        <v>1049</v>
      </c>
      <c r="L317">
        <v>379.45</v>
      </c>
      <c r="M317">
        <v>742.23</v>
      </c>
      <c r="N317">
        <v>0.09</v>
      </c>
      <c r="O317">
        <v>13</v>
      </c>
    </row>
    <row r="318" spans="1:15" x14ac:dyDescent="0.3">
      <c r="A318" t="s">
        <v>330</v>
      </c>
      <c r="B318" s="2">
        <v>45052</v>
      </c>
      <c r="C318" s="2">
        <v>45060</v>
      </c>
      <c r="D318" t="s">
        <v>647</v>
      </c>
      <c r="E318" t="s">
        <v>652</v>
      </c>
      <c r="F318" t="s">
        <v>666</v>
      </c>
      <c r="G318" t="s">
        <v>706</v>
      </c>
      <c r="H318" t="s">
        <v>709</v>
      </c>
      <c r="I318" t="s">
        <v>717</v>
      </c>
      <c r="J318" t="s">
        <v>730</v>
      </c>
      <c r="K318" t="s">
        <v>1050</v>
      </c>
      <c r="L318">
        <v>291.18</v>
      </c>
      <c r="M318">
        <v>479.54</v>
      </c>
      <c r="N318">
        <v>0.14099999999999999</v>
      </c>
      <c r="O318">
        <v>22</v>
      </c>
    </row>
    <row r="319" spans="1:15" x14ac:dyDescent="0.3">
      <c r="A319" t="s">
        <v>331</v>
      </c>
      <c r="B319" s="2">
        <v>45244</v>
      </c>
      <c r="C319" s="2">
        <v>45260</v>
      </c>
      <c r="D319" t="s">
        <v>648</v>
      </c>
      <c r="E319" t="s">
        <v>655</v>
      </c>
      <c r="F319" t="s">
        <v>670</v>
      </c>
      <c r="G319" t="s">
        <v>706</v>
      </c>
      <c r="H319" t="s">
        <v>711</v>
      </c>
      <c r="I319" t="s">
        <v>723</v>
      </c>
      <c r="J319" t="s">
        <v>729</v>
      </c>
      <c r="K319" t="s">
        <v>1051</v>
      </c>
      <c r="L319">
        <v>1017.92</v>
      </c>
      <c r="M319">
        <v>1175.25</v>
      </c>
      <c r="N319">
        <v>7.4999999999999997E-2</v>
      </c>
      <c r="O319">
        <v>15</v>
      </c>
    </row>
    <row r="320" spans="1:15" x14ac:dyDescent="0.3">
      <c r="A320" t="s">
        <v>332</v>
      </c>
      <c r="B320" s="2">
        <v>45748</v>
      </c>
      <c r="C320" s="2">
        <v>45774</v>
      </c>
      <c r="D320" t="s">
        <v>648</v>
      </c>
      <c r="E320" t="s">
        <v>660</v>
      </c>
      <c r="F320" t="s">
        <v>686</v>
      </c>
      <c r="G320" t="s">
        <v>701</v>
      </c>
      <c r="H320" t="s">
        <v>711</v>
      </c>
      <c r="I320" t="s">
        <v>714</v>
      </c>
      <c r="J320" t="s">
        <v>732</v>
      </c>
      <c r="K320" t="s">
        <v>1052</v>
      </c>
      <c r="L320">
        <v>156.55000000000001</v>
      </c>
      <c r="M320">
        <v>227.45</v>
      </c>
      <c r="N320">
        <v>1.4E-2</v>
      </c>
      <c r="O320">
        <v>13</v>
      </c>
    </row>
    <row r="321" spans="1:15" x14ac:dyDescent="0.3">
      <c r="A321" t="s">
        <v>333</v>
      </c>
      <c r="B321" s="2">
        <v>45008</v>
      </c>
      <c r="C321" s="2">
        <v>45031</v>
      </c>
      <c r="D321" t="s">
        <v>646</v>
      </c>
      <c r="E321" t="s">
        <v>650</v>
      </c>
      <c r="F321" t="s">
        <v>675</v>
      </c>
      <c r="G321" t="s">
        <v>705</v>
      </c>
      <c r="H321" t="s">
        <v>707</v>
      </c>
      <c r="I321" t="s">
        <v>712</v>
      </c>
      <c r="J321" t="s">
        <v>733</v>
      </c>
      <c r="K321" t="s">
        <v>1053</v>
      </c>
      <c r="L321">
        <v>875.36</v>
      </c>
      <c r="M321">
        <v>1178.6199999999999</v>
      </c>
      <c r="N321">
        <v>0.151</v>
      </c>
      <c r="O321">
        <v>53</v>
      </c>
    </row>
    <row r="322" spans="1:15" x14ac:dyDescent="0.3">
      <c r="A322" t="s">
        <v>334</v>
      </c>
      <c r="B322" s="2">
        <v>45440</v>
      </c>
      <c r="C322" s="2">
        <v>45461</v>
      </c>
      <c r="D322" t="s">
        <v>649</v>
      </c>
      <c r="E322" t="s">
        <v>656</v>
      </c>
      <c r="F322" t="s">
        <v>698</v>
      </c>
      <c r="G322" t="s">
        <v>705</v>
      </c>
      <c r="H322" t="s">
        <v>708</v>
      </c>
      <c r="I322" t="s">
        <v>718</v>
      </c>
      <c r="J322" t="s">
        <v>730</v>
      </c>
      <c r="K322" t="s">
        <v>1054</v>
      </c>
      <c r="L322">
        <v>986.85</v>
      </c>
      <c r="M322">
        <v>2422.1</v>
      </c>
      <c r="N322">
        <v>7.5999999999999998E-2</v>
      </c>
      <c r="O322">
        <v>10</v>
      </c>
    </row>
    <row r="323" spans="1:15" x14ac:dyDescent="0.3">
      <c r="A323" t="s">
        <v>335</v>
      </c>
      <c r="B323" s="2">
        <v>45293</v>
      </c>
      <c r="C323" s="2">
        <v>45292</v>
      </c>
      <c r="D323" t="s">
        <v>648</v>
      </c>
      <c r="E323" t="s">
        <v>660</v>
      </c>
      <c r="F323" t="s">
        <v>677</v>
      </c>
      <c r="G323" t="s">
        <v>702</v>
      </c>
      <c r="H323" t="s">
        <v>709</v>
      </c>
      <c r="I323" t="s">
        <v>717</v>
      </c>
      <c r="J323" t="s">
        <v>729</v>
      </c>
      <c r="K323" t="s">
        <v>1055</v>
      </c>
      <c r="L323">
        <v>404.77</v>
      </c>
      <c r="M323">
        <v>433.88</v>
      </c>
      <c r="N323">
        <v>0.215</v>
      </c>
      <c r="O323">
        <v>22</v>
      </c>
    </row>
    <row r="324" spans="1:15" x14ac:dyDescent="0.3">
      <c r="A324" t="s">
        <v>336</v>
      </c>
      <c r="B324" s="2">
        <v>44985</v>
      </c>
      <c r="C324" s="2">
        <v>44984</v>
      </c>
      <c r="D324" t="s">
        <v>649</v>
      </c>
      <c r="E324" t="s">
        <v>657</v>
      </c>
      <c r="F324" t="s">
        <v>673</v>
      </c>
      <c r="G324" t="s">
        <v>701</v>
      </c>
      <c r="H324" t="s">
        <v>707</v>
      </c>
      <c r="I324" t="s">
        <v>723</v>
      </c>
      <c r="J324" t="s">
        <v>729</v>
      </c>
      <c r="K324" t="s">
        <v>1056</v>
      </c>
      <c r="L324">
        <v>1299.81</v>
      </c>
      <c r="M324">
        <v>3149.13</v>
      </c>
      <c r="N324">
        <v>0.10299999999999999</v>
      </c>
      <c r="O324">
        <v>14</v>
      </c>
    </row>
    <row r="325" spans="1:15" x14ac:dyDescent="0.3">
      <c r="A325" t="s">
        <v>337</v>
      </c>
      <c r="B325" s="2">
        <v>45340</v>
      </c>
      <c r="C325" s="2">
        <v>45362</v>
      </c>
      <c r="D325" t="s">
        <v>648</v>
      </c>
      <c r="E325" t="s">
        <v>655</v>
      </c>
      <c r="F325" t="s">
        <v>670</v>
      </c>
      <c r="G325" t="s">
        <v>704</v>
      </c>
      <c r="H325" t="s">
        <v>708</v>
      </c>
      <c r="I325" t="s">
        <v>720</v>
      </c>
      <c r="J325" t="s">
        <v>727</v>
      </c>
      <c r="K325" t="s">
        <v>1057</v>
      </c>
      <c r="L325">
        <v>80.48</v>
      </c>
      <c r="M325">
        <v>65.650000000000006</v>
      </c>
      <c r="N325">
        <v>0.17599999999999999</v>
      </c>
      <c r="O325">
        <v>13</v>
      </c>
    </row>
    <row r="326" spans="1:15" x14ac:dyDescent="0.3">
      <c r="A326" t="s">
        <v>338</v>
      </c>
      <c r="B326" s="2">
        <v>45544</v>
      </c>
      <c r="C326" s="2">
        <v>45573</v>
      </c>
      <c r="D326" t="s">
        <v>648</v>
      </c>
      <c r="E326" t="s">
        <v>655</v>
      </c>
      <c r="F326" t="s">
        <v>670</v>
      </c>
      <c r="G326" t="s">
        <v>702</v>
      </c>
      <c r="H326" t="s">
        <v>711</v>
      </c>
      <c r="I326" t="s">
        <v>713</v>
      </c>
      <c r="J326" t="s">
        <v>727</v>
      </c>
      <c r="K326" t="s">
        <v>1058</v>
      </c>
      <c r="L326">
        <v>1010.33</v>
      </c>
      <c r="M326">
        <v>2492.14</v>
      </c>
      <c r="N326">
        <v>5.0999999999999997E-2</v>
      </c>
      <c r="O326">
        <v>11</v>
      </c>
    </row>
    <row r="327" spans="1:15" x14ac:dyDescent="0.3">
      <c r="A327" t="s">
        <v>339</v>
      </c>
      <c r="B327" s="2">
        <v>45053</v>
      </c>
      <c r="C327" s="2">
        <v>45075</v>
      </c>
      <c r="D327" t="s">
        <v>646</v>
      </c>
      <c r="E327" t="s">
        <v>661</v>
      </c>
      <c r="F327" t="s">
        <v>687</v>
      </c>
      <c r="G327" t="s">
        <v>702</v>
      </c>
      <c r="H327" t="s">
        <v>710</v>
      </c>
      <c r="I327" t="s">
        <v>723</v>
      </c>
      <c r="J327" t="s">
        <v>733</v>
      </c>
      <c r="K327" t="s">
        <v>1059</v>
      </c>
      <c r="L327">
        <v>653.86</v>
      </c>
      <c r="M327">
        <v>931.84</v>
      </c>
      <c r="N327">
        <v>0.121</v>
      </c>
      <c r="O327">
        <v>12</v>
      </c>
    </row>
    <row r="328" spans="1:15" x14ac:dyDescent="0.3">
      <c r="A328" t="s">
        <v>340</v>
      </c>
      <c r="B328" s="2">
        <v>45303</v>
      </c>
      <c r="C328" s="2">
        <v>45320</v>
      </c>
      <c r="D328" t="s">
        <v>647</v>
      </c>
      <c r="E328" t="s">
        <v>654</v>
      </c>
      <c r="F328" t="s">
        <v>696</v>
      </c>
      <c r="G328" t="s">
        <v>705</v>
      </c>
      <c r="H328" t="s">
        <v>711</v>
      </c>
      <c r="I328" t="s">
        <v>717</v>
      </c>
      <c r="J328" t="s">
        <v>727</v>
      </c>
      <c r="K328" t="s">
        <v>1060</v>
      </c>
      <c r="L328">
        <v>310.02</v>
      </c>
      <c r="M328">
        <v>619.51</v>
      </c>
      <c r="N328">
        <v>4.2000000000000003E-2</v>
      </c>
      <c r="O328">
        <v>4</v>
      </c>
    </row>
    <row r="329" spans="1:15" x14ac:dyDescent="0.3">
      <c r="A329" t="s">
        <v>341</v>
      </c>
      <c r="B329" s="2">
        <v>45087</v>
      </c>
      <c r="C329" s="2">
        <v>45095</v>
      </c>
      <c r="D329" t="s">
        <v>646</v>
      </c>
      <c r="E329" t="s">
        <v>650</v>
      </c>
      <c r="F329" t="s">
        <v>678</v>
      </c>
      <c r="G329" t="s">
        <v>706</v>
      </c>
      <c r="H329" t="s">
        <v>711</v>
      </c>
      <c r="I329" t="s">
        <v>722</v>
      </c>
      <c r="J329" t="s">
        <v>730</v>
      </c>
      <c r="K329" t="s">
        <v>1061</v>
      </c>
      <c r="L329">
        <v>894.23</v>
      </c>
      <c r="M329">
        <v>1421.55</v>
      </c>
      <c r="N329">
        <v>0.109</v>
      </c>
      <c r="O329">
        <v>3</v>
      </c>
    </row>
    <row r="330" spans="1:15" x14ac:dyDescent="0.3">
      <c r="A330" t="s">
        <v>342</v>
      </c>
      <c r="B330" s="2">
        <v>45796</v>
      </c>
      <c r="C330" s="2">
        <v>45794</v>
      </c>
      <c r="D330" t="s">
        <v>648</v>
      </c>
      <c r="E330" t="s">
        <v>655</v>
      </c>
      <c r="F330" t="s">
        <v>670</v>
      </c>
      <c r="G330" t="s">
        <v>705</v>
      </c>
      <c r="H330" t="s">
        <v>710</v>
      </c>
      <c r="I330" t="s">
        <v>716</v>
      </c>
      <c r="J330" t="s">
        <v>732</v>
      </c>
      <c r="K330" t="s">
        <v>1062</v>
      </c>
      <c r="L330">
        <v>383.77</v>
      </c>
      <c r="M330">
        <v>952.56</v>
      </c>
      <c r="N330">
        <v>0.34599999999999997</v>
      </c>
      <c r="O330">
        <v>10</v>
      </c>
    </row>
    <row r="331" spans="1:15" x14ac:dyDescent="0.3">
      <c r="A331" t="s">
        <v>343</v>
      </c>
      <c r="B331" s="2">
        <v>45221</v>
      </c>
      <c r="C331" s="2">
        <v>45246</v>
      </c>
      <c r="D331" t="s">
        <v>648</v>
      </c>
      <c r="E331" t="s">
        <v>653</v>
      </c>
      <c r="F331" t="s">
        <v>667</v>
      </c>
      <c r="G331" t="s">
        <v>705</v>
      </c>
      <c r="H331" t="s">
        <v>709</v>
      </c>
      <c r="I331" t="s">
        <v>714</v>
      </c>
      <c r="J331" t="s">
        <v>731</v>
      </c>
      <c r="K331" t="s">
        <v>1063</v>
      </c>
      <c r="L331">
        <v>1373.31</v>
      </c>
      <c r="M331">
        <v>3154.14</v>
      </c>
      <c r="N331">
        <v>0.2</v>
      </c>
      <c r="O331">
        <v>11</v>
      </c>
    </row>
    <row r="332" spans="1:15" x14ac:dyDescent="0.3">
      <c r="A332" t="s">
        <v>344</v>
      </c>
      <c r="B332" s="2">
        <v>45668</v>
      </c>
      <c r="C332" s="2">
        <v>45680</v>
      </c>
      <c r="D332" t="s">
        <v>648</v>
      </c>
      <c r="E332" t="s">
        <v>660</v>
      </c>
      <c r="F332" t="s">
        <v>697</v>
      </c>
      <c r="G332" t="s">
        <v>704</v>
      </c>
      <c r="H332" t="s">
        <v>710</v>
      </c>
      <c r="I332" t="s">
        <v>722</v>
      </c>
      <c r="J332" t="s">
        <v>730</v>
      </c>
      <c r="K332" t="s">
        <v>1064</v>
      </c>
      <c r="L332">
        <v>100.69</v>
      </c>
      <c r="M332">
        <v>226.14</v>
      </c>
      <c r="N332">
        <v>6.5000000000000002E-2</v>
      </c>
      <c r="O332">
        <v>12</v>
      </c>
    </row>
    <row r="333" spans="1:15" x14ac:dyDescent="0.3">
      <c r="A333" t="s">
        <v>345</v>
      </c>
      <c r="B333" s="2">
        <v>45914</v>
      </c>
      <c r="C333" s="2">
        <v>45926</v>
      </c>
      <c r="D333" t="s">
        <v>649</v>
      </c>
      <c r="E333" t="s">
        <v>658</v>
      </c>
      <c r="F333" t="s">
        <v>683</v>
      </c>
      <c r="G333" t="s">
        <v>705</v>
      </c>
      <c r="H333" t="s">
        <v>711</v>
      </c>
      <c r="I333" t="s">
        <v>725</v>
      </c>
      <c r="J333" t="s">
        <v>729</v>
      </c>
      <c r="K333" t="s">
        <v>1065</v>
      </c>
      <c r="L333">
        <v>425.15</v>
      </c>
      <c r="M333">
        <v>885.92</v>
      </c>
      <c r="N333">
        <v>0.23899999999999999</v>
      </c>
      <c r="O333">
        <v>13</v>
      </c>
    </row>
    <row r="334" spans="1:15" x14ac:dyDescent="0.3">
      <c r="A334" t="s">
        <v>346</v>
      </c>
      <c r="B334" s="2">
        <v>45168</v>
      </c>
      <c r="C334" s="2">
        <v>45172</v>
      </c>
      <c r="D334" t="s">
        <v>647</v>
      </c>
      <c r="E334" t="s">
        <v>654</v>
      </c>
      <c r="F334" t="s">
        <v>680</v>
      </c>
      <c r="G334" t="s">
        <v>705</v>
      </c>
      <c r="H334" t="s">
        <v>709</v>
      </c>
      <c r="I334" t="s">
        <v>716</v>
      </c>
      <c r="J334" t="s">
        <v>733</v>
      </c>
      <c r="K334" t="s">
        <v>1066</v>
      </c>
      <c r="L334">
        <v>1082.25</v>
      </c>
      <c r="M334">
        <v>2433.34</v>
      </c>
      <c r="N334">
        <v>0.27</v>
      </c>
      <c r="O334">
        <v>4</v>
      </c>
    </row>
    <row r="335" spans="1:15" x14ac:dyDescent="0.3">
      <c r="A335" t="s">
        <v>347</v>
      </c>
      <c r="B335" s="2">
        <v>45245</v>
      </c>
      <c r="C335" s="2">
        <v>45266</v>
      </c>
      <c r="D335" t="s">
        <v>649</v>
      </c>
      <c r="E335" t="s">
        <v>658</v>
      </c>
      <c r="F335" t="s">
        <v>693</v>
      </c>
      <c r="G335" t="s">
        <v>702</v>
      </c>
      <c r="H335" t="s">
        <v>711</v>
      </c>
      <c r="I335" t="s">
        <v>722</v>
      </c>
      <c r="J335" t="s">
        <v>733</v>
      </c>
      <c r="K335" t="s">
        <v>1067</v>
      </c>
      <c r="L335">
        <v>1184.99</v>
      </c>
      <c r="M335">
        <v>1154.3399999999999</v>
      </c>
      <c r="N335">
        <v>2.8000000000000001E-2</v>
      </c>
      <c r="O335">
        <v>5</v>
      </c>
    </row>
    <row r="336" spans="1:15" x14ac:dyDescent="0.3">
      <c r="A336" t="s">
        <v>348</v>
      </c>
      <c r="B336" s="2">
        <v>45774</v>
      </c>
      <c r="C336" s="2">
        <v>45804</v>
      </c>
      <c r="D336" t="s">
        <v>647</v>
      </c>
      <c r="E336" t="s">
        <v>654</v>
      </c>
      <c r="G336" t="s">
        <v>706</v>
      </c>
      <c r="H336" t="s">
        <v>709</v>
      </c>
      <c r="I336" t="s">
        <v>722</v>
      </c>
      <c r="J336" t="s">
        <v>730</v>
      </c>
      <c r="K336" t="s">
        <v>1068</v>
      </c>
      <c r="L336">
        <v>481.32</v>
      </c>
      <c r="M336">
        <v>1135.99</v>
      </c>
      <c r="N336">
        <v>0.14499999999999999</v>
      </c>
      <c r="O336">
        <v>5</v>
      </c>
    </row>
    <row r="337" spans="1:15" x14ac:dyDescent="0.3">
      <c r="A337" t="s">
        <v>349</v>
      </c>
      <c r="B337" s="2">
        <v>45391</v>
      </c>
      <c r="C337" s="2">
        <v>45400</v>
      </c>
      <c r="D337" t="s">
        <v>649</v>
      </c>
      <c r="E337" t="s">
        <v>657</v>
      </c>
      <c r="F337" t="s">
        <v>679</v>
      </c>
      <c r="G337" t="s">
        <v>704</v>
      </c>
      <c r="H337" t="s">
        <v>708</v>
      </c>
      <c r="I337" t="s">
        <v>718</v>
      </c>
      <c r="J337" t="s">
        <v>728</v>
      </c>
      <c r="K337" t="s">
        <v>1069</v>
      </c>
      <c r="L337">
        <v>1288.8499999999999</v>
      </c>
      <c r="M337">
        <v>2751.84</v>
      </c>
      <c r="N337">
        <v>0.158</v>
      </c>
      <c r="O337">
        <v>7</v>
      </c>
    </row>
    <row r="338" spans="1:15" x14ac:dyDescent="0.3">
      <c r="A338" t="s">
        <v>350</v>
      </c>
      <c r="B338" s="2">
        <v>45484</v>
      </c>
      <c r="C338" s="2">
        <v>45504</v>
      </c>
      <c r="D338" t="s">
        <v>647</v>
      </c>
      <c r="E338" t="s">
        <v>659</v>
      </c>
      <c r="F338" t="s">
        <v>676</v>
      </c>
      <c r="G338" t="s">
        <v>704</v>
      </c>
      <c r="H338" t="s">
        <v>708</v>
      </c>
      <c r="I338" t="s">
        <v>715</v>
      </c>
      <c r="J338" t="s">
        <v>730</v>
      </c>
      <c r="K338" t="s">
        <v>1070</v>
      </c>
      <c r="L338">
        <v>647.26</v>
      </c>
      <c r="M338">
        <v>1374.72</v>
      </c>
      <c r="N338">
        <v>6.6000000000000003E-2</v>
      </c>
      <c r="O338">
        <v>22</v>
      </c>
    </row>
    <row r="339" spans="1:15" x14ac:dyDescent="0.3">
      <c r="A339" t="s">
        <v>351</v>
      </c>
      <c r="B339" s="2">
        <v>45340</v>
      </c>
      <c r="C339" s="2">
        <v>45354</v>
      </c>
      <c r="D339" t="s">
        <v>648</v>
      </c>
      <c r="E339" t="s">
        <v>655</v>
      </c>
      <c r="G339" t="s">
        <v>706</v>
      </c>
      <c r="H339" t="s">
        <v>710</v>
      </c>
      <c r="I339" t="s">
        <v>720</v>
      </c>
      <c r="J339" t="s">
        <v>728</v>
      </c>
      <c r="K339" t="s">
        <v>1071</v>
      </c>
      <c r="L339">
        <v>624.23</v>
      </c>
      <c r="M339">
        <v>1318.37</v>
      </c>
      <c r="N339">
        <v>0.21</v>
      </c>
      <c r="O339">
        <v>37</v>
      </c>
    </row>
    <row r="340" spans="1:15" x14ac:dyDescent="0.3">
      <c r="A340" t="s">
        <v>352</v>
      </c>
      <c r="B340" s="2">
        <v>45132</v>
      </c>
      <c r="C340" s="2">
        <v>45148</v>
      </c>
      <c r="D340" t="s">
        <v>646</v>
      </c>
      <c r="E340" t="s">
        <v>651</v>
      </c>
      <c r="F340" t="s">
        <v>663</v>
      </c>
      <c r="G340" t="s">
        <v>701</v>
      </c>
      <c r="H340" t="s">
        <v>710</v>
      </c>
      <c r="I340" t="s">
        <v>714</v>
      </c>
      <c r="J340" t="s">
        <v>733</v>
      </c>
      <c r="K340" t="s">
        <v>1072</v>
      </c>
      <c r="L340">
        <v>506.83</v>
      </c>
      <c r="M340">
        <v>441.74</v>
      </c>
      <c r="N340">
        <v>0.24</v>
      </c>
      <c r="O340">
        <v>9</v>
      </c>
    </row>
    <row r="341" spans="1:15" x14ac:dyDescent="0.3">
      <c r="A341" t="s">
        <v>353</v>
      </c>
      <c r="B341" s="2">
        <v>45121</v>
      </c>
      <c r="C341" s="2">
        <v>45128</v>
      </c>
      <c r="D341" t="s">
        <v>646</v>
      </c>
      <c r="E341" t="s">
        <v>661</v>
      </c>
      <c r="F341" t="s">
        <v>687</v>
      </c>
      <c r="G341" t="s">
        <v>706</v>
      </c>
      <c r="H341" t="s">
        <v>709</v>
      </c>
      <c r="J341" t="s">
        <v>732</v>
      </c>
      <c r="K341" t="s">
        <v>1073</v>
      </c>
      <c r="L341">
        <v>620.74</v>
      </c>
      <c r="M341">
        <v>1330.07</v>
      </c>
      <c r="N341">
        <v>0.29899999999999999</v>
      </c>
      <c r="O341">
        <v>28</v>
      </c>
    </row>
    <row r="342" spans="1:15" x14ac:dyDescent="0.3">
      <c r="A342" t="s">
        <v>354</v>
      </c>
      <c r="B342" s="2">
        <v>45131</v>
      </c>
      <c r="C342" s="2">
        <v>45157</v>
      </c>
      <c r="D342" t="s">
        <v>646</v>
      </c>
      <c r="E342" t="s">
        <v>650</v>
      </c>
      <c r="F342" t="s">
        <v>664</v>
      </c>
      <c r="G342" t="s">
        <v>706</v>
      </c>
      <c r="H342" t="s">
        <v>710</v>
      </c>
      <c r="I342" t="s">
        <v>724</v>
      </c>
      <c r="J342" t="s">
        <v>733</v>
      </c>
      <c r="K342" t="s">
        <v>1074</v>
      </c>
      <c r="L342">
        <v>661.45</v>
      </c>
      <c r="M342">
        <v>1634.86</v>
      </c>
      <c r="N342">
        <v>0.56499999999999995</v>
      </c>
      <c r="O342">
        <v>24</v>
      </c>
    </row>
    <row r="343" spans="1:15" x14ac:dyDescent="0.3">
      <c r="A343" t="s">
        <v>355</v>
      </c>
      <c r="B343" s="2">
        <v>45029</v>
      </c>
      <c r="C343" s="2">
        <v>45027</v>
      </c>
      <c r="D343" t="s">
        <v>648</v>
      </c>
      <c r="E343" t="s">
        <v>660</v>
      </c>
      <c r="F343" t="s">
        <v>686</v>
      </c>
      <c r="G343" t="s">
        <v>702</v>
      </c>
      <c r="H343" t="s">
        <v>709</v>
      </c>
      <c r="I343" t="s">
        <v>715</v>
      </c>
      <c r="J343" t="s">
        <v>729</v>
      </c>
      <c r="K343" t="s">
        <v>1075</v>
      </c>
      <c r="L343">
        <v>32.1</v>
      </c>
      <c r="M343">
        <v>70.599999999999994</v>
      </c>
      <c r="N343">
        <v>0.28199999999999997</v>
      </c>
      <c r="O343">
        <v>22</v>
      </c>
    </row>
    <row r="344" spans="1:15" x14ac:dyDescent="0.3">
      <c r="A344" t="s">
        <v>356</v>
      </c>
      <c r="B344" s="2">
        <v>45594</v>
      </c>
      <c r="C344" s="2">
        <v>45600</v>
      </c>
      <c r="D344" t="s">
        <v>646</v>
      </c>
      <c r="E344" t="s">
        <v>650</v>
      </c>
      <c r="F344" t="s">
        <v>664</v>
      </c>
      <c r="G344" t="s">
        <v>701</v>
      </c>
      <c r="H344" t="s">
        <v>710</v>
      </c>
      <c r="I344" t="s">
        <v>724</v>
      </c>
      <c r="J344" t="s">
        <v>728</v>
      </c>
      <c r="K344" t="s">
        <v>1076</v>
      </c>
      <c r="L344">
        <v>805.81</v>
      </c>
      <c r="M344">
        <v>1823.04</v>
      </c>
      <c r="N344">
        <v>0</v>
      </c>
      <c r="O344">
        <v>11</v>
      </c>
    </row>
    <row r="345" spans="1:15" x14ac:dyDescent="0.3">
      <c r="A345" t="s">
        <v>357</v>
      </c>
      <c r="B345" s="2">
        <v>45339</v>
      </c>
      <c r="C345" s="2">
        <v>45355</v>
      </c>
      <c r="D345" t="s">
        <v>647</v>
      </c>
      <c r="E345" t="s">
        <v>654</v>
      </c>
      <c r="F345" t="s">
        <v>680</v>
      </c>
      <c r="G345" t="s">
        <v>705</v>
      </c>
      <c r="H345" t="s">
        <v>709</v>
      </c>
      <c r="I345" t="s">
        <v>721</v>
      </c>
      <c r="J345" t="s">
        <v>730</v>
      </c>
      <c r="K345" t="s">
        <v>1077</v>
      </c>
      <c r="L345">
        <v>1231.8</v>
      </c>
      <c r="M345">
        <v>2015.99</v>
      </c>
      <c r="N345">
        <v>0.26100000000000001</v>
      </c>
      <c r="O345">
        <v>6</v>
      </c>
    </row>
    <row r="346" spans="1:15" x14ac:dyDescent="0.3">
      <c r="A346" t="s">
        <v>358</v>
      </c>
      <c r="B346" s="2">
        <v>45486</v>
      </c>
      <c r="C346" s="2">
        <v>45485</v>
      </c>
      <c r="D346" t="s">
        <v>647</v>
      </c>
      <c r="E346" t="s">
        <v>652</v>
      </c>
      <c r="F346" t="s">
        <v>694</v>
      </c>
      <c r="G346" t="s">
        <v>705</v>
      </c>
      <c r="H346" t="s">
        <v>709</v>
      </c>
      <c r="I346" t="s">
        <v>721</v>
      </c>
      <c r="J346" t="s">
        <v>729</v>
      </c>
      <c r="K346" t="s">
        <v>1078</v>
      </c>
      <c r="L346">
        <v>105.13</v>
      </c>
      <c r="M346">
        <v>244.13</v>
      </c>
      <c r="N346">
        <v>7.0999999999999994E-2</v>
      </c>
      <c r="O346">
        <v>14</v>
      </c>
    </row>
    <row r="347" spans="1:15" x14ac:dyDescent="0.3">
      <c r="A347" t="s">
        <v>359</v>
      </c>
      <c r="B347" s="2">
        <v>45261</v>
      </c>
      <c r="C347" s="2">
        <v>45278</v>
      </c>
      <c r="D347" t="s">
        <v>647</v>
      </c>
      <c r="E347" t="s">
        <v>652</v>
      </c>
      <c r="F347" t="s">
        <v>694</v>
      </c>
      <c r="G347" t="s">
        <v>705</v>
      </c>
      <c r="H347" t="s">
        <v>711</v>
      </c>
      <c r="I347" t="s">
        <v>725</v>
      </c>
      <c r="J347" t="s">
        <v>731</v>
      </c>
      <c r="K347" t="s">
        <v>1079</v>
      </c>
      <c r="L347">
        <v>1495.79</v>
      </c>
      <c r="M347">
        <v>2783.12</v>
      </c>
      <c r="N347">
        <v>0.02</v>
      </c>
      <c r="O347">
        <v>5</v>
      </c>
    </row>
    <row r="348" spans="1:15" x14ac:dyDescent="0.3">
      <c r="A348" t="s">
        <v>360</v>
      </c>
      <c r="B348" s="2">
        <v>45498</v>
      </c>
      <c r="C348" s="2">
        <v>45506</v>
      </c>
      <c r="D348" t="s">
        <v>648</v>
      </c>
      <c r="E348" t="s">
        <v>653</v>
      </c>
      <c r="F348" t="s">
        <v>681</v>
      </c>
      <c r="G348" t="s">
        <v>704</v>
      </c>
      <c r="H348" t="s">
        <v>711</v>
      </c>
      <c r="I348" t="s">
        <v>713</v>
      </c>
      <c r="J348" t="s">
        <v>733</v>
      </c>
      <c r="K348" t="s">
        <v>1080</v>
      </c>
      <c r="L348">
        <v>986.81</v>
      </c>
      <c r="M348">
        <v>2050.31</v>
      </c>
      <c r="N348">
        <v>0.10299999999999999</v>
      </c>
      <c r="O348">
        <v>43</v>
      </c>
    </row>
    <row r="349" spans="1:15" x14ac:dyDescent="0.3">
      <c r="A349" t="s">
        <v>361</v>
      </c>
      <c r="B349" s="2">
        <v>45050</v>
      </c>
      <c r="C349" s="2">
        <v>45062</v>
      </c>
      <c r="D349" t="s">
        <v>646</v>
      </c>
      <c r="E349" t="s">
        <v>651</v>
      </c>
      <c r="F349" t="s">
        <v>669</v>
      </c>
      <c r="G349" t="s">
        <v>705</v>
      </c>
      <c r="H349" t="s">
        <v>709</v>
      </c>
      <c r="I349" t="s">
        <v>713</v>
      </c>
      <c r="J349" t="s">
        <v>730</v>
      </c>
      <c r="K349" t="s">
        <v>1081</v>
      </c>
      <c r="L349">
        <v>77.739999999999995</v>
      </c>
      <c r="M349">
        <v>147.12</v>
      </c>
      <c r="N349">
        <v>0</v>
      </c>
      <c r="O349">
        <v>15</v>
      </c>
    </row>
    <row r="350" spans="1:15" x14ac:dyDescent="0.3">
      <c r="A350" t="s">
        <v>362</v>
      </c>
      <c r="B350" s="2">
        <v>45281</v>
      </c>
      <c r="C350" s="2">
        <v>45297</v>
      </c>
      <c r="D350" t="s">
        <v>646</v>
      </c>
      <c r="E350" t="s">
        <v>651</v>
      </c>
      <c r="G350" t="s">
        <v>701</v>
      </c>
      <c r="H350" t="s">
        <v>709</v>
      </c>
      <c r="I350" t="s">
        <v>723</v>
      </c>
      <c r="J350" t="s">
        <v>727</v>
      </c>
      <c r="K350" t="s">
        <v>1082</v>
      </c>
      <c r="L350">
        <v>932.61</v>
      </c>
      <c r="M350">
        <v>1982.98</v>
      </c>
      <c r="N350">
        <v>0.14399999999999999</v>
      </c>
      <c r="O350">
        <v>16</v>
      </c>
    </row>
    <row r="351" spans="1:15" x14ac:dyDescent="0.3">
      <c r="A351" t="s">
        <v>363</v>
      </c>
      <c r="B351" s="2">
        <v>45825</v>
      </c>
      <c r="C351" s="2">
        <v>45843</v>
      </c>
      <c r="D351" t="s">
        <v>647</v>
      </c>
      <c r="E351" t="s">
        <v>654</v>
      </c>
      <c r="F351" t="s">
        <v>680</v>
      </c>
      <c r="G351" t="s">
        <v>704</v>
      </c>
      <c r="H351" t="s">
        <v>709</v>
      </c>
      <c r="I351" t="s">
        <v>716</v>
      </c>
      <c r="J351" t="s">
        <v>731</v>
      </c>
      <c r="K351" t="s">
        <v>1083</v>
      </c>
      <c r="L351">
        <v>982.93</v>
      </c>
      <c r="M351">
        <v>2299.3000000000002</v>
      </c>
      <c r="N351">
        <v>0.113</v>
      </c>
      <c r="O351">
        <v>6</v>
      </c>
    </row>
    <row r="352" spans="1:15" x14ac:dyDescent="0.3">
      <c r="A352" t="s">
        <v>364</v>
      </c>
      <c r="B352" s="2">
        <v>44980</v>
      </c>
      <c r="C352" s="2">
        <v>44993</v>
      </c>
      <c r="D352" t="s">
        <v>649</v>
      </c>
      <c r="E352" t="s">
        <v>658</v>
      </c>
      <c r="F352" t="s">
        <v>693</v>
      </c>
      <c r="G352" t="s">
        <v>705</v>
      </c>
      <c r="H352" t="s">
        <v>711</v>
      </c>
      <c r="I352" t="s">
        <v>712</v>
      </c>
      <c r="J352" t="s">
        <v>728</v>
      </c>
      <c r="K352" t="s">
        <v>1084</v>
      </c>
      <c r="L352">
        <v>307.37</v>
      </c>
      <c r="M352">
        <v>462.61</v>
      </c>
      <c r="N352">
        <v>0.188</v>
      </c>
      <c r="O352">
        <v>11</v>
      </c>
    </row>
    <row r="353" spans="1:15" x14ac:dyDescent="0.3">
      <c r="A353" t="s">
        <v>365</v>
      </c>
      <c r="B353" s="2">
        <v>45262</v>
      </c>
      <c r="C353" s="2">
        <v>45276</v>
      </c>
      <c r="D353" t="s">
        <v>649</v>
      </c>
      <c r="E353" t="s">
        <v>656</v>
      </c>
      <c r="F353" t="s">
        <v>698</v>
      </c>
      <c r="G353" t="s">
        <v>702</v>
      </c>
      <c r="H353" t="s">
        <v>711</v>
      </c>
      <c r="I353" t="s">
        <v>725</v>
      </c>
      <c r="J353" t="s">
        <v>732</v>
      </c>
      <c r="K353" t="s">
        <v>1085</v>
      </c>
      <c r="L353">
        <v>879.08</v>
      </c>
      <c r="M353">
        <v>1093.3900000000001</v>
      </c>
      <c r="N353">
        <v>0.113</v>
      </c>
      <c r="O353">
        <v>17</v>
      </c>
    </row>
    <row r="354" spans="1:15" x14ac:dyDescent="0.3">
      <c r="A354" t="s">
        <v>366</v>
      </c>
      <c r="B354" s="2">
        <v>45121</v>
      </c>
      <c r="C354" s="2">
        <v>45121</v>
      </c>
      <c r="D354" t="s">
        <v>646</v>
      </c>
      <c r="E354" t="s">
        <v>651</v>
      </c>
      <c r="F354" t="s">
        <v>665</v>
      </c>
      <c r="G354" t="s">
        <v>702</v>
      </c>
      <c r="H354" t="s">
        <v>707</v>
      </c>
      <c r="I354" t="s">
        <v>714</v>
      </c>
      <c r="J354" t="s">
        <v>733</v>
      </c>
      <c r="K354" t="s">
        <v>1086</v>
      </c>
      <c r="L354">
        <v>956.38</v>
      </c>
      <c r="M354">
        <v>1454.22</v>
      </c>
      <c r="N354">
        <v>3.9E-2</v>
      </c>
      <c r="O354">
        <v>19</v>
      </c>
    </row>
    <row r="355" spans="1:15" x14ac:dyDescent="0.3">
      <c r="A355" t="s">
        <v>367</v>
      </c>
      <c r="B355" s="2">
        <v>45512</v>
      </c>
      <c r="C355" s="2">
        <v>45524</v>
      </c>
      <c r="D355" t="s">
        <v>647</v>
      </c>
      <c r="E355" t="s">
        <v>652</v>
      </c>
      <c r="F355" t="s">
        <v>666</v>
      </c>
      <c r="G355" t="s">
        <v>705</v>
      </c>
      <c r="H355" t="s">
        <v>707</v>
      </c>
      <c r="I355" t="s">
        <v>722</v>
      </c>
      <c r="J355" t="s">
        <v>729</v>
      </c>
      <c r="K355" t="s">
        <v>1087</v>
      </c>
      <c r="L355">
        <v>1233.3599999999999</v>
      </c>
      <c r="M355">
        <v>2120.4</v>
      </c>
      <c r="N355">
        <v>0.17899999999999999</v>
      </c>
      <c r="O355">
        <v>20</v>
      </c>
    </row>
    <row r="356" spans="1:15" x14ac:dyDescent="0.3">
      <c r="A356" t="s">
        <v>368</v>
      </c>
      <c r="B356" s="2">
        <v>45603</v>
      </c>
      <c r="C356" s="2">
        <v>45622</v>
      </c>
      <c r="D356" t="s">
        <v>648</v>
      </c>
      <c r="E356" t="s">
        <v>655</v>
      </c>
      <c r="F356" t="s">
        <v>692</v>
      </c>
      <c r="G356" t="s">
        <v>703</v>
      </c>
      <c r="H356" t="s">
        <v>710</v>
      </c>
      <c r="I356" t="s">
        <v>713</v>
      </c>
      <c r="J356" t="s">
        <v>728</v>
      </c>
      <c r="K356" t="s">
        <v>1088</v>
      </c>
      <c r="L356">
        <v>55.35</v>
      </c>
      <c r="M356">
        <v>128.68</v>
      </c>
      <c r="N356">
        <v>0.128</v>
      </c>
      <c r="O356">
        <v>10</v>
      </c>
    </row>
    <row r="357" spans="1:15" x14ac:dyDescent="0.3">
      <c r="A357" t="s">
        <v>369</v>
      </c>
      <c r="B357" s="2">
        <v>45292</v>
      </c>
      <c r="C357" s="2">
        <v>45318</v>
      </c>
      <c r="D357" t="s">
        <v>649</v>
      </c>
      <c r="E357" t="s">
        <v>658</v>
      </c>
      <c r="F357" t="s">
        <v>693</v>
      </c>
      <c r="G357" t="s">
        <v>702</v>
      </c>
      <c r="H357" t="s">
        <v>710</v>
      </c>
      <c r="I357" t="s">
        <v>726</v>
      </c>
      <c r="J357" t="s">
        <v>733</v>
      </c>
      <c r="K357" t="s">
        <v>1089</v>
      </c>
      <c r="L357">
        <v>657.45</v>
      </c>
      <c r="M357">
        <v>1325.96</v>
      </c>
      <c r="N357">
        <v>0.16700000000000001</v>
      </c>
      <c r="O357">
        <v>21</v>
      </c>
    </row>
    <row r="358" spans="1:15" x14ac:dyDescent="0.3">
      <c r="A358" t="s">
        <v>370</v>
      </c>
      <c r="B358" s="2">
        <v>45883</v>
      </c>
      <c r="C358" s="2">
        <v>45911</v>
      </c>
      <c r="D358" t="s">
        <v>648</v>
      </c>
      <c r="E358" t="s">
        <v>655</v>
      </c>
      <c r="F358" t="s">
        <v>670</v>
      </c>
      <c r="G358" t="s">
        <v>703</v>
      </c>
      <c r="H358" t="s">
        <v>711</v>
      </c>
      <c r="I358" t="s">
        <v>721</v>
      </c>
      <c r="J358" t="s">
        <v>728</v>
      </c>
      <c r="K358" t="s">
        <v>1090</v>
      </c>
      <c r="L358">
        <v>1203.02</v>
      </c>
      <c r="M358">
        <v>2439.33</v>
      </c>
      <c r="N358">
        <v>0</v>
      </c>
      <c r="O358">
        <v>18</v>
      </c>
    </row>
    <row r="359" spans="1:15" x14ac:dyDescent="0.3">
      <c r="A359" t="s">
        <v>371</v>
      </c>
      <c r="B359" s="2">
        <v>45385</v>
      </c>
      <c r="C359" s="2">
        <v>45403</v>
      </c>
      <c r="D359" t="s">
        <v>648</v>
      </c>
      <c r="E359" t="s">
        <v>655</v>
      </c>
      <c r="F359" t="s">
        <v>672</v>
      </c>
      <c r="G359" t="s">
        <v>705</v>
      </c>
      <c r="H359" t="s">
        <v>710</v>
      </c>
      <c r="I359" t="s">
        <v>717</v>
      </c>
      <c r="J359" t="s">
        <v>729</v>
      </c>
      <c r="K359" t="s">
        <v>1091</v>
      </c>
      <c r="L359">
        <v>1176.69</v>
      </c>
      <c r="M359">
        <v>2201.54</v>
      </c>
      <c r="N359">
        <v>0.17</v>
      </c>
      <c r="O359">
        <v>27</v>
      </c>
    </row>
    <row r="360" spans="1:15" x14ac:dyDescent="0.3">
      <c r="A360" t="s">
        <v>372</v>
      </c>
      <c r="B360" s="2">
        <v>45621</v>
      </c>
      <c r="C360" s="2">
        <v>45633</v>
      </c>
      <c r="D360" t="s">
        <v>647</v>
      </c>
      <c r="E360" t="s">
        <v>659</v>
      </c>
      <c r="F360" t="s">
        <v>685</v>
      </c>
      <c r="G360" t="s">
        <v>701</v>
      </c>
      <c r="H360" t="s">
        <v>710</v>
      </c>
      <c r="I360" t="s">
        <v>720</v>
      </c>
      <c r="J360" t="s">
        <v>733</v>
      </c>
      <c r="K360" t="s">
        <v>1092</v>
      </c>
      <c r="L360">
        <v>769.9</v>
      </c>
      <c r="M360">
        <v>814.36</v>
      </c>
      <c r="N360">
        <v>0</v>
      </c>
      <c r="O360">
        <v>5</v>
      </c>
    </row>
    <row r="361" spans="1:15" x14ac:dyDescent="0.3">
      <c r="A361" t="s">
        <v>373</v>
      </c>
      <c r="B361" s="2">
        <v>45309</v>
      </c>
      <c r="C361" s="2">
        <v>45325</v>
      </c>
      <c r="D361" t="s">
        <v>646</v>
      </c>
      <c r="E361" t="s">
        <v>661</v>
      </c>
      <c r="F361" t="s">
        <v>695</v>
      </c>
      <c r="G361" t="s">
        <v>703</v>
      </c>
      <c r="H361" t="s">
        <v>710</v>
      </c>
      <c r="I361" t="s">
        <v>716</v>
      </c>
      <c r="J361" t="s">
        <v>728</v>
      </c>
      <c r="K361" t="s">
        <v>1093</v>
      </c>
      <c r="L361">
        <v>666.23</v>
      </c>
      <c r="M361">
        <v>1382.91</v>
      </c>
      <c r="N361">
        <v>0.17599999999999999</v>
      </c>
      <c r="O361">
        <v>13</v>
      </c>
    </row>
    <row r="362" spans="1:15" x14ac:dyDescent="0.3">
      <c r="A362" t="s">
        <v>374</v>
      </c>
      <c r="B362" s="2">
        <v>45466</v>
      </c>
      <c r="C362" s="2">
        <v>45468</v>
      </c>
      <c r="D362" t="s">
        <v>649</v>
      </c>
      <c r="E362" t="s">
        <v>658</v>
      </c>
      <c r="F362" t="s">
        <v>674</v>
      </c>
      <c r="G362" t="s">
        <v>705</v>
      </c>
      <c r="H362" t="s">
        <v>709</v>
      </c>
      <c r="I362" t="s">
        <v>716</v>
      </c>
      <c r="J362" t="s">
        <v>733</v>
      </c>
      <c r="K362" t="s">
        <v>1094</v>
      </c>
      <c r="L362">
        <v>951.44</v>
      </c>
      <c r="M362">
        <v>1646.43</v>
      </c>
      <c r="N362">
        <v>0.11</v>
      </c>
      <c r="O362">
        <v>24</v>
      </c>
    </row>
    <row r="363" spans="1:15" x14ac:dyDescent="0.3">
      <c r="A363" t="s">
        <v>375</v>
      </c>
      <c r="B363" s="2">
        <v>45833</v>
      </c>
      <c r="C363" s="2">
        <v>45848</v>
      </c>
      <c r="D363" t="s">
        <v>649</v>
      </c>
      <c r="E363" t="s">
        <v>658</v>
      </c>
      <c r="F363" t="s">
        <v>674</v>
      </c>
      <c r="G363" t="s">
        <v>703</v>
      </c>
      <c r="H363" t="s">
        <v>709</v>
      </c>
      <c r="I363" t="s">
        <v>726</v>
      </c>
      <c r="J363" t="s">
        <v>730</v>
      </c>
      <c r="K363" t="s">
        <v>1095</v>
      </c>
      <c r="L363">
        <v>546.83000000000004</v>
      </c>
      <c r="M363">
        <v>400.84</v>
      </c>
      <c r="N363">
        <v>7.8E-2</v>
      </c>
      <c r="O363">
        <v>13</v>
      </c>
    </row>
    <row r="364" spans="1:15" x14ac:dyDescent="0.3">
      <c r="A364" t="s">
        <v>376</v>
      </c>
      <c r="B364" s="2">
        <v>45108</v>
      </c>
      <c r="C364" s="2">
        <v>45115</v>
      </c>
      <c r="D364" t="s">
        <v>646</v>
      </c>
      <c r="E364" t="s">
        <v>651</v>
      </c>
      <c r="F364" t="s">
        <v>663</v>
      </c>
      <c r="G364" t="s">
        <v>701</v>
      </c>
      <c r="H364" t="s">
        <v>707</v>
      </c>
      <c r="I364" t="s">
        <v>720</v>
      </c>
      <c r="J364" t="s">
        <v>731</v>
      </c>
      <c r="K364" t="s">
        <v>1096</v>
      </c>
      <c r="L364">
        <v>834.26</v>
      </c>
      <c r="M364">
        <v>1780.56</v>
      </c>
      <c r="N364">
        <v>1.4E-2</v>
      </c>
      <c r="O364">
        <v>47</v>
      </c>
    </row>
    <row r="365" spans="1:15" x14ac:dyDescent="0.3">
      <c r="A365" t="s">
        <v>377</v>
      </c>
      <c r="B365" s="2">
        <v>45360</v>
      </c>
      <c r="C365" s="2">
        <v>45377</v>
      </c>
      <c r="D365" t="s">
        <v>647</v>
      </c>
      <c r="E365" t="s">
        <v>659</v>
      </c>
      <c r="F365" t="s">
        <v>676</v>
      </c>
      <c r="G365" t="s">
        <v>706</v>
      </c>
      <c r="H365" t="s">
        <v>708</v>
      </c>
      <c r="I365" t="s">
        <v>723</v>
      </c>
      <c r="J365" t="s">
        <v>732</v>
      </c>
      <c r="K365" t="s">
        <v>1097</v>
      </c>
      <c r="L365">
        <v>1029.67</v>
      </c>
      <c r="M365">
        <v>1118.43</v>
      </c>
      <c r="N365">
        <v>0.27200000000000002</v>
      </c>
      <c r="O365">
        <v>9</v>
      </c>
    </row>
    <row r="366" spans="1:15" x14ac:dyDescent="0.3">
      <c r="A366" t="s">
        <v>378</v>
      </c>
      <c r="B366" s="2">
        <v>45082</v>
      </c>
      <c r="C366" s="2">
        <v>45105</v>
      </c>
      <c r="D366" t="s">
        <v>649</v>
      </c>
      <c r="E366" t="s">
        <v>658</v>
      </c>
      <c r="F366" t="s">
        <v>674</v>
      </c>
      <c r="G366" t="s">
        <v>701</v>
      </c>
      <c r="H366" t="s">
        <v>711</v>
      </c>
      <c r="I366" t="s">
        <v>723</v>
      </c>
      <c r="J366" t="s">
        <v>728</v>
      </c>
      <c r="K366" t="s">
        <v>1098</v>
      </c>
      <c r="L366">
        <v>605.82000000000005</v>
      </c>
      <c r="M366">
        <v>771.12</v>
      </c>
      <c r="N366">
        <v>0.13200000000000001</v>
      </c>
      <c r="O366">
        <v>19</v>
      </c>
    </row>
    <row r="367" spans="1:15" x14ac:dyDescent="0.3">
      <c r="A367" t="s">
        <v>379</v>
      </c>
      <c r="B367" s="2">
        <v>45737</v>
      </c>
      <c r="C367" s="2">
        <v>45756</v>
      </c>
      <c r="D367" t="s">
        <v>647</v>
      </c>
      <c r="E367" t="s">
        <v>652</v>
      </c>
      <c r="F367" t="s">
        <v>689</v>
      </c>
      <c r="G367" t="s">
        <v>705</v>
      </c>
      <c r="H367" t="s">
        <v>710</v>
      </c>
      <c r="I367" t="s">
        <v>718</v>
      </c>
      <c r="J367" t="s">
        <v>727</v>
      </c>
      <c r="K367" t="s">
        <v>1099</v>
      </c>
      <c r="L367">
        <v>1055.45</v>
      </c>
      <c r="M367">
        <v>1210.04</v>
      </c>
      <c r="N367">
        <v>8.9999999999999993E-3</v>
      </c>
      <c r="O367">
        <v>18</v>
      </c>
    </row>
    <row r="368" spans="1:15" x14ac:dyDescent="0.3">
      <c r="A368" t="s">
        <v>380</v>
      </c>
      <c r="B368" s="2">
        <v>45445</v>
      </c>
      <c r="C368" s="2">
        <v>45458</v>
      </c>
      <c r="D368" t="s">
        <v>646</v>
      </c>
      <c r="E368" t="s">
        <v>650</v>
      </c>
      <c r="F368" t="s">
        <v>675</v>
      </c>
      <c r="G368" t="s">
        <v>702</v>
      </c>
      <c r="H368" t="s">
        <v>708</v>
      </c>
      <c r="I368" t="s">
        <v>719</v>
      </c>
      <c r="J368" t="s">
        <v>730</v>
      </c>
      <c r="K368" t="s">
        <v>1100</v>
      </c>
      <c r="L368">
        <v>1295.18</v>
      </c>
      <c r="M368">
        <v>3024.03</v>
      </c>
      <c r="N368">
        <v>0.192</v>
      </c>
      <c r="O368">
        <v>8</v>
      </c>
    </row>
    <row r="369" spans="1:15" x14ac:dyDescent="0.3">
      <c r="A369" t="s">
        <v>381</v>
      </c>
      <c r="B369" s="2">
        <v>45731</v>
      </c>
      <c r="C369" s="2">
        <v>45745</v>
      </c>
      <c r="D369" t="s">
        <v>647</v>
      </c>
      <c r="E369" t="s">
        <v>654</v>
      </c>
      <c r="F369" t="s">
        <v>691</v>
      </c>
      <c r="G369" t="s">
        <v>706</v>
      </c>
      <c r="H369" t="s">
        <v>711</v>
      </c>
      <c r="I369" t="s">
        <v>712</v>
      </c>
      <c r="J369" t="s">
        <v>727</v>
      </c>
      <c r="K369" t="s">
        <v>1101</v>
      </c>
      <c r="L369">
        <v>935.83</v>
      </c>
      <c r="M369">
        <v>2303.46</v>
      </c>
      <c r="N369">
        <v>0.105</v>
      </c>
      <c r="O369">
        <v>9</v>
      </c>
    </row>
    <row r="370" spans="1:15" x14ac:dyDescent="0.3">
      <c r="A370" t="s">
        <v>382</v>
      </c>
      <c r="B370" s="2">
        <v>45194</v>
      </c>
      <c r="C370" s="2">
        <v>45208</v>
      </c>
      <c r="D370" t="s">
        <v>648</v>
      </c>
      <c r="E370" t="s">
        <v>660</v>
      </c>
      <c r="F370" t="s">
        <v>700</v>
      </c>
      <c r="G370" t="s">
        <v>705</v>
      </c>
      <c r="H370" t="s">
        <v>709</v>
      </c>
      <c r="I370" t="s">
        <v>713</v>
      </c>
      <c r="J370" t="s">
        <v>731</v>
      </c>
      <c r="K370" t="s">
        <v>1102</v>
      </c>
      <c r="L370">
        <v>1279.56</v>
      </c>
      <c r="M370">
        <v>3083.8</v>
      </c>
      <c r="N370">
        <v>0.106</v>
      </c>
      <c r="O370">
        <v>5</v>
      </c>
    </row>
    <row r="371" spans="1:15" x14ac:dyDescent="0.3">
      <c r="A371" t="s">
        <v>383</v>
      </c>
      <c r="B371" s="2">
        <v>45832</v>
      </c>
      <c r="C371" s="2">
        <v>45861</v>
      </c>
      <c r="D371" t="s">
        <v>648</v>
      </c>
      <c r="E371" t="s">
        <v>653</v>
      </c>
      <c r="F371" t="s">
        <v>688</v>
      </c>
      <c r="G371" t="s">
        <v>703</v>
      </c>
      <c r="H371" t="s">
        <v>709</v>
      </c>
      <c r="I371" t="s">
        <v>714</v>
      </c>
      <c r="J371" t="s">
        <v>728</v>
      </c>
      <c r="K371" t="s">
        <v>1103</v>
      </c>
      <c r="L371">
        <v>255.4</v>
      </c>
      <c r="M371">
        <v>322.70999999999998</v>
      </c>
      <c r="N371">
        <v>0.115</v>
      </c>
      <c r="O371">
        <v>16</v>
      </c>
    </row>
    <row r="372" spans="1:15" x14ac:dyDescent="0.3">
      <c r="A372" t="s">
        <v>384</v>
      </c>
      <c r="B372" s="2">
        <v>45286</v>
      </c>
      <c r="C372" s="2">
        <v>45294</v>
      </c>
      <c r="D372" t="s">
        <v>649</v>
      </c>
      <c r="E372" t="s">
        <v>657</v>
      </c>
      <c r="F372" t="s">
        <v>679</v>
      </c>
      <c r="G372" t="s">
        <v>705</v>
      </c>
      <c r="H372" t="s">
        <v>707</v>
      </c>
      <c r="I372" t="s">
        <v>724</v>
      </c>
      <c r="J372" t="s">
        <v>731</v>
      </c>
      <c r="K372" t="s">
        <v>1104</v>
      </c>
      <c r="L372">
        <v>492.75</v>
      </c>
      <c r="M372">
        <v>731.29</v>
      </c>
      <c r="N372">
        <v>5.8000000000000003E-2</v>
      </c>
      <c r="O372">
        <v>6</v>
      </c>
    </row>
    <row r="373" spans="1:15" x14ac:dyDescent="0.3">
      <c r="A373" t="s">
        <v>385</v>
      </c>
      <c r="B373" s="2">
        <v>44962</v>
      </c>
      <c r="C373" s="2">
        <v>44985</v>
      </c>
      <c r="D373" t="s">
        <v>648</v>
      </c>
      <c r="E373" t="s">
        <v>660</v>
      </c>
      <c r="F373" t="s">
        <v>697</v>
      </c>
      <c r="G373" t="s">
        <v>703</v>
      </c>
      <c r="H373" t="s">
        <v>710</v>
      </c>
      <c r="I373" t="s">
        <v>716</v>
      </c>
      <c r="J373" t="s">
        <v>730</v>
      </c>
      <c r="K373" t="s">
        <v>1105</v>
      </c>
      <c r="L373">
        <v>1214.49</v>
      </c>
      <c r="M373">
        <v>1533.95</v>
      </c>
      <c r="N373">
        <v>0</v>
      </c>
      <c r="O373">
        <v>11</v>
      </c>
    </row>
    <row r="374" spans="1:15" x14ac:dyDescent="0.3">
      <c r="A374" t="s">
        <v>386</v>
      </c>
      <c r="B374" s="2">
        <v>45022</v>
      </c>
      <c r="C374" s="2">
        <v>45024</v>
      </c>
      <c r="D374" t="s">
        <v>646</v>
      </c>
      <c r="E374" t="s">
        <v>651</v>
      </c>
      <c r="F374" t="s">
        <v>669</v>
      </c>
      <c r="G374" t="s">
        <v>705</v>
      </c>
      <c r="H374" t="s">
        <v>709</v>
      </c>
      <c r="I374" t="s">
        <v>723</v>
      </c>
      <c r="J374" t="s">
        <v>732</v>
      </c>
      <c r="K374" t="s">
        <v>1106</v>
      </c>
      <c r="L374">
        <v>720.35</v>
      </c>
      <c r="M374">
        <v>1571.66</v>
      </c>
      <c r="N374">
        <v>0.107</v>
      </c>
      <c r="O374">
        <v>23</v>
      </c>
    </row>
    <row r="375" spans="1:15" x14ac:dyDescent="0.3">
      <c r="A375" t="s">
        <v>387</v>
      </c>
      <c r="B375" s="2">
        <v>45751</v>
      </c>
      <c r="C375" s="2">
        <v>45757</v>
      </c>
      <c r="D375" t="s">
        <v>649</v>
      </c>
      <c r="E375" t="s">
        <v>658</v>
      </c>
      <c r="F375" t="s">
        <v>674</v>
      </c>
      <c r="G375" t="s">
        <v>703</v>
      </c>
      <c r="H375" t="s">
        <v>711</v>
      </c>
      <c r="I375" t="s">
        <v>725</v>
      </c>
      <c r="J375" t="s">
        <v>728</v>
      </c>
      <c r="K375" t="s">
        <v>1107</v>
      </c>
      <c r="L375">
        <v>290.14</v>
      </c>
      <c r="M375">
        <v>250.73</v>
      </c>
      <c r="N375">
        <v>3.4000000000000002E-2</v>
      </c>
      <c r="O375">
        <v>17</v>
      </c>
    </row>
    <row r="376" spans="1:15" x14ac:dyDescent="0.3">
      <c r="A376" t="s">
        <v>388</v>
      </c>
      <c r="B376" s="2">
        <v>45429</v>
      </c>
      <c r="C376" s="2">
        <v>45439</v>
      </c>
      <c r="D376" t="s">
        <v>648</v>
      </c>
      <c r="E376" t="s">
        <v>660</v>
      </c>
      <c r="F376" t="s">
        <v>697</v>
      </c>
      <c r="G376" t="s">
        <v>703</v>
      </c>
      <c r="H376" t="s">
        <v>708</v>
      </c>
      <c r="I376" t="s">
        <v>712</v>
      </c>
      <c r="J376" t="s">
        <v>730</v>
      </c>
      <c r="K376" t="s">
        <v>1108</v>
      </c>
      <c r="L376">
        <v>1484.23</v>
      </c>
      <c r="M376">
        <v>3472.81</v>
      </c>
      <c r="N376">
        <v>0.25600000000000001</v>
      </c>
      <c r="O376">
        <v>12</v>
      </c>
    </row>
    <row r="377" spans="1:15" x14ac:dyDescent="0.3">
      <c r="A377" t="s">
        <v>389</v>
      </c>
      <c r="B377" s="2">
        <v>45354</v>
      </c>
      <c r="C377" s="2">
        <v>45370</v>
      </c>
      <c r="D377" t="s">
        <v>647</v>
      </c>
      <c r="E377" t="s">
        <v>659</v>
      </c>
      <c r="F377" t="s">
        <v>699</v>
      </c>
      <c r="G377" t="s">
        <v>704</v>
      </c>
      <c r="H377" t="s">
        <v>710</v>
      </c>
      <c r="I377" t="s">
        <v>715</v>
      </c>
      <c r="J377" t="s">
        <v>730</v>
      </c>
      <c r="K377" t="s">
        <v>1109</v>
      </c>
      <c r="L377">
        <v>988.83</v>
      </c>
      <c r="M377">
        <v>1206.04</v>
      </c>
      <c r="N377">
        <v>6.3E-2</v>
      </c>
      <c r="O377">
        <v>34</v>
      </c>
    </row>
    <row r="378" spans="1:15" x14ac:dyDescent="0.3">
      <c r="A378" t="s">
        <v>390</v>
      </c>
      <c r="B378" s="2">
        <v>45835</v>
      </c>
      <c r="C378" s="2">
        <v>45849</v>
      </c>
      <c r="D378" t="s">
        <v>647</v>
      </c>
      <c r="E378" t="s">
        <v>659</v>
      </c>
      <c r="F378" t="s">
        <v>685</v>
      </c>
      <c r="G378" t="s">
        <v>705</v>
      </c>
      <c r="H378" t="s">
        <v>709</v>
      </c>
      <c r="I378" t="s">
        <v>716</v>
      </c>
      <c r="J378" t="s">
        <v>729</v>
      </c>
      <c r="K378" t="s">
        <v>1110</v>
      </c>
      <c r="L378">
        <v>1227.7</v>
      </c>
      <c r="M378">
        <v>2197.23</v>
      </c>
      <c r="N378">
        <v>9.9000000000000005E-2</v>
      </c>
      <c r="O378">
        <v>22</v>
      </c>
    </row>
    <row r="379" spans="1:15" x14ac:dyDescent="0.3">
      <c r="A379" t="s">
        <v>391</v>
      </c>
      <c r="B379" s="2">
        <v>44998</v>
      </c>
      <c r="C379" s="2">
        <v>45020</v>
      </c>
      <c r="D379" t="s">
        <v>646</v>
      </c>
      <c r="E379" t="s">
        <v>661</v>
      </c>
      <c r="F379" t="s">
        <v>687</v>
      </c>
      <c r="G379" t="s">
        <v>705</v>
      </c>
      <c r="H379" t="s">
        <v>707</v>
      </c>
      <c r="I379" t="s">
        <v>720</v>
      </c>
      <c r="J379" t="s">
        <v>727</v>
      </c>
      <c r="K379" t="s">
        <v>1111</v>
      </c>
      <c r="L379">
        <v>1113.7</v>
      </c>
      <c r="M379">
        <v>1620.6</v>
      </c>
      <c r="N379">
        <v>0.13900000000000001</v>
      </c>
      <c r="O379">
        <v>11</v>
      </c>
    </row>
    <row r="380" spans="1:15" x14ac:dyDescent="0.3">
      <c r="A380" t="s">
        <v>392</v>
      </c>
      <c r="B380" s="2">
        <v>45664</v>
      </c>
      <c r="C380" s="2">
        <v>45677</v>
      </c>
      <c r="D380" t="s">
        <v>646</v>
      </c>
      <c r="E380" t="s">
        <v>661</v>
      </c>
      <c r="F380" t="s">
        <v>695</v>
      </c>
      <c r="G380" t="s">
        <v>701</v>
      </c>
      <c r="H380" t="s">
        <v>711</v>
      </c>
      <c r="I380" t="s">
        <v>723</v>
      </c>
      <c r="J380" t="s">
        <v>729</v>
      </c>
      <c r="K380" t="s">
        <v>1112</v>
      </c>
      <c r="L380">
        <v>432.13</v>
      </c>
      <c r="M380">
        <v>1034.6600000000001</v>
      </c>
      <c r="N380">
        <v>9.1999999999999998E-2</v>
      </c>
      <c r="O380">
        <v>7</v>
      </c>
    </row>
    <row r="381" spans="1:15" x14ac:dyDescent="0.3">
      <c r="A381" t="s">
        <v>393</v>
      </c>
      <c r="B381" s="2">
        <v>45694</v>
      </c>
      <c r="C381" s="2">
        <v>45703</v>
      </c>
      <c r="D381" t="s">
        <v>648</v>
      </c>
      <c r="E381" t="s">
        <v>655</v>
      </c>
      <c r="F381" t="s">
        <v>670</v>
      </c>
      <c r="G381" t="s">
        <v>703</v>
      </c>
      <c r="H381" t="s">
        <v>710</v>
      </c>
      <c r="I381" t="s">
        <v>721</v>
      </c>
      <c r="J381" t="s">
        <v>729</v>
      </c>
      <c r="K381" t="s">
        <v>1113</v>
      </c>
      <c r="L381">
        <v>837.39</v>
      </c>
      <c r="M381">
        <v>1905.42</v>
      </c>
      <c r="N381">
        <v>3.2000000000000001E-2</v>
      </c>
      <c r="O381">
        <v>18</v>
      </c>
    </row>
    <row r="382" spans="1:15" x14ac:dyDescent="0.3">
      <c r="A382" t="s">
        <v>394</v>
      </c>
      <c r="B382" s="2">
        <v>45688</v>
      </c>
      <c r="C382" s="2">
        <v>45705</v>
      </c>
      <c r="D382" t="s">
        <v>649</v>
      </c>
      <c r="E382" t="s">
        <v>658</v>
      </c>
      <c r="F382" t="s">
        <v>683</v>
      </c>
      <c r="G382" t="s">
        <v>706</v>
      </c>
      <c r="H382" t="s">
        <v>707</v>
      </c>
      <c r="I382" t="s">
        <v>722</v>
      </c>
      <c r="J382" t="s">
        <v>727</v>
      </c>
      <c r="K382" t="s">
        <v>812</v>
      </c>
      <c r="L382">
        <v>378.26</v>
      </c>
      <c r="M382">
        <v>541.55999999999995</v>
      </c>
      <c r="N382">
        <v>0.16300000000000001</v>
      </c>
      <c r="O382">
        <v>25</v>
      </c>
    </row>
    <row r="383" spans="1:15" x14ac:dyDescent="0.3">
      <c r="A383" t="s">
        <v>395</v>
      </c>
      <c r="B383" s="2">
        <v>45876</v>
      </c>
      <c r="C383" s="2">
        <v>45906</v>
      </c>
      <c r="D383" t="s">
        <v>648</v>
      </c>
      <c r="E383" t="s">
        <v>653</v>
      </c>
      <c r="F383" t="s">
        <v>681</v>
      </c>
      <c r="G383" t="s">
        <v>702</v>
      </c>
      <c r="H383" t="s">
        <v>711</v>
      </c>
      <c r="I383" t="s">
        <v>724</v>
      </c>
      <c r="J383" t="s">
        <v>729</v>
      </c>
      <c r="K383" t="s">
        <v>1114</v>
      </c>
      <c r="L383">
        <v>833.73</v>
      </c>
      <c r="M383">
        <v>1116.5999999999999</v>
      </c>
      <c r="N383">
        <v>0.17599999999999999</v>
      </c>
      <c r="O383">
        <v>14</v>
      </c>
    </row>
    <row r="384" spans="1:15" x14ac:dyDescent="0.3">
      <c r="A384" t="s">
        <v>396</v>
      </c>
      <c r="B384" s="2">
        <v>45861</v>
      </c>
      <c r="C384" s="2">
        <v>45886</v>
      </c>
      <c r="D384" t="s">
        <v>649</v>
      </c>
      <c r="E384" t="s">
        <v>658</v>
      </c>
      <c r="F384" t="s">
        <v>674</v>
      </c>
      <c r="G384" t="s">
        <v>702</v>
      </c>
      <c r="H384" t="s">
        <v>708</v>
      </c>
      <c r="I384" t="s">
        <v>714</v>
      </c>
      <c r="J384" t="s">
        <v>728</v>
      </c>
      <c r="K384" t="s">
        <v>1115</v>
      </c>
      <c r="L384">
        <v>1142.06</v>
      </c>
      <c r="M384">
        <v>1455</v>
      </c>
      <c r="N384">
        <v>7.8E-2</v>
      </c>
      <c r="O384">
        <v>28</v>
      </c>
    </row>
    <row r="385" spans="1:15" x14ac:dyDescent="0.3">
      <c r="A385" t="s">
        <v>397</v>
      </c>
      <c r="B385" s="2">
        <v>45097</v>
      </c>
      <c r="C385" s="2">
        <v>45115</v>
      </c>
      <c r="D385" t="s">
        <v>648</v>
      </c>
      <c r="E385" t="s">
        <v>660</v>
      </c>
      <c r="F385" t="s">
        <v>700</v>
      </c>
      <c r="G385" t="s">
        <v>704</v>
      </c>
      <c r="H385" t="s">
        <v>709</v>
      </c>
      <c r="I385" t="s">
        <v>719</v>
      </c>
      <c r="J385" t="s">
        <v>729</v>
      </c>
      <c r="K385" t="s">
        <v>1116</v>
      </c>
      <c r="L385">
        <v>1145.53</v>
      </c>
      <c r="M385">
        <v>1278.3</v>
      </c>
      <c r="N385">
        <v>0.09</v>
      </c>
      <c r="O385">
        <v>41</v>
      </c>
    </row>
    <row r="386" spans="1:15" x14ac:dyDescent="0.3">
      <c r="A386" t="s">
        <v>398</v>
      </c>
      <c r="B386" s="2">
        <v>45491</v>
      </c>
      <c r="C386" s="2">
        <v>45511</v>
      </c>
      <c r="D386" t="s">
        <v>649</v>
      </c>
      <c r="E386" t="s">
        <v>657</v>
      </c>
      <c r="F386" t="s">
        <v>673</v>
      </c>
      <c r="G386" t="s">
        <v>701</v>
      </c>
      <c r="H386" t="s">
        <v>707</v>
      </c>
      <c r="I386" t="s">
        <v>721</v>
      </c>
      <c r="J386" t="s">
        <v>732</v>
      </c>
      <c r="K386" t="s">
        <v>1117</v>
      </c>
      <c r="L386">
        <v>941.35</v>
      </c>
      <c r="M386">
        <v>899.83</v>
      </c>
      <c r="N386">
        <v>5.8000000000000003E-2</v>
      </c>
      <c r="O386">
        <v>18</v>
      </c>
    </row>
    <row r="387" spans="1:15" x14ac:dyDescent="0.3">
      <c r="A387" t="s">
        <v>399</v>
      </c>
      <c r="B387" s="2">
        <v>45066</v>
      </c>
      <c r="C387" s="2">
        <v>45096</v>
      </c>
      <c r="D387" t="s">
        <v>647</v>
      </c>
      <c r="E387" t="s">
        <v>654</v>
      </c>
      <c r="F387" t="s">
        <v>680</v>
      </c>
      <c r="G387" t="s">
        <v>703</v>
      </c>
      <c r="H387" t="s">
        <v>709</v>
      </c>
      <c r="I387" t="s">
        <v>722</v>
      </c>
      <c r="J387" t="s">
        <v>731</v>
      </c>
      <c r="K387" t="s">
        <v>1118</v>
      </c>
      <c r="L387">
        <v>1161.2</v>
      </c>
      <c r="M387">
        <v>878.73</v>
      </c>
      <c r="N387">
        <v>0.19</v>
      </c>
      <c r="O387">
        <v>31</v>
      </c>
    </row>
    <row r="388" spans="1:15" x14ac:dyDescent="0.3">
      <c r="A388" t="s">
        <v>400</v>
      </c>
      <c r="B388" s="2">
        <v>45789</v>
      </c>
      <c r="C388" s="2">
        <v>45803</v>
      </c>
      <c r="D388" t="s">
        <v>647</v>
      </c>
      <c r="E388" t="s">
        <v>654</v>
      </c>
      <c r="F388" t="s">
        <v>696</v>
      </c>
      <c r="G388" t="s">
        <v>701</v>
      </c>
      <c r="H388" t="s">
        <v>709</v>
      </c>
      <c r="I388" t="s">
        <v>715</v>
      </c>
      <c r="J388" t="s">
        <v>728</v>
      </c>
      <c r="K388" t="s">
        <v>1119</v>
      </c>
      <c r="L388">
        <v>320.12</v>
      </c>
      <c r="M388">
        <v>594.41999999999996</v>
      </c>
      <c r="N388">
        <v>0.104</v>
      </c>
      <c r="O388">
        <v>18</v>
      </c>
    </row>
    <row r="389" spans="1:15" x14ac:dyDescent="0.3">
      <c r="A389" t="s">
        <v>401</v>
      </c>
      <c r="B389" s="2">
        <v>45419</v>
      </c>
      <c r="C389" s="2">
        <v>45424</v>
      </c>
      <c r="D389" t="s">
        <v>646</v>
      </c>
      <c r="E389" t="s">
        <v>651</v>
      </c>
      <c r="F389" t="s">
        <v>669</v>
      </c>
      <c r="G389" t="s">
        <v>703</v>
      </c>
      <c r="H389" t="s">
        <v>710</v>
      </c>
      <c r="I389" t="s">
        <v>716</v>
      </c>
      <c r="J389" t="s">
        <v>731</v>
      </c>
      <c r="K389" t="s">
        <v>1120</v>
      </c>
      <c r="L389">
        <v>1163.99</v>
      </c>
      <c r="M389">
        <v>1617.85</v>
      </c>
      <c r="N389">
        <v>0.127</v>
      </c>
      <c r="O389">
        <v>14</v>
      </c>
    </row>
    <row r="390" spans="1:15" x14ac:dyDescent="0.3">
      <c r="A390" t="s">
        <v>402</v>
      </c>
      <c r="B390" s="2">
        <v>45199</v>
      </c>
      <c r="C390" s="2">
        <v>45202</v>
      </c>
      <c r="D390" t="s">
        <v>647</v>
      </c>
      <c r="E390" t="s">
        <v>659</v>
      </c>
      <c r="F390" t="s">
        <v>699</v>
      </c>
      <c r="G390" t="s">
        <v>703</v>
      </c>
      <c r="H390" t="s">
        <v>707</v>
      </c>
      <c r="I390" t="s">
        <v>713</v>
      </c>
      <c r="J390" t="s">
        <v>731</v>
      </c>
      <c r="K390" t="s">
        <v>1121</v>
      </c>
      <c r="L390">
        <v>1019.36</v>
      </c>
      <c r="M390">
        <v>972.91</v>
      </c>
      <c r="N390">
        <v>0.14699999999999999</v>
      </c>
      <c r="O390">
        <v>17</v>
      </c>
    </row>
    <row r="391" spans="1:15" x14ac:dyDescent="0.3">
      <c r="A391" t="s">
        <v>403</v>
      </c>
      <c r="B391" s="2">
        <v>45225</v>
      </c>
      <c r="C391" s="2">
        <v>45235</v>
      </c>
      <c r="D391" t="s">
        <v>646</v>
      </c>
      <c r="E391" t="s">
        <v>661</v>
      </c>
      <c r="F391" t="s">
        <v>695</v>
      </c>
      <c r="G391" t="s">
        <v>703</v>
      </c>
      <c r="H391" t="s">
        <v>708</v>
      </c>
      <c r="I391" t="s">
        <v>714</v>
      </c>
      <c r="J391" t="s">
        <v>731</v>
      </c>
      <c r="K391" t="s">
        <v>1122</v>
      </c>
      <c r="L391">
        <v>20.38</v>
      </c>
      <c r="M391">
        <v>42.56</v>
      </c>
      <c r="N391">
        <v>7.1999999999999995E-2</v>
      </c>
      <c r="O391">
        <v>11</v>
      </c>
    </row>
    <row r="392" spans="1:15" x14ac:dyDescent="0.3">
      <c r="A392" t="s">
        <v>404</v>
      </c>
      <c r="B392" s="2">
        <v>45823</v>
      </c>
      <c r="C392" s="2">
        <v>45838</v>
      </c>
      <c r="D392" t="s">
        <v>646</v>
      </c>
      <c r="E392" t="s">
        <v>661</v>
      </c>
      <c r="F392" t="s">
        <v>682</v>
      </c>
      <c r="G392" t="s">
        <v>705</v>
      </c>
      <c r="H392" t="s">
        <v>711</v>
      </c>
      <c r="I392" t="s">
        <v>712</v>
      </c>
      <c r="J392" t="s">
        <v>732</v>
      </c>
      <c r="K392" t="s">
        <v>1123</v>
      </c>
      <c r="L392">
        <v>1487.59</v>
      </c>
      <c r="M392">
        <v>1480.83</v>
      </c>
      <c r="N392">
        <v>8.9999999999999993E-3</v>
      </c>
      <c r="O392">
        <v>11</v>
      </c>
    </row>
    <row r="393" spans="1:15" x14ac:dyDescent="0.3">
      <c r="A393" t="s">
        <v>405</v>
      </c>
      <c r="B393" s="2">
        <v>45514</v>
      </c>
      <c r="C393" s="2">
        <v>45542</v>
      </c>
      <c r="D393" t="s">
        <v>649</v>
      </c>
      <c r="E393" t="s">
        <v>657</v>
      </c>
      <c r="F393" t="s">
        <v>673</v>
      </c>
      <c r="G393" t="s">
        <v>703</v>
      </c>
      <c r="H393" t="s">
        <v>711</v>
      </c>
      <c r="I393" t="s">
        <v>721</v>
      </c>
      <c r="J393" t="s">
        <v>728</v>
      </c>
      <c r="K393" t="s">
        <v>1124</v>
      </c>
      <c r="L393">
        <v>229.96</v>
      </c>
      <c r="M393">
        <v>564.26</v>
      </c>
      <c r="N393">
        <v>0.105</v>
      </c>
      <c r="O393">
        <v>5</v>
      </c>
    </row>
    <row r="394" spans="1:15" x14ac:dyDescent="0.3">
      <c r="A394" t="s">
        <v>406</v>
      </c>
      <c r="B394" s="2">
        <v>45208</v>
      </c>
      <c r="C394" s="2">
        <v>45225</v>
      </c>
      <c r="D394" t="s">
        <v>647</v>
      </c>
      <c r="E394" t="s">
        <v>659</v>
      </c>
      <c r="F394" t="s">
        <v>685</v>
      </c>
      <c r="G394" t="s">
        <v>704</v>
      </c>
      <c r="H394" t="s">
        <v>709</v>
      </c>
      <c r="I394" t="s">
        <v>712</v>
      </c>
      <c r="J394" t="s">
        <v>727</v>
      </c>
      <c r="K394" t="s">
        <v>1125</v>
      </c>
      <c r="L394">
        <v>1132.03</v>
      </c>
      <c r="M394">
        <v>2137.21</v>
      </c>
      <c r="N394">
        <v>0.35699999999999998</v>
      </c>
      <c r="O394">
        <v>35</v>
      </c>
    </row>
    <row r="395" spans="1:15" x14ac:dyDescent="0.3">
      <c r="A395" t="s">
        <v>407</v>
      </c>
      <c r="B395" s="2">
        <v>45360</v>
      </c>
      <c r="C395" s="2">
        <v>45377</v>
      </c>
      <c r="D395" t="s">
        <v>648</v>
      </c>
      <c r="E395" t="s">
        <v>660</v>
      </c>
      <c r="F395" t="s">
        <v>686</v>
      </c>
      <c r="G395" t="s">
        <v>702</v>
      </c>
      <c r="H395" t="s">
        <v>711</v>
      </c>
      <c r="I395" t="s">
        <v>714</v>
      </c>
      <c r="J395" t="s">
        <v>730</v>
      </c>
      <c r="K395" t="s">
        <v>1126</v>
      </c>
      <c r="L395">
        <v>1137.4100000000001</v>
      </c>
      <c r="M395">
        <v>1680.93</v>
      </c>
      <c r="N395">
        <v>0.254</v>
      </c>
      <c r="O395">
        <v>9</v>
      </c>
    </row>
    <row r="396" spans="1:15" x14ac:dyDescent="0.3">
      <c r="A396" t="s">
        <v>408</v>
      </c>
      <c r="B396" s="2">
        <v>45075</v>
      </c>
      <c r="C396" s="2">
        <v>45097</v>
      </c>
      <c r="D396" t="s">
        <v>649</v>
      </c>
      <c r="E396" t="s">
        <v>658</v>
      </c>
      <c r="F396" t="s">
        <v>683</v>
      </c>
      <c r="G396" t="s">
        <v>705</v>
      </c>
      <c r="H396" t="s">
        <v>711</v>
      </c>
      <c r="I396" t="s">
        <v>723</v>
      </c>
      <c r="J396" t="s">
        <v>727</v>
      </c>
      <c r="K396" t="s">
        <v>1127</v>
      </c>
      <c r="L396">
        <v>1295.3900000000001</v>
      </c>
      <c r="M396">
        <v>2905.06</v>
      </c>
      <c r="N396">
        <v>0.14799999999999999</v>
      </c>
      <c r="O396">
        <v>8</v>
      </c>
    </row>
    <row r="397" spans="1:15" x14ac:dyDescent="0.3">
      <c r="A397" t="s">
        <v>409</v>
      </c>
      <c r="B397" s="2">
        <v>45804</v>
      </c>
      <c r="C397" s="2">
        <v>45816</v>
      </c>
      <c r="D397" t="s">
        <v>647</v>
      </c>
      <c r="E397" t="s">
        <v>652</v>
      </c>
      <c r="F397" t="s">
        <v>666</v>
      </c>
      <c r="G397" t="s">
        <v>701</v>
      </c>
      <c r="H397" t="s">
        <v>707</v>
      </c>
      <c r="I397" t="s">
        <v>722</v>
      </c>
      <c r="J397" t="s">
        <v>733</v>
      </c>
      <c r="K397" t="s">
        <v>1128</v>
      </c>
      <c r="L397">
        <v>653.6</v>
      </c>
      <c r="M397">
        <v>842.09</v>
      </c>
      <c r="N397">
        <v>9.8000000000000004E-2</v>
      </c>
      <c r="O397">
        <v>19</v>
      </c>
    </row>
    <row r="398" spans="1:15" x14ac:dyDescent="0.3">
      <c r="A398" t="s">
        <v>410</v>
      </c>
      <c r="B398" s="2">
        <v>45890</v>
      </c>
      <c r="C398" s="2">
        <v>45914</v>
      </c>
      <c r="D398" t="s">
        <v>649</v>
      </c>
      <c r="E398" t="s">
        <v>656</v>
      </c>
      <c r="F398" t="s">
        <v>671</v>
      </c>
      <c r="G398" t="s">
        <v>703</v>
      </c>
      <c r="H398" t="s">
        <v>708</v>
      </c>
      <c r="I398" t="s">
        <v>720</v>
      </c>
      <c r="J398" t="s">
        <v>732</v>
      </c>
      <c r="K398" t="s">
        <v>1129</v>
      </c>
      <c r="L398">
        <v>1397.67</v>
      </c>
      <c r="M398">
        <v>3131.37</v>
      </c>
      <c r="N398">
        <v>0.10299999999999999</v>
      </c>
      <c r="O398">
        <v>20</v>
      </c>
    </row>
    <row r="399" spans="1:15" x14ac:dyDescent="0.3">
      <c r="A399" t="s">
        <v>411</v>
      </c>
      <c r="B399" s="2">
        <v>45638</v>
      </c>
      <c r="C399" s="2">
        <v>45646</v>
      </c>
      <c r="D399" t="s">
        <v>647</v>
      </c>
      <c r="E399" t="s">
        <v>652</v>
      </c>
      <c r="F399" t="s">
        <v>689</v>
      </c>
      <c r="G399" t="s">
        <v>701</v>
      </c>
      <c r="H399" t="s">
        <v>707</v>
      </c>
      <c r="I399" t="s">
        <v>717</v>
      </c>
      <c r="J399" t="s">
        <v>731</v>
      </c>
      <c r="K399" t="s">
        <v>1130</v>
      </c>
      <c r="L399">
        <v>1202.47</v>
      </c>
      <c r="M399">
        <v>1444.72</v>
      </c>
      <c r="N399">
        <v>0.24099999999999999</v>
      </c>
      <c r="O399">
        <v>17</v>
      </c>
    </row>
    <row r="400" spans="1:15" x14ac:dyDescent="0.3">
      <c r="A400" t="s">
        <v>412</v>
      </c>
      <c r="B400" s="2">
        <v>45914</v>
      </c>
      <c r="C400" s="2">
        <v>45923</v>
      </c>
      <c r="D400" t="s">
        <v>646</v>
      </c>
      <c r="E400" t="s">
        <v>661</v>
      </c>
      <c r="F400" t="s">
        <v>687</v>
      </c>
      <c r="G400" t="s">
        <v>703</v>
      </c>
      <c r="H400" t="s">
        <v>708</v>
      </c>
      <c r="I400" t="s">
        <v>726</v>
      </c>
      <c r="J400" t="s">
        <v>727</v>
      </c>
      <c r="K400" t="s">
        <v>1131</v>
      </c>
      <c r="L400">
        <v>1310.3</v>
      </c>
      <c r="M400">
        <v>2875.8</v>
      </c>
      <c r="N400">
        <v>8.3000000000000004E-2</v>
      </c>
      <c r="O400">
        <v>5</v>
      </c>
    </row>
    <row r="401" spans="1:15" x14ac:dyDescent="0.3">
      <c r="A401" t="s">
        <v>413</v>
      </c>
      <c r="B401" s="2">
        <v>45541</v>
      </c>
      <c r="C401" s="2">
        <v>45569</v>
      </c>
      <c r="D401" t="s">
        <v>646</v>
      </c>
      <c r="E401" t="s">
        <v>661</v>
      </c>
      <c r="F401" t="s">
        <v>695</v>
      </c>
      <c r="G401" t="s">
        <v>701</v>
      </c>
      <c r="H401" t="s">
        <v>709</v>
      </c>
      <c r="I401" t="s">
        <v>726</v>
      </c>
      <c r="J401" t="s">
        <v>732</v>
      </c>
      <c r="K401" t="s">
        <v>1132</v>
      </c>
      <c r="L401">
        <v>1174.17</v>
      </c>
      <c r="M401">
        <v>1641.61</v>
      </c>
      <c r="N401">
        <v>0.122</v>
      </c>
      <c r="O401">
        <v>9</v>
      </c>
    </row>
    <row r="402" spans="1:15" x14ac:dyDescent="0.3">
      <c r="A402" t="s">
        <v>414</v>
      </c>
      <c r="B402" s="2">
        <v>45759</v>
      </c>
      <c r="C402" s="2">
        <v>45777</v>
      </c>
      <c r="D402" t="s">
        <v>646</v>
      </c>
      <c r="E402" t="s">
        <v>650</v>
      </c>
      <c r="F402" t="s">
        <v>662</v>
      </c>
      <c r="G402" t="s">
        <v>701</v>
      </c>
      <c r="H402" t="s">
        <v>709</v>
      </c>
      <c r="I402" t="s">
        <v>721</v>
      </c>
      <c r="J402" t="s">
        <v>729</v>
      </c>
      <c r="K402" t="s">
        <v>1133</v>
      </c>
      <c r="L402">
        <v>1119.04</v>
      </c>
      <c r="M402">
        <v>1299.02</v>
      </c>
      <c r="N402">
        <v>2.5000000000000001E-2</v>
      </c>
      <c r="O402">
        <v>14</v>
      </c>
    </row>
    <row r="403" spans="1:15" x14ac:dyDescent="0.3">
      <c r="A403" t="s">
        <v>415</v>
      </c>
      <c r="B403" s="2">
        <v>45516</v>
      </c>
      <c r="C403" s="2">
        <v>45519</v>
      </c>
      <c r="D403" t="s">
        <v>648</v>
      </c>
      <c r="E403" t="s">
        <v>660</v>
      </c>
      <c r="F403" t="s">
        <v>677</v>
      </c>
      <c r="G403" t="s">
        <v>701</v>
      </c>
      <c r="H403" t="s">
        <v>709</v>
      </c>
      <c r="I403" t="s">
        <v>726</v>
      </c>
      <c r="J403" t="s">
        <v>728</v>
      </c>
      <c r="K403" t="s">
        <v>1134</v>
      </c>
      <c r="L403">
        <v>850.7</v>
      </c>
      <c r="M403">
        <v>1118.56</v>
      </c>
      <c r="N403">
        <v>0.18</v>
      </c>
      <c r="O403">
        <v>19</v>
      </c>
    </row>
    <row r="404" spans="1:15" x14ac:dyDescent="0.3">
      <c r="A404" t="s">
        <v>416</v>
      </c>
      <c r="B404" s="2">
        <v>45601</v>
      </c>
      <c r="C404" s="2">
        <v>45604</v>
      </c>
      <c r="D404" t="s">
        <v>648</v>
      </c>
      <c r="E404" t="s">
        <v>653</v>
      </c>
      <c r="F404" t="s">
        <v>667</v>
      </c>
      <c r="G404" t="s">
        <v>702</v>
      </c>
      <c r="H404" t="s">
        <v>709</v>
      </c>
      <c r="I404" t="s">
        <v>719</v>
      </c>
      <c r="J404" t="s">
        <v>727</v>
      </c>
      <c r="K404" t="s">
        <v>1135</v>
      </c>
      <c r="L404">
        <v>1020.4</v>
      </c>
      <c r="M404">
        <v>1184.71</v>
      </c>
      <c r="N404">
        <v>0.106</v>
      </c>
      <c r="O404">
        <v>16</v>
      </c>
    </row>
    <row r="405" spans="1:15" x14ac:dyDescent="0.3">
      <c r="A405" t="s">
        <v>417</v>
      </c>
      <c r="B405" s="2">
        <v>45497</v>
      </c>
      <c r="C405" s="2">
        <v>45512</v>
      </c>
      <c r="D405" t="s">
        <v>649</v>
      </c>
      <c r="E405" t="s">
        <v>657</v>
      </c>
      <c r="F405" t="s">
        <v>673</v>
      </c>
      <c r="G405" t="s">
        <v>706</v>
      </c>
      <c r="H405" t="s">
        <v>709</v>
      </c>
      <c r="I405" t="s">
        <v>722</v>
      </c>
      <c r="J405" t="s">
        <v>731</v>
      </c>
      <c r="K405" t="s">
        <v>1136</v>
      </c>
      <c r="L405">
        <v>501.5</v>
      </c>
      <c r="M405">
        <v>1201.47</v>
      </c>
      <c r="N405">
        <v>0.126</v>
      </c>
      <c r="O405">
        <v>5</v>
      </c>
    </row>
    <row r="406" spans="1:15" x14ac:dyDescent="0.3">
      <c r="A406" t="s">
        <v>418</v>
      </c>
      <c r="B406" s="2">
        <v>45677</v>
      </c>
      <c r="C406" s="2">
        <v>45691</v>
      </c>
      <c r="D406" t="s">
        <v>648</v>
      </c>
      <c r="E406" t="s">
        <v>655</v>
      </c>
      <c r="F406" t="s">
        <v>672</v>
      </c>
      <c r="G406" t="s">
        <v>706</v>
      </c>
      <c r="H406" t="s">
        <v>709</v>
      </c>
      <c r="I406" t="s">
        <v>721</v>
      </c>
      <c r="J406" t="s">
        <v>727</v>
      </c>
      <c r="K406" t="s">
        <v>1137</v>
      </c>
      <c r="L406">
        <v>974.11</v>
      </c>
      <c r="M406">
        <v>880.99</v>
      </c>
      <c r="N406">
        <v>0.111</v>
      </c>
      <c r="O406">
        <v>10</v>
      </c>
    </row>
    <row r="407" spans="1:15" x14ac:dyDescent="0.3">
      <c r="A407" t="s">
        <v>419</v>
      </c>
      <c r="B407" s="2">
        <v>44991</v>
      </c>
      <c r="C407" s="2">
        <v>45020</v>
      </c>
      <c r="D407" t="s">
        <v>647</v>
      </c>
      <c r="E407" t="s">
        <v>659</v>
      </c>
      <c r="F407" t="s">
        <v>699</v>
      </c>
      <c r="G407" t="s">
        <v>705</v>
      </c>
      <c r="H407" t="s">
        <v>711</v>
      </c>
      <c r="I407" t="s">
        <v>712</v>
      </c>
      <c r="J407" t="s">
        <v>732</v>
      </c>
      <c r="K407" t="s">
        <v>1138</v>
      </c>
      <c r="L407">
        <v>1126.29</v>
      </c>
      <c r="M407">
        <v>2050.87</v>
      </c>
      <c r="N407">
        <v>6.4000000000000001E-2</v>
      </c>
      <c r="O407">
        <v>7</v>
      </c>
    </row>
    <row r="408" spans="1:15" x14ac:dyDescent="0.3">
      <c r="A408" t="s">
        <v>420</v>
      </c>
      <c r="B408" s="2">
        <v>45646</v>
      </c>
      <c r="C408" s="2">
        <v>45671</v>
      </c>
      <c r="D408" t="s">
        <v>647</v>
      </c>
      <c r="E408" t="s">
        <v>654</v>
      </c>
      <c r="F408" t="s">
        <v>680</v>
      </c>
      <c r="G408" t="s">
        <v>705</v>
      </c>
      <c r="H408" t="s">
        <v>707</v>
      </c>
      <c r="I408" t="s">
        <v>724</v>
      </c>
      <c r="J408" t="s">
        <v>728</v>
      </c>
      <c r="K408" t="s">
        <v>1139</v>
      </c>
      <c r="L408">
        <v>1361.34</v>
      </c>
      <c r="M408">
        <v>1737.9</v>
      </c>
      <c r="N408">
        <v>7.6999999999999999E-2</v>
      </c>
      <c r="O408">
        <v>14</v>
      </c>
    </row>
    <row r="409" spans="1:15" x14ac:dyDescent="0.3">
      <c r="A409" t="s">
        <v>421</v>
      </c>
      <c r="B409" s="2">
        <v>45709</v>
      </c>
      <c r="C409" s="2">
        <v>45737</v>
      </c>
      <c r="D409" t="s">
        <v>646</v>
      </c>
      <c r="E409" t="s">
        <v>651</v>
      </c>
      <c r="F409" t="s">
        <v>669</v>
      </c>
      <c r="G409" t="s">
        <v>706</v>
      </c>
      <c r="H409" t="s">
        <v>709</v>
      </c>
      <c r="I409" t="s">
        <v>714</v>
      </c>
      <c r="J409" t="s">
        <v>730</v>
      </c>
      <c r="K409" t="s">
        <v>1140</v>
      </c>
      <c r="L409">
        <v>1437.39</v>
      </c>
      <c r="M409">
        <v>1388.31</v>
      </c>
      <c r="N409">
        <v>0.13800000000000001</v>
      </c>
      <c r="O409">
        <v>18</v>
      </c>
    </row>
    <row r="410" spans="1:15" x14ac:dyDescent="0.3">
      <c r="A410" t="s">
        <v>422</v>
      </c>
      <c r="B410" s="2">
        <v>45724</v>
      </c>
      <c r="C410" s="2">
        <v>45731</v>
      </c>
      <c r="D410" t="s">
        <v>647</v>
      </c>
      <c r="E410" t="s">
        <v>654</v>
      </c>
      <c r="F410" t="s">
        <v>668</v>
      </c>
      <c r="G410" t="s">
        <v>701</v>
      </c>
      <c r="H410" t="s">
        <v>710</v>
      </c>
      <c r="I410" t="s">
        <v>723</v>
      </c>
      <c r="J410" t="s">
        <v>731</v>
      </c>
      <c r="K410" t="s">
        <v>1141</v>
      </c>
      <c r="L410">
        <v>475.66</v>
      </c>
      <c r="M410">
        <v>529.14</v>
      </c>
      <c r="N410">
        <v>0.19600000000000001</v>
      </c>
      <c r="O410">
        <v>11</v>
      </c>
    </row>
    <row r="411" spans="1:15" x14ac:dyDescent="0.3">
      <c r="A411" t="s">
        <v>423</v>
      </c>
      <c r="B411" s="2">
        <v>45276</v>
      </c>
      <c r="C411" s="2">
        <v>45279</v>
      </c>
      <c r="D411" t="s">
        <v>647</v>
      </c>
      <c r="E411" t="s">
        <v>659</v>
      </c>
      <c r="F411" t="s">
        <v>699</v>
      </c>
      <c r="G411" t="s">
        <v>702</v>
      </c>
      <c r="H411" t="s">
        <v>707</v>
      </c>
      <c r="I411" t="s">
        <v>720</v>
      </c>
      <c r="J411" t="s">
        <v>733</v>
      </c>
      <c r="K411" t="s">
        <v>1142</v>
      </c>
      <c r="L411">
        <v>1415.05</v>
      </c>
      <c r="M411">
        <v>1972.38</v>
      </c>
      <c r="N411">
        <v>0</v>
      </c>
      <c r="O411">
        <v>12</v>
      </c>
    </row>
    <row r="412" spans="1:15" x14ac:dyDescent="0.3">
      <c r="A412" t="s">
        <v>424</v>
      </c>
      <c r="B412" s="2">
        <v>45534</v>
      </c>
      <c r="C412" s="2">
        <v>45540</v>
      </c>
      <c r="D412" t="s">
        <v>647</v>
      </c>
      <c r="E412" t="s">
        <v>652</v>
      </c>
      <c r="F412" t="s">
        <v>694</v>
      </c>
      <c r="G412" t="s">
        <v>702</v>
      </c>
      <c r="H412" t="s">
        <v>708</v>
      </c>
      <c r="I412" t="s">
        <v>725</v>
      </c>
      <c r="J412" t="s">
        <v>731</v>
      </c>
      <c r="K412" t="s">
        <v>1143</v>
      </c>
      <c r="L412">
        <v>466.16</v>
      </c>
      <c r="M412">
        <v>876.81</v>
      </c>
      <c r="N412">
        <v>0.24099999999999999</v>
      </c>
      <c r="O412">
        <v>8</v>
      </c>
    </row>
    <row r="413" spans="1:15" x14ac:dyDescent="0.3">
      <c r="A413" t="s">
        <v>425</v>
      </c>
      <c r="B413" s="2">
        <v>45430</v>
      </c>
      <c r="C413" s="2">
        <v>45433</v>
      </c>
      <c r="D413" t="s">
        <v>649</v>
      </c>
      <c r="E413" t="s">
        <v>657</v>
      </c>
      <c r="F413" t="s">
        <v>673</v>
      </c>
      <c r="G413" t="s">
        <v>703</v>
      </c>
      <c r="H413" t="s">
        <v>709</v>
      </c>
      <c r="I413" t="s">
        <v>726</v>
      </c>
      <c r="J413" t="s">
        <v>728</v>
      </c>
      <c r="K413" t="s">
        <v>1144</v>
      </c>
      <c r="L413">
        <v>663.66</v>
      </c>
      <c r="M413">
        <v>824.26</v>
      </c>
      <c r="N413">
        <v>0.23899999999999999</v>
      </c>
      <c r="O413">
        <v>11</v>
      </c>
    </row>
    <row r="414" spans="1:15" x14ac:dyDescent="0.3">
      <c r="A414" t="s">
        <v>426</v>
      </c>
      <c r="B414" s="2">
        <v>45002</v>
      </c>
      <c r="C414" s="2">
        <v>45022</v>
      </c>
      <c r="D414" t="s">
        <v>649</v>
      </c>
      <c r="E414" t="s">
        <v>656</v>
      </c>
      <c r="F414" t="s">
        <v>684</v>
      </c>
      <c r="G414" t="s">
        <v>704</v>
      </c>
      <c r="H414" t="s">
        <v>707</v>
      </c>
      <c r="I414" t="s">
        <v>719</v>
      </c>
      <c r="J414" t="s">
        <v>730</v>
      </c>
      <c r="K414" t="s">
        <v>1145</v>
      </c>
      <c r="L414">
        <v>692.18</v>
      </c>
      <c r="M414">
        <v>1159.3499999999999</v>
      </c>
      <c r="N414">
        <v>0.112</v>
      </c>
      <c r="O414">
        <v>2</v>
      </c>
    </row>
    <row r="415" spans="1:15" x14ac:dyDescent="0.3">
      <c r="A415" t="s">
        <v>427</v>
      </c>
      <c r="B415" s="2">
        <v>45163</v>
      </c>
      <c r="C415" s="2">
        <v>45185</v>
      </c>
      <c r="D415" t="s">
        <v>646</v>
      </c>
      <c r="E415" t="s">
        <v>651</v>
      </c>
      <c r="F415" t="s">
        <v>669</v>
      </c>
      <c r="G415" t="s">
        <v>701</v>
      </c>
      <c r="H415" t="s">
        <v>709</v>
      </c>
      <c r="I415" t="s">
        <v>716</v>
      </c>
      <c r="J415" t="s">
        <v>730</v>
      </c>
      <c r="K415" t="s">
        <v>1146</v>
      </c>
      <c r="L415">
        <v>1196.83</v>
      </c>
      <c r="M415">
        <v>2513.5100000000002</v>
      </c>
      <c r="N415">
        <v>8.3000000000000004E-2</v>
      </c>
      <c r="O415">
        <v>7</v>
      </c>
    </row>
    <row r="416" spans="1:15" x14ac:dyDescent="0.3">
      <c r="A416" t="s">
        <v>428</v>
      </c>
      <c r="B416" s="2">
        <v>45449</v>
      </c>
      <c r="C416" s="2">
        <v>45467</v>
      </c>
      <c r="D416" t="s">
        <v>647</v>
      </c>
      <c r="E416" t="s">
        <v>654</v>
      </c>
      <c r="F416" t="s">
        <v>668</v>
      </c>
      <c r="G416" t="s">
        <v>705</v>
      </c>
      <c r="H416" t="s">
        <v>711</v>
      </c>
      <c r="I416" t="s">
        <v>722</v>
      </c>
      <c r="J416" t="s">
        <v>729</v>
      </c>
      <c r="K416" t="s">
        <v>1147</v>
      </c>
      <c r="L416">
        <v>1253.25</v>
      </c>
      <c r="M416">
        <v>3087.13</v>
      </c>
      <c r="N416">
        <v>7.1999999999999995E-2</v>
      </c>
      <c r="O416">
        <v>11</v>
      </c>
    </row>
    <row r="417" spans="1:15" x14ac:dyDescent="0.3">
      <c r="A417" t="s">
        <v>429</v>
      </c>
      <c r="B417" s="2">
        <v>45167</v>
      </c>
      <c r="C417" s="2">
        <v>45182</v>
      </c>
      <c r="D417" t="s">
        <v>648</v>
      </c>
      <c r="E417" t="s">
        <v>653</v>
      </c>
      <c r="F417" t="s">
        <v>688</v>
      </c>
      <c r="G417" t="s">
        <v>705</v>
      </c>
      <c r="H417" t="s">
        <v>709</v>
      </c>
      <c r="I417" t="s">
        <v>719</v>
      </c>
      <c r="J417" t="s">
        <v>728</v>
      </c>
      <c r="K417" t="s">
        <v>1148</v>
      </c>
      <c r="L417">
        <v>1287.6400000000001</v>
      </c>
      <c r="M417">
        <v>2717.15</v>
      </c>
      <c r="N417">
        <v>3.2000000000000001E-2</v>
      </c>
      <c r="O417">
        <v>7</v>
      </c>
    </row>
    <row r="418" spans="1:15" x14ac:dyDescent="0.3">
      <c r="A418" t="s">
        <v>430</v>
      </c>
      <c r="B418" s="2">
        <v>45626</v>
      </c>
      <c r="C418" s="2">
        <v>45636</v>
      </c>
      <c r="D418" t="s">
        <v>647</v>
      </c>
      <c r="E418" t="s">
        <v>654</v>
      </c>
      <c r="F418" t="s">
        <v>696</v>
      </c>
      <c r="G418" t="s">
        <v>705</v>
      </c>
      <c r="H418" t="s">
        <v>707</v>
      </c>
      <c r="I418" t="s">
        <v>721</v>
      </c>
      <c r="J418" t="s">
        <v>733</v>
      </c>
      <c r="K418" t="s">
        <v>1149</v>
      </c>
      <c r="L418">
        <v>851.49</v>
      </c>
      <c r="M418">
        <v>901.79</v>
      </c>
      <c r="N418">
        <v>0.245</v>
      </c>
      <c r="O418">
        <v>16</v>
      </c>
    </row>
    <row r="419" spans="1:15" x14ac:dyDescent="0.3">
      <c r="A419" t="s">
        <v>431</v>
      </c>
      <c r="B419" s="2">
        <v>45813</v>
      </c>
      <c r="C419" s="2">
        <v>45822</v>
      </c>
      <c r="D419" t="s">
        <v>647</v>
      </c>
      <c r="E419" t="s">
        <v>654</v>
      </c>
      <c r="F419" t="s">
        <v>680</v>
      </c>
      <c r="G419" t="s">
        <v>703</v>
      </c>
      <c r="H419" t="s">
        <v>707</v>
      </c>
      <c r="I419" t="s">
        <v>720</v>
      </c>
      <c r="J419" t="s">
        <v>733</v>
      </c>
      <c r="K419" t="s">
        <v>1150</v>
      </c>
      <c r="L419">
        <v>618.69000000000005</v>
      </c>
      <c r="M419">
        <v>796.15</v>
      </c>
      <c r="N419">
        <v>0.09</v>
      </c>
      <c r="O419">
        <v>11</v>
      </c>
    </row>
    <row r="420" spans="1:15" x14ac:dyDescent="0.3">
      <c r="A420" t="s">
        <v>432</v>
      </c>
      <c r="B420" s="2">
        <v>45730</v>
      </c>
      <c r="C420" s="2">
        <v>45755</v>
      </c>
      <c r="D420" t="s">
        <v>647</v>
      </c>
      <c r="E420" t="s">
        <v>659</v>
      </c>
      <c r="G420" t="s">
        <v>701</v>
      </c>
      <c r="H420" t="s">
        <v>710</v>
      </c>
      <c r="I420" t="s">
        <v>726</v>
      </c>
      <c r="J420" t="s">
        <v>728</v>
      </c>
      <c r="K420" t="s">
        <v>1151</v>
      </c>
      <c r="L420">
        <v>80.59</v>
      </c>
      <c r="M420">
        <v>157.82</v>
      </c>
      <c r="N420">
        <v>0.217</v>
      </c>
      <c r="O420">
        <v>6</v>
      </c>
    </row>
    <row r="421" spans="1:15" x14ac:dyDescent="0.3">
      <c r="A421" t="s">
        <v>433</v>
      </c>
      <c r="B421" s="2">
        <v>45307</v>
      </c>
      <c r="C421" s="2">
        <v>45333</v>
      </c>
      <c r="D421" t="s">
        <v>649</v>
      </c>
      <c r="E421" t="s">
        <v>656</v>
      </c>
      <c r="F421" t="s">
        <v>698</v>
      </c>
      <c r="G421" t="s">
        <v>703</v>
      </c>
      <c r="H421" t="s">
        <v>710</v>
      </c>
      <c r="I421" t="s">
        <v>718</v>
      </c>
      <c r="J421" t="s">
        <v>732</v>
      </c>
      <c r="K421" t="s">
        <v>1152</v>
      </c>
      <c r="L421">
        <v>504.93</v>
      </c>
      <c r="M421">
        <v>819.06</v>
      </c>
      <c r="N421">
        <v>0.22600000000000001</v>
      </c>
      <c r="O421">
        <v>15</v>
      </c>
    </row>
    <row r="422" spans="1:15" x14ac:dyDescent="0.3">
      <c r="A422" t="s">
        <v>434</v>
      </c>
      <c r="B422" s="2">
        <v>45211</v>
      </c>
      <c r="C422" s="2">
        <v>45228</v>
      </c>
      <c r="D422" t="s">
        <v>647</v>
      </c>
      <c r="E422" t="s">
        <v>652</v>
      </c>
      <c r="F422" t="s">
        <v>694</v>
      </c>
      <c r="G422" t="s">
        <v>703</v>
      </c>
      <c r="H422" t="s">
        <v>711</v>
      </c>
      <c r="I422" t="s">
        <v>722</v>
      </c>
      <c r="J422" t="s">
        <v>730</v>
      </c>
      <c r="K422" t="s">
        <v>1153</v>
      </c>
      <c r="L422">
        <v>1102.19</v>
      </c>
      <c r="M422">
        <v>1711.16</v>
      </c>
      <c r="N422">
        <v>0.151</v>
      </c>
      <c r="O422">
        <v>10</v>
      </c>
    </row>
    <row r="423" spans="1:15" x14ac:dyDescent="0.3">
      <c r="A423" t="s">
        <v>435</v>
      </c>
      <c r="B423" s="2">
        <v>45713</v>
      </c>
      <c r="C423" s="2">
        <v>45733</v>
      </c>
      <c r="D423" t="s">
        <v>648</v>
      </c>
      <c r="E423" t="s">
        <v>660</v>
      </c>
      <c r="F423" t="s">
        <v>686</v>
      </c>
      <c r="G423" t="s">
        <v>703</v>
      </c>
      <c r="H423" t="s">
        <v>709</v>
      </c>
      <c r="I423" t="s">
        <v>722</v>
      </c>
      <c r="J423" t="s">
        <v>730</v>
      </c>
      <c r="K423" t="s">
        <v>1154</v>
      </c>
      <c r="L423">
        <v>1205.26</v>
      </c>
      <c r="M423">
        <v>1696.35</v>
      </c>
      <c r="N423">
        <v>1.9E-2</v>
      </c>
      <c r="O423">
        <v>6</v>
      </c>
    </row>
    <row r="424" spans="1:15" x14ac:dyDescent="0.3">
      <c r="A424" t="s">
        <v>436</v>
      </c>
      <c r="B424" s="2">
        <v>45841</v>
      </c>
      <c r="C424" s="2">
        <v>45844</v>
      </c>
      <c r="D424" t="s">
        <v>646</v>
      </c>
      <c r="E424" t="s">
        <v>651</v>
      </c>
      <c r="F424" t="s">
        <v>665</v>
      </c>
      <c r="G424" t="s">
        <v>704</v>
      </c>
      <c r="H424" t="s">
        <v>708</v>
      </c>
      <c r="J424" t="s">
        <v>731</v>
      </c>
      <c r="K424" t="s">
        <v>1155</v>
      </c>
      <c r="L424">
        <v>1313.3</v>
      </c>
      <c r="M424">
        <v>2884.34</v>
      </c>
      <c r="N424">
        <v>0.157</v>
      </c>
      <c r="O424">
        <v>42</v>
      </c>
    </row>
    <row r="425" spans="1:15" x14ac:dyDescent="0.3">
      <c r="A425" t="s">
        <v>437</v>
      </c>
      <c r="B425" s="2">
        <v>45915</v>
      </c>
      <c r="C425" s="2">
        <v>45925</v>
      </c>
      <c r="D425" t="s">
        <v>647</v>
      </c>
      <c r="E425" t="s">
        <v>654</v>
      </c>
      <c r="F425" t="s">
        <v>680</v>
      </c>
      <c r="G425" t="s">
        <v>704</v>
      </c>
      <c r="H425" t="s">
        <v>707</v>
      </c>
      <c r="I425" t="s">
        <v>720</v>
      </c>
      <c r="J425" t="s">
        <v>730</v>
      </c>
      <c r="K425" t="s">
        <v>1156</v>
      </c>
      <c r="L425">
        <v>1488.91</v>
      </c>
      <c r="M425">
        <v>1483.74</v>
      </c>
      <c r="N425">
        <v>0.16800000000000001</v>
      </c>
      <c r="O425">
        <v>24</v>
      </c>
    </row>
    <row r="426" spans="1:15" x14ac:dyDescent="0.3">
      <c r="A426" t="s">
        <v>438</v>
      </c>
      <c r="B426" s="2">
        <v>45341</v>
      </c>
      <c r="C426" s="2">
        <v>45357</v>
      </c>
      <c r="D426" t="s">
        <v>647</v>
      </c>
      <c r="E426" t="s">
        <v>659</v>
      </c>
      <c r="F426" t="s">
        <v>699</v>
      </c>
      <c r="G426" t="s">
        <v>702</v>
      </c>
      <c r="H426" t="s">
        <v>709</v>
      </c>
      <c r="I426" t="s">
        <v>719</v>
      </c>
      <c r="J426" t="s">
        <v>728</v>
      </c>
      <c r="K426" t="s">
        <v>1157</v>
      </c>
      <c r="L426">
        <v>1477.84</v>
      </c>
      <c r="M426">
        <v>3197.47</v>
      </c>
      <c r="N426">
        <v>0.24299999999999999</v>
      </c>
      <c r="O426">
        <v>24</v>
      </c>
    </row>
    <row r="427" spans="1:15" x14ac:dyDescent="0.3">
      <c r="A427" t="s">
        <v>439</v>
      </c>
      <c r="B427" s="2">
        <v>45349</v>
      </c>
      <c r="C427" s="2">
        <v>45377</v>
      </c>
      <c r="D427" t="s">
        <v>647</v>
      </c>
      <c r="E427" t="s">
        <v>654</v>
      </c>
      <c r="F427" t="s">
        <v>691</v>
      </c>
      <c r="G427" t="s">
        <v>702</v>
      </c>
      <c r="H427" t="s">
        <v>709</v>
      </c>
      <c r="I427" t="s">
        <v>715</v>
      </c>
      <c r="J427" t="s">
        <v>731</v>
      </c>
      <c r="K427" t="s">
        <v>1158</v>
      </c>
      <c r="L427">
        <v>1035.19</v>
      </c>
      <c r="M427">
        <v>2322.6999999999998</v>
      </c>
      <c r="N427">
        <v>0.17299999999999999</v>
      </c>
      <c r="O427">
        <v>8</v>
      </c>
    </row>
    <row r="428" spans="1:15" x14ac:dyDescent="0.3">
      <c r="A428" t="s">
        <v>440</v>
      </c>
      <c r="B428" s="2">
        <v>45897</v>
      </c>
      <c r="C428" s="2">
        <v>45905</v>
      </c>
      <c r="D428" t="s">
        <v>646</v>
      </c>
      <c r="E428" t="s">
        <v>651</v>
      </c>
      <c r="F428" t="s">
        <v>663</v>
      </c>
      <c r="G428" t="s">
        <v>705</v>
      </c>
      <c r="H428" t="s">
        <v>709</v>
      </c>
      <c r="I428" t="s">
        <v>718</v>
      </c>
      <c r="J428" t="s">
        <v>731</v>
      </c>
      <c r="K428" t="s">
        <v>1159</v>
      </c>
      <c r="L428">
        <v>1271.0999999999999</v>
      </c>
      <c r="M428">
        <v>1932.42</v>
      </c>
      <c r="N428">
        <v>0.25</v>
      </c>
      <c r="O428">
        <v>21</v>
      </c>
    </row>
    <row r="429" spans="1:15" x14ac:dyDescent="0.3">
      <c r="A429" t="s">
        <v>441</v>
      </c>
      <c r="B429" s="2">
        <v>45522</v>
      </c>
      <c r="C429" s="2">
        <v>45547</v>
      </c>
      <c r="D429" t="s">
        <v>647</v>
      </c>
      <c r="E429" t="s">
        <v>654</v>
      </c>
      <c r="F429" t="s">
        <v>691</v>
      </c>
      <c r="G429" t="s">
        <v>704</v>
      </c>
      <c r="H429" t="s">
        <v>709</v>
      </c>
      <c r="I429" t="s">
        <v>712</v>
      </c>
      <c r="J429" t="s">
        <v>730</v>
      </c>
      <c r="K429" t="s">
        <v>1160</v>
      </c>
      <c r="L429">
        <v>1154.03</v>
      </c>
      <c r="M429">
        <v>1590.36</v>
      </c>
      <c r="N429">
        <v>0.314</v>
      </c>
      <c r="O429">
        <v>18</v>
      </c>
    </row>
    <row r="430" spans="1:15" x14ac:dyDescent="0.3">
      <c r="A430" t="s">
        <v>442</v>
      </c>
      <c r="B430" s="2">
        <v>45347</v>
      </c>
      <c r="C430" s="2">
        <v>45360</v>
      </c>
      <c r="D430" t="s">
        <v>649</v>
      </c>
      <c r="E430" t="s">
        <v>657</v>
      </c>
      <c r="F430" t="s">
        <v>673</v>
      </c>
      <c r="G430" t="s">
        <v>705</v>
      </c>
      <c r="H430" t="s">
        <v>710</v>
      </c>
      <c r="I430" t="s">
        <v>718</v>
      </c>
      <c r="J430" t="s">
        <v>732</v>
      </c>
      <c r="K430" t="s">
        <v>1161</v>
      </c>
      <c r="L430">
        <v>322.44</v>
      </c>
      <c r="M430">
        <v>395.61</v>
      </c>
      <c r="N430">
        <v>0</v>
      </c>
      <c r="O430">
        <v>34</v>
      </c>
    </row>
    <row r="431" spans="1:15" x14ac:dyDescent="0.3">
      <c r="A431" t="s">
        <v>443</v>
      </c>
      <c r="B431" s="2">
        <v>45784</v>
      </c>
      <c r="C431" s="2">
        <v>45790</v>
      </c>
      <c r="D431" t="s">
        <v>647</v>
      </c>
      <c r="E431" t="s">
        <v>654</v>
      </c>
      <c r="F431" t="s">
        <v>668</v>
      </c>
      <c r="G431" t="s">
        <v>706</v>
      </c>
      <c r="H431" t="s">
        <v>711</v>
      </c>
      <c r="I431" t="s">
        <v>713</v>
      </c>
      <c r="J431" t="s">
        <v>730</v>
      </c>
      <c r="K431" t="s">
        <v>1162</v>
      </c>
      <c r="L431">
        <v>935.98</v>
      </c>
      <c r="M431">
        <v>2077.69</v>
      </c>
      <c r="N431">
        <v>0.17499999999999999</v>
      </c>
      <c r="O431">
        <v>24</v>
      </c>
    </row>
    <row r="432" spans="1:15" x14ac:dyDescent="0.3">
      <c r="A432" t="s">
        <v>444</v>
      </c>
      <c r="B432" s="2">
        <v>45597</v>
      </c>
      <c r="C432" s="2">
        <v>45608</v>
      </c>
      <c r="D432" t="s">
        <v>649</v>
      </c>
      <c r="E432" t="s">
        <v>656</v>
      </c>
      <c r="F432" t="s">
        <v>698</v>
      </c>
      <c r="G432" t="s">
        <v>704</v>
      </c>
      <c r="H432" t="s">
        <v>708</v>
      </c>
      <c r="I432" t="s">
        <v>717</v>
      </c>
      <c r="J432" t="s">
        <v>728</v>
      </c>
      <c r="K432" t="s">
        <v>1163</v>
      </c>
      <c r="L432">
        <v>599.84</v>
      </c>
      <c r="M432">
        <v>1330.85</v>
      </c>
      <c r="N432">
        <v>0.115</v>
      </c>
      <c r="O432">
        <v>11</v>
      </c>
    </row>
    <row r="433" spans="1:15" x14ac:dyDescent="0.3">
      <c r="A433" t="s">
        <v>445</v>
      </c>
      <c r="B433" s="2">
        <v>45654</v>
      </c>
      <c r="C433" s="2">
        <v>45665</v>
      </c>
      <c r="D433" t="s">
        <v>647</v>
      </c>
      <c r="E433" t="s">
        <v>659</v>
      </c>
      <c r="F433" t="s">
        <v>676</v>
      </c>
      <c r="G433" t="s">
        <v>706</v>
      </c>
      <c r="H433" t="s">
        <v>708</v>
      </c>
      <c r="I433" t="s">
        <v>723</v>
      </c>
      <c r="J433" t="s">
        <v>731</v>
      </c>
      <c r="K433" t="s">
        <v>1164</v>
      </c>
      <c r="L433">
        <v>1201.31</v>
      </c>
      <c r="M433">
        <v>2764.65</v>
      </c>
      <c r="N433">
        <v>0</v>
      </c>
      <c r="O433">
        <v>21</v>
      </c>
    </row>
    <row r="434" spans="1:15" x14ac:dyDescent="0.3">
      <c r="A434" t="s">
        <v>446</v>
      </c>
      <c r="B434" s="2">
        <v>45220</v>
      </c>
      <c r="C434" s="2">
        <v>45220</v>
      </c>
      <c r="D434" t="s">
        <v>649</v>
      </c>
      <c r="E434" t="s">
        <v>658</v>
      </c>
      <c r="F434" t="s">
        <v>693</v>
      </c>
      <c r="G434" t="s">
        <v>706</v>
      </c>
      <c r="H434" t="s">
        <v>710</v>
      </c>
      <c r="I434" t="s">
        <v>713</v>
      </c>
      <c r="J434" t="s">
        <v>732</v>
      </c>
      <c r="K434" t="s">
        <v>1165</v>
      </c>
      <c r="L434">
        <v>384.19</v>
      </c>
      <c r="M434">
        <v>278.35000000000002</v>
      </c>
      <c r="N434">
        <v>5.6000000000000001E-2</v>
      </c>
      <c r="O434">
        <v>10</v>
      </c>
    </row>
    <row r="435" spans="1:15" x14ac:dyDescent="0.3">
      <c r="A435" t="s">
        <v>447</v>
      </c>
      <c r="B435" s="2">
        <v>45636</v>
      </c>
      <c r="C435" s="2">
        <v>45645</v>
      </c>
      <c r="D435" t="s">
        <v>646</v>
      </c>
      <c r="E435" t="s">
        <v>651</v>
      </c>
      <c r="F435" t="s">
        <v>665</v>
      </c>
      <c r="G435" t="s">
        <v>701</v>
      </c>
      <c r="H435" t="s">
        <v>707</v>
      </c>
      <c r="I435" t="s">
        <v>719</v>
      </c>
      <c r="J435" t="s">
        <v>732</v>
      </c>
      <c r="K435" t="s">
        <v>1166</v>
      </c>
      <c r="L435">
        <v>488.68</v>
      </c>
      <c r="M435">
        <v>984.36</v>
      </c>
      <c r="N435">
        <v>5.8999999999999997E-2</v>
      </c>
      <c r="O435">
        <v>14</v>
      </c>
    </row>
    <row r="436" spans="1:15" x14ac:dyDescent="0.3">
      <c r="A436" t="s">
        <v>448</v>
      </c>
      <c r="B436" s="2">
        <v>45542</v>
      </c>
      <c r="C436" s="2">
        <v>45553</v>
      </c>
      <c r="D436" t="s">
        <v>647</v>
      </c>
      <c r="E436" t="s">
        <v>659</v>
      </c>
      <c r="F436" t="s">
        <v>699</v>
      </c>
      <c r="G436" t="s">
        <v>704</v>
      </c>
      <c r="H436" t="s">
        <v>710</v>
      </c>
      <c r="I436" t="s">
        <v>719</v>
      </c>
      <c r="J436" t="s">
        <v>729</v>
      </c>
      <c r="K436" t="s">
        <v>1167</v>
      </c>
      <c r="L436">
        <v>181.74</v>
      </c>
      <c r="M436">
        <v>190.84</v>
      </c>
      <c r="N436">
        <v>0.214</v>
      </c>
      <c r="O436">
        <v>13</v>
      </c>
    </row>
    <row r="437" spans="1:15" x14ac:dyDescent="0.3">
      <c r="A437" t="s">
        <v>449</v>
      </c>
      <c r="B437" s="2">
        <v>45217</v>
      </c>
      <c r="C437" s="2">
        <v>45219</v>
      </c>
      <c r="D437" t="s">
        <v>646</v>
      </c>
      <c r="E437" t="s">
        <v>650</v>
      </c>
      <c r="F437" t="s">
        <v>662</v>
      </c>
      <c r="G437" t="s">
        <v>704</v>
      </c>
      <c r="H437" t="s">
        <v>707</v>
      </c>
      <c r="I437" t="s">
        <v>713</v>
      </c>
      <c r="J437" t="s">
        <v>730</v>
      </c>
      <c r="K437" t="s">
        <v>1168</v>
      </c>
      <c r="L437">
        <v>774.12</v>
      </c>
      <c r="M437">
        <v>908.3</v>
      </c>
      <c r="N437">
        <v>0</v>
      </c>
      <c r="O437">
        <v>30</v>
      </c>
    </row>
    <row r="438" spans="1:15" x14ac:dyDescent="0.3">
      <c r="A438" t="s">
        <v>450</v>
      </c>
      <c r="B438" s="2">
        <v>45650</v>
      </c>
      <c r="C438" s="2">
        <v>45670</v>
      </c>
      <c r="D438" t="s">
        <v>647</v>
      </c>
      <c r="E438" t="s">
        <v>654</v>
      </c>
      <c r="F438" t="s">
        <v>668</v>
      </c>
      <c r="G438" t="s">
        <v>701</v>
      </c>
      <c r="H438" t="s">
        <v>709</v>
      </c>
      <c r="I438" t="s">
        <v>726</v>
      </c>
      <c r="J438" t="s">
        <v>729</v>
      </c>
      <c r="K438" t="s">
        <v>1169</v>
      </c>
      <c r="L438">
        <v>126.15</v>
      </c>
      <c r="M438">
        <v>284.23</v>
      </c>
      <c r="N438">
        <v>0.113</v>
      </c>
      <c r="O438">
        <v>22</v>
      </c>
    </row>
    <row r="439" spans="1:15" x14ac:dyDescent="0.3">
      <c r="A439" t="s">
        <v>451</v>
      </c>
      <c r="B439" s="2">
        <v>45037</v>
      </c>
      <c r="C439" s="2">
        <v>45035</v>
      </c>
      <c r="D439" t="s">
        <v>647</v>
      </c>
      <c r="E439" t="s">
        <v>652</v>
      </c>
      <c r="F439" t="s">
        <v>694</v>
      </c>
      <c r="G439" t="s">
        <v>705</v>
      </c>
      <c r="H439" t="s">
        <v>711</v>
      </c>
      <c r="I439" t="s">
        <v>724</v>
      </c>
      <c r="J439" t="s">
        <v>727</v>
      </c>
      <c r="K439" t="s">
        <v>1170</v>
      </c>
      <c r="L439">
        <v>607.04</v>
      </c>
      <c r="M439">
        <v>1229.3399999999999</v>
      </c>
      <c r="N439">
        <v>0.14699999999999999</v>
      </c>
      <c r="O439">
        <v>7</v>
      </c>
    </row>
    <row r="440" spans="1:15" x14ac:dyDescent="0.3">
      <c r="A440" t="s">
        <v>452</v>
      </c>
      <c r="B440" s="2">
        <v>45290</v>
      </c>
      <c r="C440" s="2">
        <v>45299</v>
      </c>
      <c r="D440" t="s">
        <v>649</v>
      </c>
      <c r="E440" t="s">
        <v>657</v>
      </c>
      <c r="F440" t="s">
        <v>673</v>
      </c>
      <c r="G440" t="s">
        <v>704</v>
      </c>
      <c r="H440" t="s">
        <v>709</v>
      </c>
      <c r="I440" t="s">
        <v>716</v>
      </c>
      <c r="J440" t="s">
        <v>733</v>
      </c>
      <c r="K440" t="s">
        <v>1171</v>
      </c>
      <c r="L440">
        <v>861.1</v>
      </c>
      <c r="M440">
        <v>1224.72</v>
      </c>
      <c r="N440">
        <v>0.17399999999999999</v>
      </c>
      <c r="O440">
        <v>24</v>
      </c>
    </row>
    <row r="441" spans="1:15" x14ac:dyDescent="0.3">
      <c r="A441" t="s">
        <v>453</v>
      </c>
      <c r="B441" s="2">
        <v>44978</v>
      </c>
      <c r="C441" s="2">
        <v>44997</v>
      </c>
      <c r="D441" t="s">
        <v>646</v>
      </c>
      <c r="E441" t="s">
        <v>650</v>
      </c>
      <c r="F441" t="s">
        <v>678</v>
      </c>
      <c r="G441" t="s">
        <v>701</v>
      </c>
      <c r="H441" t="s">
        <v>708</v>
      </c>
      <c r="I441" t="s">
        <v>721</v>
      </c>
      <c r="J441" t="s">
        <v>729</v>
      </c>
      <c r="K441" t="s">
        <v>1172</v>
      </c>
      <c r="L441">
        <v>352.65</v>
      </c>
      <c r="M441">
        <v>485.86</v>
      </c>
      <c r="N441">
        <v>4.1000000000000002E-2</v>
      </c>
      <c r="O441">
        <v>6</v>
      </c>
    </row>
    <row r="442" spans="1:15" x14ac:dyDescent="0.3">
      <c r="A442" t="s">
        <v>454</v>
      </c>
      <c r="B442" s="2">
        <v>45063</v>
      </c>
      <c r="C442" s="2">
        <v>45080</v>
      </c>
      <c r="D442" t="s">
        <v>647</v>
      </c>
      <c r="E442" t="s">
        <v>659</v>
      </c>
      <c r="F442" t="s">
        <v>699</v>
      </c>
      <c r="G442" t="s">
        <v>703</v>
      </c>
      <c r="H442" t="s">
        <v>710</v>
      </c>
      <c r="I442" t="s">
        <v>724</v>
      </c>
      <c r="J442" t="s">
        <v>728</v>
      </c>
      <c r="K442" t="s">
        <v>1173</v>
      </c>
      <c r="L442">
        <v>979.59</v>
      </c>
      <c r="M442">
        <v>2210.94</v>
      </c>
      <c r="N442">
        <v>0.15</v>
      </c>
      <c r="O442">
        <v>11</v>
      </c>
    </row>
    <row r="443" spans="1:15" x14ac:dyDescent="0.3">
      <c r="A443" t="s">
        <v>455</v>
      </c>
      <c r="B443" s="2">
        <v>45374</v>
      </c>
      <c r="C443" s="2">
        <v>45377</v>
      </c>
      <c r="D443" t="s">
        <v>647</v>
      </c>
      <c r="E443" t="s">
        <v>654</v>
      </c>
      <c r="F443" t="s">
        <v>668</v>
      </c>
      <c r="G443" t="s">
        <v>702</v>
      </c>
      <c r="H443" t="s">
        <v>711</v>
      </c>
      <c r="I443" t="s">
        <v>715</v>
      </c>
      <c r="J443" t="s">
        <v>730</v>
      </c>
      <c r="K443" t="s">
        <v>1174</v>
      </c>
      <c r="L443">
        <v>382.21</v>
      </c>
      <c r="M443">
        <v>571.89</v>
      </c>
      <c r="N443">
        <v>0.14799999999999999</v>
      </c>
      <c r="O443">
        <v>26</v>
      </c>
    </row>
    <row r="444" spans="1:15" x14ac:dyDescent="0.3">
      <c r="A444" t="s">
        <v>456</v>
      </c>
      <c r="B444" s="2">
        <v>45189</v>
      </c>
      <c r="C444" s="2">
        <v>45197</v>
      </c>
      <c r="D444" t="s">
        <v>647</v>
      </c>
      <c r="E444" t="s">
        <v>654</v>
      </c>
      <c r="G444" t="s">
        <v>701</v>
      </c>
      <c r="I444" t="s">
        <v>717</v>
      </c>
      <c r="J444" t="s">
        <v>733</v>
      </c>
      <c r="K444" t="s">
        <v>1175</v>
      </c>
      <c r="L444">
        <v>1362.06</v>
      </c>
      <c r="M444">
        <v>3398.37</v>
      </c>
      <c r="N444">
        <v>0.157</v>
      </c>
      <c r="O444">
        <v>11</v>
      </c>
    </row>
    <row r="445" spans="1:15" x14ac:dyDescent="0.3">
      <c r="A445" t="s">
        <v>457</v>
      </c>
      <c r="B445" s="2">
        <v>45526</v>
      </c>
      <c r="C445" s="2">
        <v>45539</v>
      </c>
      <c r="D445" t="s">
        <v>649</v>
      </c>
      <c r="E445" t="s">
        <v>656</v>
      </c>
      <c r="F445" t="s">
        <v>698</v>
      </c>
      <c r="G445" t="s">
        <v>703</v>
      </c>
      <c r="H445" t="s">
        <v>707</v>
      </c>
      <c r="I445" t="s">
        <v>716</v>
      </c>
      <c r="J445" t="s">
        <v>728</v>
      </c>
      <c r="K445" t="s">
        <v>1176</v>
      </c>
      <c r="L445">
        <v>90.04</v>
      </c>
      <c r="M445">
        <v>194.62</v>
      </c>
      <c r="N445">
        <v>4.2999999999999997E-2</v>
      </c>
      <c r="O445">
        <v>32</v>
      </c>
    </row>
    <row r="446" spans="1:15" x14ac:dyDescent="0.3">
      <c r="A446" t="s">
        <v>458</v>
      </c>
      <c r="B446" s="2">
        <v>45560</v>
      </c>
      <c r="C446" s="2">
        <v>45568</v>
      </c>
      <c r="D446" t="s">
        <v>648</v>
      </c>
      <c r="E446" t="s">
        <v>653</v>
      </c>
      <c r="F446" t="s">
        <v>667</v>
      </c>
      <c r="G446" t="s">
        <v>704</v>
      </c>
      <c r="H446" t="s">
        <v>708</v>
      </c>
      <c r="I446" t="s">
        <v>718</v>
      </c>
      <c r="J446" t="s">
        <v>728</v>
      </c>
      <c r="K446" t="s">
        <v>1177</v>
      </c>
      <c r="L446">
        <v>558.19000000000005</v>
      </c>
      <c r="M446">
        <v>1031.6400000000001</v>
      </c>
      <c r="N446">
        <v>0</v>
      </c>
      <c r="O446">
        <v>21</v>
      </c>
    </row>
    <row r="447" spans="1:15" x14ac:dyDescent="0.3">
      <c r="A447" t="s">
        <v>459</v>
      </c>
      <c r="B447" s="2">
        <v>45090</v>
      </c>
      <c r="C447" s="2">
        <v>45101</v>
      </c>
      <c r="D447" t="s">
        <v>648</v>
      </c>
      <c r="E447" t="s">
        <v>653</v>
      </c>
      <c r="F447" t="s">
        <v>667</v>
      </c>
      <c r="G447" t="s">
        <v>701</v>
      </c>
      <c r="H447" t="s">
        <v>708</v>
      </c>
      <c r="I447" t="s">
        <v>712</v>
      </c>
      <c r="J447" t="s">
        <v>728</v>
      </c>
      <c r="K447" t="s">
        <v>1178</v>
      </c>
      <c r="L447">
        <v>247.07</v>
      </c>
      <c r="M447">
        <v>495.19</v>
      </c>
      <c r="N447">
        <v>2.8000000000000001E-2</v>
      </c>
      <c r="O447">
        <v>4</v>
      </c>
    </row>
    <row r="448" spans="1:15" x14ac:dyDescent="0.3">
      <c r="A448" t="s">
        <v>460</v>
      </c>
      <c r="B448" s="2">
        <v>45284</v>
      </c>
      <c r="C448" s="2">
        <v>45304</v>
      </c>
      <c r="D448" t="s">
        <v>647</v>
      </c>
      <c r="E448" t="s">
        <v>652</v>
      </c>
      <c r="F448" t="s">
        <v>694</v>
      </c>
      <c r="G448" t="s">
        <v>702</v>
      </c>
      <c r="H448" t="s">
        <v>711</v>
      </c>
      <c r="I448" t="s">
        <v>717</v>
      </c>
      <c r="J448" t="s">
        <v>731</v>
      </c>
      <c r="K448" t="s">
        <v>1179</v>
      </c>
      <c r="L448">
        <v>625.37</v>
      </c>
      <c r="M448">
        <v>1319.04</v>
      </c>
      <c r="N448">
        <v>7.3999999999999996E-2</v>
      </c>
      <c r="O448">
        <v>8</v>
      </c>
    </row>
    <row r="449" spans="1:15" x14ac:dyDescent="0.3">
      <c r="A449" t="s">
        <v>461</v>
      </c>
      <c r="B449" s="2">
        <v>45746</v>
      </c>
      <c r="C449" s="2">
        <v>45776</v>
      </c>
      <c r="D449" t="s">
        <v>646</v>
      </c>
      <c r="E449" t="s">
        <v>661</v>
      </c>
      <c r="F449" t="s">
        <v>687</v>
      </c>
      <c r="G449" t="s">
        <v>704</v>
      </c>
      <c r="H449" t="s">
        <v>709</v>
      </c>
      <c r="I449" t="s">
        <v>713</v>
      </c>
      <c r="J449" t="s">
        <v>732</v>
      </c>
      <c r="K449" t="s">
        <v>1180</v>
      </c>
      <c r="L449">
        <v>194.6</v>
      </c>
      <c r="M449">
        <v>314.87</v>
      </c>
      <c r="N449">
        <v>0.29299999999999998</v>
      </c>
      <c r="O449">
        <v>25</v>
      </c>
    </row>
    <row r="450" spans="1:15" x14ac:dyDescent="0.3">
      <c r="A450" t="s">
        <v>462</v>
      </c>
      <c r="B450" s="2">
        <v>45446</v>
      </c>
      <c r="C450" s="2">
        <v>45467</v>
      </c>
      <c r="D450" t="s">
        <v>648</v>
      </c>
      <c r="E450" t="s">
        <v>653</v>
      </c>
      <c r="F450" t="s">
        <v>667</v>
      </c>
      <c r="G450" t="s">
        <v>705</v>
      </c>
      <c r="H450" t="s">
        <v>711</v>
      </c>
      <c r="I450" t="s">
        <v>715</v>
      </c>
      <c r="J450" t="s">
        <v>732</v>
      </c>
      <c r="K450" t="s">
        <v>1181</v>
      </c>
      <c r="L450">
        <v>1205.5</v>
      </c>
      <c r="M450">
        <v>2210.17</v>
      </c>
      <c r="N450">
        <v>0.104</v>
      </c>
      <c r="O450">
        <v>23</v>
      </c>
    </row>
    <row r="451" spans="1:15" x14ac:dyDescent="0.3">
      <c r="A451" t="s">
        <v>463</v>
      </c>
      <c r="B451" s="2">
        <v>45454</v>
      </c>
      <c r="C451" s="2">
        <v>45482</v>
      </c>
      <c r="D451" t="s">
        <v>646</v>
      </c>
      <c r="E451" t="s">
        <v>651</v>
      </c>
      <c r="F451" t="s">
        <v>663</v>
      </c>
      <c r="G451" t="s">
        <v>701</v>
      </c>
      <c r="H451" t="s">
        <v>709</v>
      </c>
      <c r="I451" t="s">
        <v>714</v>
      </c>
      <c r="J451" t="s">
        <v>730</v>
      </c>
      <c r="K451" t="s">
        <v>1182</v>
      </c>
      <c r="L451">
        <v>895.54</v>
      </c>
      <c r="M451">
        <v>1045</v>
      </c>
      <c r="N451">
        <v>0.216</v>
      </c>
      <c r="O451">
        <v>15</v>
      </c>
    </row>
    <row r="452" spans="1:15" x14ac:dyDescent="0.3">
      <c r="A452" t="s">
        <v>464</v>
      </c>
      <c r="B452" s="2">
        <v>45129</v>
      </c>
      <c r="C452" s="2">
        <v>45128</v>
      </c>
      <c r="D452" t="s">
        <v>647</v>
      </c>
      <c r="E452" t="s">
        <v>654</v>
      </c>
      <c r="F452" t="s">
        <v>680</v>
      </c>
      <c r="G452" t="s">
        <v>705</v>
      </c>
      <c r="H452" t="s">
        <v>710</v>
      </c>
      <c r="I452" t="s">
        <v>718</v>
      </c>
      <c r="J452" t="s">
        <v>728</v>
      </c>
      <c r="K452" t="s">
        <v>1183</v>
      </c>
      <c r="L452">
        <v>946.99</v>
      </c>
      <c r="M452">
        <v>2132.19</v>
      </c>
      <c r="N452">
        <v>0.16500000000000001</v>
      </c>
      <c r="O452">
        <v>7</v>
      </c>
    </row>
    <row r="453" spans="1:15" x14ac:dyDescent="0.3">
      <c r="A453" t="s">
        <v>465</v>
      </c>
      <c r="B453" s="2">
        <v>44945</v>
      </c>
      <c r="C453" s="2">
        <v>44960</v>
      </c>
      <c r="D453" t="s">
        <v>649</v>
      </c>
      <c r="E453" t="s">
        <v>658</v>
      </c>
      <c r="F453" t="s">
        <v>683</v>
      </c>
      <c r="G453" t="s">
        <v>706</v>
      </c>
      <c r="H453" t="s">
        <v>710</v>
      </c>
      <c r="I453" t="s">
        <v>715</v>
      </c>
      <c r="J453" t="s">
        <v>733</v>
      </c>
      <c r="K453" t="s">
        <v>1184</v>
      </c>
      <c r="L453">
        <v>873.06</v>
      </c>
      <c r="M453">
        <v>2101.5500000000002</v>
      </c>
      <c r="N453">
        <v>6.6000000000000003E-2</v>
      </c>
      <c r="O453">
        <v>10</v>
      </c>
    </row>
    <row r="454" spans="1:15" x14ac:dyDescent="0.3">
      <c r="A454" t="s">
        <v>466</v>
      </c>
      <c r="B454" s="2">
        <v>45413</v>
      </c>
      <c r="C454" s="2">
        <v>45428</v>
      </c>
      <c r="D454" t="s">
        <v>647</v>
      </c>
      <c r="E454" t="s">
        <v>654</v>
      </c>
      <c r="F454" t="s">
        <v>668</v>
      </c>
      <c r="G454" t="s">
        <v>705</v>
      </c>
      <c r="H454" t="s">
        <v>707</v>
      </c>
      <c r="I454" t="s">
        <v>716</v>
      </c>
      <c r="J454" t="s">
        <v>727</v>
      </c>
      <c r="K454" t="s">
        <v>1185</v>
      </c>
      <c r="L454">
        <v>901.19</v>
      </c>
      <c r="M454">
        <v>2125.44</v>
      </c>
      <c r="N454">
        <v>7.0999999999999994E-2</v>
      </c>
      <c r="O454">
        <v>12</v>
      </c>
    </row>
    <row r="455" spans="1:15" x14ac:dyDescent="0.3">
      <c r="A455" t="s">
        <v>467</v>
      </c>
      <c r="B455" s="2">
        <v>45817</v>
      </c>
      <c r="C455" s="2">
        <v>45832</v>
      </c>
      <c r="D455" t="s">
        <v>647</v>
      </c>
      <c r="E455" t="s">
        <v>652</v>
      </c>
      <c r="F455" t="s">
        <v>694</v>
      </c>
      <c r="G455" t="s">
        <v>701</v>
      </c>
      <c r="H455" t="s">
        <v>711</v>
      </c>
      <c r="I455" t="s">
        <v>717</v>
      </c>
      <c r="J455" t="s">
        <v>730</v>
      </c>
      <c r="K455" t="s">
        <v>1186</v>
      </c>
      <c r="L455">
        <v>400.39</v>
      </c>
      <c r="M455">
        <v>712.75</v>
      </c>
      <c r="N455">
        <v>0.115</v>
      </c>
      <c r="O455">
        <v>19</v>
      </c>
    </row>
    <row r="456" spans="1:15" x14ac:dyDescent="0.3">
      <c r="A456" t="s">
        <v>468</v>
      </c>
      <c r="B456" s="2">
        <v>45070</v>
      </c>
      <c r="C456" s="2">
        <v>45098</v>
      </c>
      <c r="D456" t="s">
        <v>648</v>
      </c>
      <c r="E456" t="s">
        <v>660</v>
      </c>
      <c r="F456" t="s">
        <v>697</v>
      </c>
      <c r="G456" t="s">
        <v>705</v>
      </c>
      <c r="H456" t="s">
        <v>709</v>
      </c>
      <c r="I456" t="s">
        <v>715</v>
      </c>
      <c r="J456" t="s">
        <v>732</v>
      </c>
      <c r="K456" t="s">
        <v>1187</v>
      </c>
      <c r="L456">
        <v>813.97</v>
      </c>
      <c r="M456">
        <v>1568.83</v>
      </c>
      <c r="N456">
        <v>1.7000000000000001E-2</v>
      </c>
      <c r="O456">
        <v>15</v>
      </c>
    </row>
    <row r="457" spans="1:15" x14ac:dyDescent="0.3">
      <c r="A457" t="s">
        <v>469</v>
      </c>
      <c r="B457" s="2">
        <v>45653</v>
      </c>
      <c r="C457" s="2">
        <v>45655</v>
      </c>
      <c r="D457" t="s">
        <v>648</v>
      </c>
      <c r="E457" t="s">
        <v>653</v>
      </c>
      <c r="F457" t="s">
        <v>688</v>
      </c>
      <c r="G457" t="s">
        <v>706</v>
      </c>
      <c r="H457" t="s">
        <v>709</v>
      </c>
      <c r="I457" t="s">
        <v>712</v>
      </c>
      <c r="J457" t="s">
        <v>733</v>
      </c>
      <c r="K457" t="s">
        <v>1188</v>
      </c>
      <c r="L457">
        <v>1146.72</v>
      </c>
      <c r="M457">
        <v>2074.34</v>
      </c>
      <c r="N457">
        <v>0.111</v>
      </c>
      <c r="O457">
        <v>8</v>
      </c>
    </row>
    <row r="458" spans="1:15" x14ac:dyDescent="0.3">
      <c r="A458" t="s">
        <v>470</v>
      </c>
      <c r="B458" s="2">
        <v>45265</v>
      </c>
      <c r="C458" s="2">
        <v>45272</v>
      </c>
      <c r="D458" t="s">
        <v>648</v>
      </c>
      <c r="E458" t="s">
        <v>655</v>
      </c>
      <c r="F458" t="s">
        <v>672</v>
      </c>
      <c r="G458" t="s">
        <v>701</v>
      </c>
      <c r="H458" t="s">
        <v>711</v>
      </c>
      <c r="I458" t="s">
        <v>721</v>
      </c>
      <c r="J458" t="s">
        <v>730</v>
      </c>
      <c r="K458" t="s">
        <v>1189</v>
      </c>
      <c r="L458">
        <v>307.43</v>
      </c>
      <c r="M458">
        <v>495.19</v>
      </c>
      <c r="N458">
        <v>0</v>
      </c>
      <c r="O458">
        <v>42</v>
      </c>
    </row>
    <row r="459" spans="1:15" x14ac:dyDescent="0.3">
      <c r="A459" t="s">
        <v>471</v>
      </c>
      <c r="B459" s="2">
        <v>45048</v>
      </c>
      <c r="C459" s="2">
        <v>45065</v>
      </c>
      <c r="D459" t="s">
        <v>647</v>
      </c>
      <c r="E459" t="s">
        <v>659</v>
      </c>
      <c r="F459" t="s">
        <v>685</v>
      </c>
      <c r="G459" t="s">
        <v>703</v>
      </c>
      <c r="H459" t="s">
        <v>711</v>
      </c>
      <c r="I459" t="s">
        <v>713</v>
      </c>
      <c r="J459" t="s">
        <v>732</v>
      </c>
      <c r="K459" t="s">
        <v>1190</v>
      </c>
      <c r="L459">
        <v>714.28</v>
      </c>
      <c r="M459">
        <v>757.59</v>
      </c>
      <c r="N459">
        <v>0.13600000000000001</v>
      </c>
      <c r="O459">
        <v>12</v>
      </c>
    </row>
    <row r="460" spans="1:15" x14ac:dyDescent="0.3">
      <c r="A460" t="s">
        <v>472</v>
      </c>
      <c r="B460" s="2">
        <v>45260</v>
      </c>
      <c r="C460" s="2">
        <v>45270</v>
      </c>
      <c r="D460" t="s">
        <v>649</v>
      </c>
      <c r="E460" t="s">
        <v>656</v>
      </c>
      <c r="F460" t="s">
        <v>684</v>
      </c>
      <c r="G460" t="s">
        <v>705</v>
      </c>
      <c r="H460" t="s">
        <v>711</v>
      </c>
      <c r="I460" t="s">
        <v>721</v>
      </c>
      <c r="J460" t="s">
        <v>731</v>
      </c>
      <c r="K460" t="s">
        <v>1191</v>
      </c>
      <c r="L460">
        <v>174.74</v>
      </c>
      <c r="M460">
        <v>415.96</v>
      </c>
      <c r="N460">
        <v>0.125</v>
      </c>
      <c r="O460">
        <v>21</v>
      </c>
    </row>
    <row r="461" spans="1:15" x14ac:dyDescent="0.3">
      <c r="A461" t="s">
        <v>473</v>
      </c>
      <c r="B461" s="2">
        <v>45417</v>
      </c>
      <c r="C461" s="2">
        <v>45430</v>
      </c>
      <c r="D461" t="s">
        <v>649</v>
      </c>
      <c r="E461" t="s">
        <v>657</v>
      </c>
      <c r="F461" t="s">
        <v>673</v>
      </c>
      <c r="G461" t="s">
        <v>701</v>
      </c>
      <c r="H461" t="s">
        <v>709</v>
      </c>
      <c r="I461" t="s">
        <v>720</v>
      </c>
      <c r="J461" t="s">
        <v>727</v>
      </c>
      <c r="K461" t="s">
        <v>1192</v>
      </c>
      <c r="L461">
        <v>1264.04</v>
      </c>
      <c r="M461">
        <v>1870.89</v>
      </c>
      <c r="N461">
        <v>0</v>
      </c>
      <c r="O461">
        <v>13</v>
      </c>
    </row>
    <row r="462" spans="1:15" x14ac:dyDescent="0.3">
      <c r="A462" t="s">
        <v>474</v>
      </c>
      <c r="B462" s="2">
        <v>45116</v>
      </c>
      <c r="C462" s="2">
        <v>45126</v>
      </c>
      <c r="D462" t="s">
        <v>647</v>
      </c>
      <c r="E462" t="s">
        <v>652</v>
      </c>
      <c r="F462" t="s">
        <v>689</v>
      </c>
      <c r="G462" t="s">
        <v>706</v>
      </c>
      <c r="H462" t="s">
        <v>710</v>
      </c>
      <c r="I462" t="s">
        <v>725</v>
      </c>
      <c r="J462" t="s">
        <v>727</v>
      </c>
      <c r="K462" t="s">
        <v>1193</v>
      </c>
      <c r="L462">
        <v>141.26</v>
      </c>
      <c r="M462">
        <v>206.88</v>
      </c>
      <c r="N462">
        <v>0.107</v>
      </c>
      <c r="O462">
        <v>9</v>
      </c>
    </row>
    <row r="463" spans="1:15" x14ac:dyDescent="0.3">
      <c r="A463" t="s">
        <v>475</v>
      </c>
      <c r="B463" s="2">
        <v>45063</v>
      </c>
      <c r="C463" s="2">
        <v>45092</v>
      </c>
      <c r="D463" t="s">
        <v>646</v>
      </c>
      <c r="E463" t="s">
        <v>661</v>
      </c>
      <c r="F463" t="s">
        <v>687</v>
      </c>
      <c r="G463" t="s">
        <v>706</v>
      </c>
      <c r="H463" t="s">
        <v>707</v>
      </c>
      <c r="I463" t="s">
        <v>723</v>
      </c>
      <c r="J463" t="s">
        <v>733</v>
      </c>
      <c r="K463" t="s">
        <v>1194</v>
      </c>
      <c r="L463">
        <v>40.89</v>
      </c>
      <c r="M463">
        <v>62.82</v>
      </c>
      <c r="N463">
        <v>0.129</v>
      </c>
      <c r="O463">
        <v>17</v>
      </c>
    </row>
    <row r="464" spans="1:15" x14ac:dyDescent="0.3">
      <c r="A464" t="s">
        <v>476</v>
      </c>
      <c r="B464" s="2">
        <v>45358</v>
      </c>
      <c r="C464" s="2">
        <v>45385</v>
      </c>
      <c r="D464" t="s">
        <v>649</v>
      </c>
      <c r="E464" t="s">
        <v>656</v>
      </c>
      <c r="F464" t="s">
        <v>698</v>
      </c>
      <c r="G464" t="s">
        <v>701</v>
      </c>
      <c r="H464" t="s">
        <v>711</v>
      </c>
      <c r="I464" t="s">
        <v>724</v>
      </c>
      <c r="J464" t="s">
        <v>728</v>
      </c>
      <c r="K464" t="s">
        <v>1195</v>
      </c>
      <c r="L464">
        <v>738.16</v>
      </c>
      <c r="M464">
        <v>956.49</v>
      </c>
      <c r="N464">
        <v>0.152</v>
      </c>
      <c r="O464">
        <v>5</v>
      </c>
    </row>
    <row r="465" spans="1:15" x14ac:dyDescent="0.3">
      <c r="A465" t="s">
        <v>477</v>
      </c>
      <c r="B465" s="2">
        <v>45757</v>
      </c>
      <c r="C465" s="2">
        <v>45766</v>
      </c>
      <c r="D465" t="s">
        <v>646</v>
      </c>
      <c r="E465" t="s">
        <v>661</v>
      </c>
      <c r="F465" t="s">
        <v>687</v>
      </c>
      <c r="G465" t="s">
        <v>706</v>
      </c>
      <c r="I465" t="s">
        <v>715</v>
      </c>
      <c r="J465" t="s">
        <v>729</v>
      </c>
      <c r="K465" t="s">
        <v>1196</v>
      </c>
      <c r="L465">
        <v>113.74</v>
      </c>
      <c r="M465">
        <v>165.7</v>
      </c>
      <c r="N465">
        <v>0.124</v>
      </c>
      <c r="O465">
        <v>13</v>
      </c>
    </row>
    <row r="466" spans="1:15" x14ac:dyDescent="0.3">
      <c r="A466" t="s">
        <v>478</v>
      </c>
      <c r="B466" s="2">
        <v>45865</v>
      </c>
      <c r="C466" s="2">
        <v>45884</v>
      </c>
      <c r="D466" t="s">
        <v>647</v>
      </c>
      <c r="E466" t="s">
        <v>652</v>
      </c>
      <c r="F466" t="s">
        <v>689</v>
      </c>
      <c r="G466" t="s">
        <v>705</v>
      </c>
      <c r="H466" t="s">
        <v>709</v>
      </c>
      <c r="I466" t="s">
        <v>713</v>
      </c>
      <c r="J466" t="s">
        <v>727</v>
      </c>
      <c r="K466" t="s">
        <v>1197</v>
      </c>
      <c r="L466">
        <v>275.43</v>
      </c>
      <c r="M466">
        <v>608.36</v>
      </c>
      <c r="N466">
        <v>0.25700000000000001</v>
      </c>
      <c r="O466">
        <v>4</v>
      </c>
    </row>
    <row r="467" spans="1:15" x14ac:dyDescent="0.3">
      <c r="A467" t="s">
        <v>479</v>
      </c>
      <c r="B467" s="2">
        <v>45618</v>
      </c>
      <c r="C467" s="2">
        <v>45641</v>
      </c>
      <c r="D467" t="s">
        <v>646</v>
      </c>
      <c r="E467" t="s">
        <v>650</v>
      </c>
      <c r="F467" t="s">
        <v>675</v>
      </c>
      <c r="G467" t="s">
        <v>703</v>
      </c>
      <c r="H467" t="s">
        <v>710</v>
      </c>
      <c r="I467" t="s">
        <v>712</v>
      </c>
      <c r="J467" t="s">
        <v>727</v>
      </c>
      <c r="K467" t="s">
        <v>1198</v>
      </c>
      <c r="L467">
        <v>1335.76</v>
      </c>
      <c r="M467">
        <v>2665.91</v>
      </c>
      <c r="N467">
        <v>0.21099999999999999</v>
      </c>
      <c r="O467">
        <v>40</v>
      </c>
    </row>
    <row r="468" spans="1:15" x14ac:dyDescent="0.3">
      <c r="A468" t="s">
        <v>480</v>
      </c>
      <c r="B468" s="2">
        <v>45466</v>
      </c>
      <c r="C468" s="2">
        <v>45471</v>
      </c>
      <c r="D468" t="s">
        <v>646</v>
      </c>
      <c r="E468" t="s">
        <v>651</v>
      </c>
      <c r="F468" t="s">
        <v>663</v>
      </c>
      <c r="G468" t="s">
        <v>703</v>
      </c>
      <c r="H468" t="s">
        <v>711</v>
      </c>
      <c r="I468" t="s">
        <v>724</v>
      </c>
      <c r="J468" t="s">
        <v>733</v>
      </c>
      <c r="K468" t="s">
        <v>1199</v>
      </c>
      <c r="L468">
        <v>242.31</v>
      </c>
      <c r="M468">
        <v>587.95000000000005</v>
      </c>
      <c r="N468">
        <v>0.22900000000000001</v>
      </c>
      <c r="O468">
        <v>6</v>
      </c>
    </row>
    <row r="469" spans="1:15" x14ac:dyDescent="0.3">
      <c r="A469" t="s">
        <v>481</v>
      </c>
      <c r="B469" s="2">
        <v>45278</v>
      </c>
      <c r="C469" s="2">
        <v>45305</v>
      </c>
      <c r="D469" t="s">
        <v>647</v>
      </c>
      <c r="E469" t="s">
        <v>654</v>
      </c>
      <c r="F469" t="s">
        <v>691</v>
      </c>
      <c r="G469" t="s">
        <v>704</v>
      </c>
      <c r="H469" t="s">
        <v>710</v>
      </c>
      <c r="I469" t="s">
        <v>726</v>
      </c>
      <c r="J469" t="s">
        <v>729</v>
      </c>
      <c r="K469" t="s">
        <v>1200</v>
      </c>
      <c r="L469">
        <v>1408.3</v>
      </c>
      <c r="M469">
        <v>2193.13</v>
      </c>
      <c r="N469">
        <v>7.0999999999999994E-2</v>
      </c>
      <c r="O469">
        <v>7</v>
      </c>
    </row>
    <row r="470" spans="1:15" x14ac:dyDescent="0.3">
      <c r="A470" t="s">
        <v>482</v>
      </c>
      <c r="B470" s="2">
        <v>45809</v>
      </c>
      <c r="C470" s="2">
        <v>45813</v>
      </c>
      <c r="D470" t="s">
        <v>649</v>
      </c>
      <c r="E470" t="s">
        <v>656</v>
      </c>
      <c r="F470" t="s">
        <v>684</v>
      </c>
      <c r="G470" t="s">
        <v>706</v>
      </c>
      <c r="H470" t="s">
        <v>711</v>
      </c>
      <c r="I470" t="s">
        <v>724</v>
      </c>
      <c r="J470" t="s">
        <v>727</v>
      </c>
      <c r="K470" t="s">
        <v>1201</v>
      </c>
      <c r="L470">
        <v>1171.42</v>
      </c>
      <c r="M470">
        <v>2187.8000000000002</v>
      </c>
      <c r="N470">
        <v>0.23</v>
      </c>
      <c r="O470">
        <v>15</v>
      </c>
    </row>
    <row r="471" spans="1:15" x14ac:dyDescent="0.3">
      <c r="A471" t="s">
        <v>483</v>
      </c>
      <c r="B471" s="2">
        <v>45739</v>
      </c>
      <c r="C471" s="2">
        <v>45749</v>
      </c>
      <c r="D471" t="s">
        <v>649</v>
      </c>
      <c r="E471" t="s">
        <v>656</v>
      </c>
      <c r="F471" t="s">
        <v>671</v>
      </c>
      <c r="G471" t="s">
        <v>706</v>
      </c>
      <c r="H471" t="s">
        <v>708</v>
      </c>
      <c r="I471" t="s">
        <v>718</v>
      </c>
      <c r="J471" t="s">
        <v>728</v>
      </c>
      <c r="K471" t="s">
        <v>1202</v>
      </c>
      <c r="L471">
        <v>663.61</v>
      </c>
      <c r="M471">
        <v>1002.11</v>
      </c>
      <c r="N471">
        <v>4.5999999999999999E-2</v>
      </c>
      <c r="O471">
        <v>17</v>
      </c>
    </row>
    <row r="472" spans="1:15" x14ac:dyDescent="0.3">
      <c r="A472" t="s">
        <v>484</v>
      </c>
      <c r="B472" s="2">
        <v>45060</v>
      </c>
      <c r="C472" s="2">
        <v>45068</v>
      </c>
      <c r="D472" t="s">
        <v>646</v>
      </c>
      <c r="E472" t="s">
        <v>650</v>
      </c>
      <c r="F472" t="s">
        <v>675</v>
      </c>
      <c r="G472" t="s">
        <v>705</v>
      </c>
      <c r="H472" t="s">
        <v>710</v>
      </c>
      <c r="I472" t="s">
        <v>721</v>
      </c>
      <c r="J472" t="s">
        <v>728</v>
      </c>
      <c r="K472" t="s">
        <v>1203</v>
      </c>
      <c r="L472">
        <v>432.01</v>
      </c>
      <c r="M472">
        <v>913.78</v>
      </c>
      <c r="N472">
        <v>4.9000000000000002E-2</v>
      </c>
      <c r="O472">
        <v>12</v>
      </c>
    </row>
    <row r="473" spans="1:15" x14ac:dyDescent="0.3">
      <c r="A473" t="s">
        <v>485</v>
      </c>
      <c r="B473" s="2">
        <v>45167</v>
      </c>
      <c r="C473" s="2">
        <v>45188</v>
      </c>
      <c r="D473" t="s">
        <v>649</v>
      </c>
      <c r="E473" t="s">
        <v>657</v>
      </c>
      <c r="F473" t="s">
        <v>679</v>
      </c>
      <c r="G473" t="s">
        <v>705</v>
      </c>
      <c r="H473" t="s">
        <v>711</v>
      </c>
      <c r="I473" t="s">
        <v>717</v>
      </c>
      <c r="J473" t="s">
        <v>728</v>
      </c>
      <c r="K473" t="s">
        <v>1204</v>
      </c>
      <c r="L473">
        <v>784.46</v>
      </c>
      <c r="M473">
        <v>1843.51</v>
      </c>
      <c r="N473">
        <v>0.13800000000000001</v>
      </c>
      <c r="O473">
        <v>23</v>
      </c>
    </row>
    <row r="474" spans="1:15" x14ac:dyDescent="0.3">
      <c r="A474" t="s">
        <v>486</v>
      </c>
      <c r="B474" s="2">
        <v>45841</v>
      </c>
      <c r="C474" s="2">
        <v>45861</v>
      </c>
      <c r="D474" t="s">
        <v>647</v>
      </c>
      <c r="E474" t="s">
        <v>659</v>
      </c>
      <c r="F474" t="s">
        <v>699</v>
      </c>
      <c r="G474" t="s">
        <v>705</v>
      </c>
      <c r="H474" t="s">
        <v>708</v>
      </c>
      <c r="I474" t="s">
        <v>724</v>
      </c>
      <c r="J474" t="s">
        <v>727</v>
      </c>
      <c r="K474" t="s">
        <v>1205</v>
      </c>
      <c r="L474">
        <v>647.36</v>
      </c>
      <c r="M474">
        <v>1383.6</v>
      </c>
      <c r="N474">
        <v>7.3999999999999996E-2</v>
      </c>
      <c r="O474">
        <v>12</v>
      </c>
    </row>
    <row r="475" spans="1:15" x14ac:dyDescent="0.3">
      <c r="A475" t="s">
        <v>487</v>
      </c>
      <c r="B475" s="2">
        <v>45328</v>
      </c>
      <c r="C475" s="2">
        <v>45350</v>
      </c>
      <c r="D475" t="s">
        <v>646</v>
      </c>
      <c r="E475" t="s">
        <v>650</v>
      </c>
      <c r="F475" t="s">
        <v>662</v>
      </c>
      <c r="G475" t="s">
        <v>703</v>
      </c>
      <c r="H475" t="s">
        <v>708</v>
      </c>
      <c r="I475" t="s">
        <v>723</v>
      </c>
      <c r="J475" t="s">
        <v>732</v>
      </c>
      <c r="K475" t="s">
        <v>1206</v>
      </c>
      <c r="L475">
        <v>834.93</v>
      </c>
      <c r="M475">
        <v>1588.53</v>
      </c>
      <c r="N475">
        <v>0.126</v>
      </c>
      <c r="O475">
        <v>6</v>
      </c>
    </row>
    <row r="476" spans="1:15" x14ac:dyDescent="0.3">
      <c r="A476" t="s">
        <v>488</v>
      </c>
      <c r="B476" s="2">
        <v>45882</v>
      </c>
      <c r="C476" s="2">
        <v>45903</v>
      </c>
      <c r="D476" t="s">
        <v>649</v>
      </c>
      <c r="E476" t="s">
        <v>657</v>
      </c>
      <c r="F476" t="s">
        <v>690</v>
      </c>
      <c r="G476" t="s">
        <v>702</v>
      </c>
      <c r="H476" t="s">
        <v>707</v>
      </c>
      <c r="I476" t="s">
        <v>714</v>
      </c>
      <c r="J476" t="s">
        <v>730</v>
      </c>
      <c r="K476" t="s">
        <v>1207</v>
      </c>
      <c r="L476">
        <v>603.47</v>
      </c>
      <c r="M476">
        <v>1344.05</v>
      </c>
      <c r="N476">
        <v>0.20499999999999999</v>
      </c>
      <c r="O476">
        <v>18</v>
      </c>
    </row>
    <row r="477" spans="1:15" x14ac:dyDescent="0.3">
      <c r="A477" t="s">
        <v>489</v>
      </c>
      <c r="B477" s="2">
        <v>45069</v>
      </c>
      <c r="C477" s="2">
        <v>45071</v>
      </c>
      <c r="D477" t="s">
        <v>648</v>
      </c>
      <c r="E477" t="s">
        <v>655</v>
      </c>
      <c r="F477" t="s">
        <v>692</v>
      </c>
      <c r="G477" t="s">
        <v>706</v>
      </c>
      <c r="H477" t="s">
        <v>707</v>
      </c>
      <c r="I477" t="s">
        <v>724</v>
      </c>
      <c r="J477" t="s">
        <v>728</v>
      </c>
      <c r="K477" t="s">
        <v>1208</v>
      </c>
      <c r="L477">
        <v>690.49</v>
      </c>
      <c r="M477">
        <v>1290.29</v>
      </c>
      <c r="N477">
        <v>4.2000000000000003E-2</v>
      </c>
      <c r="O477">
        <v>22</v>
      </c>
    </row>
    <row r="478" spans="1:15" x14ac:dyDescent="0.3">
      <c r="A478" t="s">
        <v>490</v>
      </c>
      <c r="B478" s="2">
        <v>45422</v>
      </c>
      <c r="C478" s="2">
        <v>45428</v>
      </c>
      <c r="D478" t="s">
        <v>649</v>
      </c>
      <c r="E478" t="s">
        <v>658</v>
      </c>
      <c r="F478" t="s">
        <v>674</v>
      </c>
      <c r="G478" t="s">
        <v>703</v>
      </c>
      <c r="H478" t="s">
        <v>711</v>
      </c>
      <c r="I478" t="s">
        <v>715</v>
      </c>
      <c r="J478" t="s">
        <v>731</v>
      </c>
      <c r="K478" t="s">
        <v>1209</v>
      </c>
      <c r="L478">
        <v>210.76</v>
      </c>
      <c r="M478">
        <v>221.58</v>
      </c>
      <c r="N478">
        <v>8.8999999999999996E-2</v>
      </c>
      <c r="O478">
        <v>5</v>
      </c>
    </row>
    <row r="479" spans="1:15" x14ac:dyDescent="0.3">
      <c r="A479" t="s">
        <v>491</v>
      </c>
      <c r="B479" s="2">
        <v>44999</v>
      </c>
      <c r="C479" s="2">
        <v>45003</v>
      </c>
      <c r="D479" t="s">
        <v>649</v>
      </c>
      <c r="E479" t="s">
        <v>656</v>
      </c>
      <c r="F479" t="s">
        <v>698</v>
      </c>
      <c r="G479" t="s">
        <v>706</v>
      </c>
      <c r="H479" t="s">
        <v>711</v>
      </c>
      <c r="I479" t="s">
        <v>720</v>
      </c>
      <c r="J479" t="s">
        <v>727</v>
      </c>
      <c r="K479" t="s">
        <v>1210</v>
      </c>
      <c r="L479">
        <v>472.33</v>
      </c>
      <c r="M479">
        <v>360.34</v>
      </c>
      <c r="N479">
        <v>0.16500000000000001</v>
      </c>
      <c r="O479">
        <v>14</v>
      </c>
    </row>
    <row r="480" spans="1:15" x14ac:dyDescent="0.3">
      <c r="A480" t="s">
        <v>492</v>
      </c>
      <c r="B480" s="2">
        <v>45123</v>
      </c>
      <c r="C480" s="2">
        <v>45151</v>
      </c>
      <c r="D480" t="s">
        <v>649</v>
      </c>
      <c r="E480" t="s">
        <v>658</v>
      </c>
      <c r="F480" t="s">
        <v>693</v>
      </c>
      <c r="G480" t="s">
        <v>703</v>
      </c>
      <c r="H480" t="s">
        <v>708</v>
      </c>
      <c r="I480" t="s">
        <v>713</v>
      </c>
      <c r="J480" t="s">
        <v>731</v>
      </c>
      <c r="K480" t="s">
        <v>1211</v>
      </c>
      <c r="L480">
        <v>1039.03</v>
      </c>
      <c r="M480">
        <v>2545.81</v>
      </c>
      <c r="N480">
        <v>0.216</v>
      </c>
      <c r="O480">
        <v>21</v>
      </c>
    </row>
    <row r="481" spans="1:15" x14ac:dyDescent="0.3">
      <c r="A481" t="s">
        <v>493</v>
      </c>
      <c r="B481" s="2">
        <v>45032</v>
      </c>
      <c r="C481" s="2">
        <v>45035</v>
      </c>
      <c r="D481" t="s">
        <v>649</v>
      </c>
      <c r="E481" t="s">
        <v>656</v>
      </c>
      <c r="F481" t="s">
        <v>684</v>
      </c>
      <c r="G481" t="s">
        <v>701</v>
      </c>
      <c r="H481" t="s">
        <v>711</v>
      </c>
      <c r="I481" t="s">
        <v>717</v>
      </c>
      <c r="J481" t="s">
        <v>733</v>
      </c>
      <c r="K481" t="s">
        <v>1212</v>
      </c>
      <c r="L481">
        <v>553.61</v>
      </c>
      <c r="M481">
        <v>699.47</v>
      </c>
      <c r="N481">
        <v>0.02</v>
      </c>
      <c r="O481">
        <v>33</v>
      </c>
    </row>
    <row r="482" spans="1:15" x14ac:dyDescent="0.3">
      <c r="A482" t="s">
        <v>494</v>
      </c>
      <c r="B482" s="2">
        <v>45293</v>
      </c>
      <c r="C482" s="2">
        <v>45306</v>
      </c>
      <c r="D482" t="s">
        <v>647</v>
      </c>
      <c r="E482" t="s">
        <v>652</v>
      </c>
      <c r="F482" t="s">
        <v>694</v>
      </c>
      <c r="G482" t="s">
        <v>705</v>
      </c>
      <c r="H482" t="s">
        <v>709</v>
      </c>
      <c r="I482" t="s">
        <v>715</v>
      </c>
      <c r="J482" t="s">
        <v>729</v>
      </c>
      <c r="K482" t="s">
        <v>1213</v>
      </c>
      <c r="L482">
        <v>1219.06</v>
      </c>
      <c r="M482">
        <v>2738.69</v>
      </c>
      <c r="N482">
        <v>7.5999999999999998E-2</v>
      </c>
      <c r="O482">
        <v>16</v>
      </c>
    </row>
    <row r="483" spans="1:15" x14ac:dyDescent="0.3">
      <c r="A483" t="s">
        <v>495</v>
      </c>
      <c r="B483" s="2">
        <v>45538</v>
      </c>
      <c r="C483" s="2">
        <v>45542</v>
      </c>
      <c r="D483" t="s">
        <v>647</v>
      </c>
      <c r="E483" t="s">
        <v>652</v>
      </c>
      <c r="F483" t="s">
        <v>689</v>
      </c>
      <c r="G483" t="s">
        <v>705</v>
      </c>
      <c r="H483" t="s">
        <v>710</v>
      </c>
      <c r="I483" t="s">
        <v>725</v>
      </c>
      <c r="J483" t="s">
        <v>728</v>
      </c>
      <c r="K483" t="s">
        <v>1214</v>
      </c>
      <c r="L483">
        <v>43.23</v>
      </c>
      <c r="M483">
        <v>94.78</v>
      </c>
      <c r="N483">
        <v>9.0999999999999998E-2</v>
      </c>
      <c r="O483">
        <v>55</v>
      </c>
    </row>
    <row r="484" spans="1:15" x14ac:dyDescent="0.3">
      <c r="A484" t="s">
        <v>496</v>
      </c>
      <c r="B484" s="2">
        <v>45899</v>
      </c>
      <c r="C484" s="2">
        <v>45903</v>
      </c>
      <c r="D484" t="s">
        <v>649</v>
      </c>
      <c r="E484" t="s">
        <v>657</v>
      </c>
      <c r="F484" t="s">
        <v>673</v>
      </c>
      <c r="G484" t="s">
        <v>705</v>
      </c>
      <c r="H484" t="s">
        <v>709</v>
      </c>
      <c r="I484" t="s">
        <v>713</v>
      </c>
      <c r="J484" t="s">
        <v>731</v>
      </c>
      <c r="K484" t="s">
        <v>1215</v>
      </c>
      <c r="L484">
        <v>1286.56</v>
      </c>
      <c r="M484">
        <v>2777.35</v>
      </c>
      <c r="N484">
        <v>0.13200000000000001</v>
      </c>
      <c r="O484">
        <v>15</v>
      </c>
    </row>
    <row r="485" spans="1:15" x14ac:dyDescent="0.3">
      <c r="A485" t="s">
        <v>497</v>
      </c>
      <c r="B485" s="2">
        <v>45775</v>
      </c>
      <c r="C485" s="2">
        <v>45796</v>
      </c>
      <c r="D485" t="s">
        <v>649</v>
      </c>
      <c r="E485" t="s">
        <v>656</v>
      </c>
      <c r="F485" t="s">
        <v>671</v>
      </c>
      <c r="G485" t="s">
        <v>701</v>
      </c>
      <c r="H485" t="s">
        <v>710</v>
      </c>
      <c r="I485" t="s">
        <v>717</v>
      </c>
      <c r="J485" t="s">
        <v>730</v>
      </c>
      <c r="K485" t="s">
        <v>1216</v>
      </c>
      <c r="L485">
        <v>350.76</v>
      </c>
      <c r="M485">
        <v>492.18</v>
      </c>
      <c r="N485">
        <v>5.2999999999999999E-2</v>
      </c>
      <c r="O485">
        <v>11</v>
      </c>
    </row>
    <row r="486" spans="1:15" x14ac:dyDescent="0.3">
      <c r="A486" t="s">
        <v>498</v>
      </c>
      <c r="B486" s="2">
        <v>45148</v>
      </c>
      <c r="C486" s="2">
        <v>45153</v>
      </c>
      <c r="D486" t="s">
        <v>648</v>
      </c>
      <c r="E486" t="s">
        <v>655</v>
      </c>
      <c r="F486" t="s">
        <v>670</v>
      </c>
      <c r="G486" t="s">
        <v>702</v>
      </c>
      <c r="H486" t="s">
        <v>711</v>
      </c>
      <c r="I486" t="s">
        <v>715</v>
      </c>
      <c r="J486" t="s">
        <v>729</v>
      </c>
      <c r="K486" t="s">
        <v>1217</v>
      </c>
      <c r="L486">
        <v>1307.52</v>
      </c>
      <c r="M486">
        <v>1921.65</v>
      </c>
      <c r="N486">
        <v>0.123</v>
      </c>
      <c r="O486">
        <v>13</v>
      </c>
    </row>
    <row r="487" spans="1:15" x14ac:dyDescent="0.3">
      <c r="A487" t="s">
        <v>499</v>
      </c>
      <c r="B487" s="2">
        <v>45634</v>
      </c>
      <c r="C487" s="2">
        <v>45634</v>
      </c>
      <c r="D487" t="s">
        <v>649</v>
      </c>
      <c r="E487" t="s">
        <v>657</v>
      </c>
      <c r="F487" t="s">
        <v>679</v>
      </c>
      <c r="G487" t="s">
        <v>706</v>
      </c>
      <c r="H487" t="s">
        <v>707</v>
      </c>
      <c r="I487" t="s">
        <v>722</v>
      </c>
      <c r="J487" t="s">
        <v>727</v>
      </c>
      <c r="K487" t="s">
        <v>1218</v>
      </c>
      <c r="L487">
        <v>257.44</v>
      </c>
      <c r="M487">
        <v>290.33</v>
      </c>
      <c r="N487">
        <v>9.1999999999999998E-2</v>
      </c>
      <c r="O487">
        <v>23</v>
      </c>
    </row>
    <row r="488" spans="1:15" x14ac:dyDescent="0.3">
      <c r="A488" t="s">
        <v>500</v>
      </c>
      <c r="B488" s="2">
        <v>45224</v>
      </c>
      <c r="C488" s="2">
        <v>45254</v>
      </c>
      <c r="D488" t="s">
        <v>649</v>
      </c>
      <c r="E488" t="s">
        <v>657</v>
      </c>
      <c r="F488" t="s">
        <v>690</v>
      </c>
      <c r="G488" t="s">
        <v>706</v>
      </c>
      <c r="H488" t="s">
        <v>710</v>
      </c>
      <c r="I488" t="s">
        <v>712</v>
      </c>
      <c r="J488" t="s">
        <v>730</v>
      </c>
      <c r="K488" t="s">
        <v>1219</v>
      </c>
      <c r="L488">
        <v>287.85000000000002</v>
      </c>
      <c r="M488">
        <v>602.91999999999996</v>
      </c>
      <c r="N488">
        <v>0.222</v>
      </c>
      <c r="O488">
        <v>11</v>
      </c>
    </row>
    <row r="489" spans="1:15" x14ac:dyDescent="0.3">
      <c r="A489" t="s">
        <v>501</v>
      </c>
      <c r="B489" s="2">
        <v>45613</v>
      </c>
      <c r="C489" s="2">
        <v>45624</v>
      </c>
      <c r="D489" t="s">
        <v>648</v>
      </c>
      <c r="E489" t="s">
        <v>653</v>
      </c>
      <c r="G489" t="s">
        <v>704</v>
      </c>
      <c r="H489" t="s">
        <v>710</v>
      </c>
      <c r="I489" t="s">
        <v>720</v>
      </c>
      <c r="J489" t="s">
        <v>728</v>
      </c>
      <c r="K489" t="s">
        <v>1220</v>
      </c>
      <c r="L489">
        <v>1008.16</v>
      </c>
      <c r="M489">
        <v>2077.5</v>
      </c>
      <c r="N489">
        <v>7.3999999999999996E-2</v>
      </c>
      <c r="O489">
        <v>15</v>
      </c>
    </row>
    <row r="490" spans="1:15" x14ac:dyDescent="0.3">
      <c r="A490" t="s">
        <v>502</v>
      </c>
      <c r="B490" s="2">
        <v>45424</v>
      </c>
      <c r="C490" s="2">
        <v>45436</v>
      </c>
      <c r="D490" t="s">
        <v>649</v>
      </c>
      <c r="E490" t="s">
        <v>658</v>
      </c>
      <c r="F490" t="s">
        <v>693</v>
      </c>
      <c r="G490" t="s">
        <v>702</v>
      </c>
      <c r="H490" t="s">
        <v>709</v>
      </c>
      <c r="I490" t="s">
        <v>723</v>
      </c>
      <c r="J490" t="s">
        <v>728</v>
      </c>
      <c r="K490" t="s">
        <v>1221</v>
      </c>
      <c r="L490">
        <v>111.02</v>
      </c>
      <c r="M490">
        <v>172.88</v>
      </c>
      <c r="N490">
        <v>0.19700000000000001</v>
      </c>
      <c r="O490">
        <v>29</v>
      </c>
    </row>
    <row r="491" spans="1:15" x14ac:dyDescent="0.3">
      <c r="A491" t="s">
        <v>503</v>
      </c>
      <c r="B491" s="2">
        <v>45792</v>
      </c>
      <c r="C491" s="2">
        <v>45813</v>
      </c>
      <c r="D491" t="s">
        <v>647</v>
      </c>
      <c r="E491" t="s">
        <v>652</v>
      </c>
      <c r="F491" t="s">
        <v>666</v>
      </c>
      <c r="G491" t="s">
        <v>706</v>
      </c>
      <c r="H491" t="s">
        <v>711</v>
      </c>
      <c r="I491" t="s">
        <v>722</v>
      </c>
      <c r="J491" t="s">
        <v>730</v>
      </c>
      <c r="K491" t="s">
        <v>1222</v>
      </c>
      <c r="L491">
        <v>1466.5</v>
      </c>
      <c r="M491">
        <v>2778.74</v>
      </c>
      <c r="N491">
        <v>0.13500000000000001</v>
      </c>
      <c r="O491">
        <v>4</v>
      </c>
    </row>
    <row r="492" spans="1:15" x14ac:dyDescent="0.3">
      <c r="A492" t="s">
        <v>504</v>
      </c>
      <c r="B492" s="2">
        <v>45403</v>
      </c>
      <c r="C492" s="2">
        <v>45431</v>
      </c>
      <c r="D492" t="s">
        <v>646</v>
      </c>
      <c r="E492" t="s">
        <v>651</v>
      </c>
      <c r="F492" t="s">
        <v>665</v>
      </c>
      <c r="G492" t="s">
        <v>701</v>
      </c>
      <c r="H492" t="s">
        <v>710</v>
      </c>
      <c r="I492" t="s">
        <v>720</v>
      </c>
      <c r="J492" t="s">
        <v>733</v>
      </c>
      <c r="K492" t="s">
        <v>1223</v>
      </c>
      <c r="L492">
        <v>187.22</v>
      </c>
      <c r="M492">
        <v>309.47000000000003</v>
      </c>
      <c r="N492">
        <v>0</v>
      </c>
      <c r="O492">
        <v>5</v>
      </c>
    </row>
    <row r="493" spans="1:15" x14ac:dyDescent="0.3">
      <c r="A493" t="s">
        <v>505</v>
      </c>
      <c r="B493" s="2">
        <v>45523</v>
      </c>
      <c r="C493" s="2">
        <v>45542</v>
      </c>
      <c r="D493" t="s">
        <v>649</v>
      </c>
      <c r="E493" t="s">
        <v>657</v>
      </c>
      <c r="F493" t="s">
        <v>679</v>
      </c>
      <c r="G493" t="s">
        <v>701</v>
      </c>
      <c r="H493" t="s">
        <v>711</v>
      </c>
      <c r="I493" t="s">
        <v>713</v>
      </c>
      <c r="J493" t="s">
        <v>727</v>
      </c>
      <c r="K493" t="s">
        <v>1224</v>
      </c>
      <c r="L493">
        <v>297.58999999999997</v>
      </c>
      <c r="M493">
        <v>666.41</v>
      </c>
      <c r="N493">
        <v>0</v>
      </c>
      <c r="O493">
        <v>10</v>
      </c>
    </row>
    <row r="494" spans="1:15" x14ac:dyDescent="0.3">
      <c r="A494" t="s">
        <v>506</v>
      </c>
      <c r="B494" s="2">
        <v>45861</v>
      </c>
      <c r="C494" s="2">
        <v>45888</v>
      </c>
      <c r="D494" t="s">
        <v>647</v>
      </c>
      <c r="E494" t="s">
        <v>652</v>
      </c>
      <c r="F494" t="s">
        <v>694</v>
      </c>
      <c r="G494" t="s">
        <v>704</v>
      </c>
      <c r="H494" t="s">
        <v>709</v>
      </c>
      <c r="I494" t="s">
        <v>717</v>
      </c>
      <c r="J494" t="s">
        <v>733</v>
      </c>
      <c r="K494" t="s">
        <v>1225</v>
      </c>
      <c r="L494">
        <v>896.09</v>
      </c>
      <c r="M494">
        <v>744.27</v>
      </c>
      <c r="N494">
        <v>8.3000000000000004E-2</v>
      </c>
      <c r="O494">
        <v>11</v>
      </c>
    </row>
    <row r="495" spans="1:15" x14ac:dyDescent="0.3">
      <c r="A495" t="s">
        <v>507</v>
      </c>
      <c r="B495" s="2">
        <v>45352</v>
      </c>
      <c r="C495" s="2">
        <v>45351</v>
      </c>
      <c r="D495" t="s">
        <v>648</v>
      </c>
      <c r="E495" t="s">
        <v>655</v>
      </c>
      <c r="F495" t="s">
        <v>670</v>
      </c>
      <c r="G495" t="s">
        <v>703</v>
      </c>
      <c r="H495" t="s">
        <v>711</v>
      </c>
      <c r="I495" t="s">
        <v>714</v>
      </c>
      <c r="J495" t="s">
        <v>730</v>
      </c>
      <c r="K495" t="s">
        <v>1226</v>
      </c>
      <c r="L495">
        <v>5.34</v>
      </c>
      <c r="M495">
        <v>12.69</v>
      </c>
      <c r="N495">
        <v>0.13200000000000001</v>
      </c>
      <c r="O495">
        <v>10</v>
      </c>
    </row>
    <row r="496" spans="1:15" x14ac:dyDescent="0.3">
      <c r="A496" t="s">
        <v>508</v>
      </c>
      <c r="B496" s="2">
        <v>45439</v>
      </c>
      <c r="C496" s="2">
        <v>45460</v>
      </c>
      <c r="D496" t="s">
        <v>647</v>
      </c>
      <c r="E496" t="s">
        <v>654</v>
      </c>
      <c r="F496" t="s">
        <v>680</v>
      </c>
      <c r="G496" t="s">
        <v>705</v>
      </c>
      <c r="H496" t="s">
        <v>708</v>
      </c>
      <c r="I496" t="s">
        <v>722</v>
      </c>
      <c r="J496" t="s">
        <v>733</v>
      </c>
      <c r="K496" t="s">
        <v>1227</v>
      </c>
      <c r="L496">
        <v>465.02</v>
      </c>
      <c r="M496">
        <v>651.55999999999995</v>
      </c>
      <c r="N496">
        <v>4.2000000000000003E-2</v>
      </c>
      <c r="O496">
        <v>19</v>
      </c>
    </row>
    <row r="497" spans="1:15" x14ac:dyDescent="0.3">
      <c r="A497" t="s">
        <v>509</v>
      </c>
      <c r="B497" s="2">
        <v>45508</v>
      </c>
      <c r="C497" s="2">
        <v>45521</v>
      </c>
      <c r="D497" t="s">
        <v>648</v>
      </c>
      <c r="E497" t="s">
        <v>660</v>
      </c>
      <c r="F497" t="s">
        <v>697</v>
      </c>
      <c r="G497" t="s">
        <v>704</v>
      </c>
      <c r="H497" t="s">
        <v>707</v>
      </c>
      <c r="I497" t="s">
        <v>726</v>
      </c>
      <c r="J497" t="s">
        <v>732</v>
      </c>
      <c r="K497" t="s">
        <v>1228</v>
      </c>
      <c r="L497">
        <v>352.79</v>
      </c>
      <c r="M497">
        <v>754.22</v>
      </c>
      <c r="N497">
        <v>0.113</v>
      </c>
      <c r="O497">
        <v>7</v>
      </c>
    </row>
    <row r="498" spans="1:15" x14ac:dyDescent="0.3">
      <c r="A498" t="s">
        <v>510</v>
      </c>
      <c r="B498" s="2">
        <v>45097</v>
      </c>
      <c r="C498" s="2">
        <v>45111</v>
      </c>
      <c r="D498" t="s">
        <v>648</v>
      </c>
      <c r="E498" t="s">
        <v>655</v>
      </c>
      <c r="F498" t="s">
        <v>672</v>
      </c>
      <c r="G498" t="s">
        <v>703</v>
      </c>
      <c r="H498" t="s">
        <v>711</v>
      </c>
      <c r="I498" t="s">
        <v>712</v>
      </c>
      <c r="J498" t="s">
        <v>729</v>
      </c>
      <c r="K498" t="s">
        <v>1229</v>
      </c>
      <c r="L498">
        <v>1292.8599999999999</v>
      </c>
      <c r="M498">
        <v>2981.01</v>
      </c>
      <c r="N498">
        <v>0.14199999999999999</v>
      </c>
      <c r="O498">
        <v>12</v>
      </c>
    </row>
    <row r="499" spans="1:15" x14ac:dyDescent="0.3">
      <c r="A499" t="s">
        <v>511</v>
      </c>
      <c r="B499" s="2">
        <v>45544</v>
      </c>
      <c r="C499" s="2">
        <v>45548</v>
      </c>
      <c r="D499" t="s">
        <v>649</v>
      </c>
      <c r="E499" t="s">
        <v>658</v>
      </c>
      <c r="F499" t="s">
        <v>683</v>
      </c>
      <c r="G499" t="s">
        <v>704</v>
      </c>
      <c r="H499" t="s">
        <v>709</v>
      </c>
      <c r="I499" t="s">
        <v>721</v>
      </c>
      <c r="J499" t="s">
        <v>729</v>
      </c>
      <c r="K499" t="s">
        <v>1230</v>
      </c>
      <c r="L499">
        <v>1133.08</v>
      </c>
      <c r="M499">
        <v>976.17</v>
      </c>
      <c r="N499">
        <v>4.2000000000000003E-2</v>
      </c>
      <c r="O499">
        <v>27</v>
      </c>
    </row>
    <row r="500" spans="1:15" x14ac:dyDescent="0.3">
      <c r="A500" t="s">
        <v>512</v>
      </c>
      <c r="B500" s="2">
        <v>45224</v>
      </c>
      <c r="C500" s="2">
        <v>45227</v>
      </c>
      <c r="D500" t="s">
        <v>648</v>
      </c>
      <c r="E500" t="s">
        <v>655</v>
      </c>
      <c r="F500" t="s">
        <v>672</v>
      </c>
      <c r="G500" t="s">
        <v>701</v>
      </c>
      <c r="H500" t="s">
        <v>710</v>
      </c>
      <c r="I500" t="s">
        <v>716</v>
      </c>
      <c r="J500" t="s">
        <v>733</v>
      </c>
      <c r="K500" t="s">
        <v>1231</v>
      </c>
      <c r="L500">
        <v>509.31</v>
      </c>
      <c r="M500">
        <v>1145.9000000000001</v>
      </c>
      <c r="N500">
        <v>5.7000000000000002E-2</v>
      </c>
      <c r="O500">
        <v>8</v>
      </c>
    </row>
    <row r="501" spans="1:15" x14ac:dyDescent="0.3">
      <c r="A501" t="s">
        <v>513</v>
      </c>
      <c r="B501" s="2">
        <v>45908</v>
      </c>
      <c r="C501" s="2">
        <v>45935</v>
      </c>
      <c r="D501" t="s">
        <v>648</v>
      </c>
      <c r="E501" t="s">
        <v>655</v>
      </c>
      <c r="F501" t="s">
        <v>692</v>
      </c>
      <c r="G501" t="s">
        <v>702</v>
      </c>
      <c r="H501" t="s">
        <v>708</v>
      </c>
      <c r="I501" t="s">
        <v>712</v>
      </c>
      <c r="J501" t="s">
        <v>732</v>
      </c>
      <c r="K501" t="s">
        <v>1232</v>
      </c>
      <c r="L501">
        <v>660.78</v>
      </c>
      <c r="M501">
        <v>1630.39</v>
      </c>
      <c r="N501">
        <v>0.218</v>
      </c>
      <c r="O501">
        <v>13</v>
      </c>
    </row>
    <row r="502" spans="1:15" x14ac:dyDescent="0.3">
      <c r="A502" t="s">
        <v>514</v>
      </c>
      <c r="B502" s="2">
        <v>45048</v>
      </c>
      <c r="C502" s="2">
        <v>45062</v>
      </c>
      <c r="D502" t="s">
        <v>647</v>
      </c>
      <c r="E502" t="s">
        <v>654</v>
      </c>
      <c r="F502" t="s">
        <v>668</v>
      </c>
      <c r="G502" t="s">
        <v>703</v>
      </c>
      <c r="H502" t="s">
        <v>707</v>
      </c>
      <c r="I502" t="s">
        <v>716</v>
      </c>
      <c r="J502" t="s">
        <v>732</v>
      </c>
      <c r="K502" t="s">
        <v>1233</v>
      </c>
      <c r="L502">
        <v>475.37</v>
      </c>
      <c r="M502">
        <v>963.73</v>
      </c>
      <c r="N502">
        <v>4.1000000000000002E-2</v>
      </c>
      <c r="O502">
        <v>22</v>
      </c>
    </row>
    <row r="503" spans="1:15" x14ac:dyDescent="0.3">
      <c r="A503" t="s">
        <v>515</v>
      </c>
      <c r="B503" s="2">
        <v>45408</v>
      </c>
      <c r="C503" s="2">
        <v>45406</v>
      </c>
      <c r="D503" t="s">
        <v>649</v>
      </c>
      <c r="E503" t="s">
        <v>658</v>
      </c>
      <c r="F503" t="s">
        <v>683</v>
      </c>
      <c r="G503" t="s">
        <v>703</v>
      </c>
      <c r="H503" t="s">
        <v>710</v>
      </c>
      <c r="I503" t="s">
        <v>725</v>
      </c>
      <c r="J503" t="s">
        <v>730</v>
      </c>
      <c r="K503" t="s">
        <v>1234</v>
      </c>
      <c r="L503">
        <v>1232.77</v>
      </c>
      <c r="M503">
        <v>891.73</v>
      </c>
      <c r="N503">
        <v>0.16700000000000001</v>
      </c>
      <c r="O503">
        <v>10</v>
      </c>
    </row>
    <row r="504" spans="1:15" x14ac:dyDescent="0.3">
      <c r="A504" t="s">
        <v>516</v>
      </c>
      <c r="B504" s="2">
        <v>44980</v>
      </c>
      <c r="C504" s="2">
        <v>45003</v>
      </c>
      <c r="D504" t="s">
        <v>647</v>
      </c>
      <c r="E504" t="s">
        <v>659</v>
      </c>
      <c r="F504" t="s">
        <v>699</v>
      </c>
      <c r="G504" t="s">
        <v>702</v>
      </c>
      <c r="H504" t="s">
        <v>710</v>
      </c>
      <c r="I504" t="s">
        <v>723</v>
      </c>
      <c r="J504" t="s">
        <v>728</v>
      </c>
      <c r="K504" t="s">
        <v>1235</v>
      </c>
      <c r="L504">
        <v>770.11</v>
      </c>
      <c r="M504">
        <v>1667.82</v>
      </c>
      <c r="N504">
        <v>6.9000000000000006E-2</v>
      </c>
      <c r="O504">
        <v>7</v>
      </c>
    </row>
    <row r="505" spans="1:15" x14ac:dyDescent="0.3">
      <c r="A505" t="s">
        <v>517</v>
      </c>
      <c r="B505" s="2">
        <v>45740</v>
      </c>
      <c r="C505" s="2">
        <v>45741</v>
      </c>
      <c r="D505" t="s">
        <v>647</v>
      </c>
      <c r="E505" t="s">
        <v>659</v>
      </c>
      <c r="F505" t="s">
        <v>699</v>
      </c>
      <c r="G505" t="s">
        <v>703</v>
      </c>
      <c r="H505" t="s">
        <v>708</v>
      </c>
      <c r="I505" t="s">
        <v>715</v>
      </c>
      <c r="J505" t="s">
        <v>729</v>
      </c>
      <c r="K505" t="s">
        <v>1236</v>
      </c>
      <c r="L505">
        <v>1133.03</v>
      </c>
      <c r="M505">
        <v>1921.51</v>
      </c>
      <c r="N505">
        <v>0.10100000000000001</v>
      </c>
      <c r="O505">
        <v>5</v>
      </c>
    </row>
    <row r="506" spans="1:15" x14ac:dyDescent="0.3">
      <c r="A506" t="s">
        <v>518</v>
      </c>
      <c r="B506" s="2">
        <v>45726</v>
      </c>
      <c r="C506" s="2">
        <v>45743</v>
      </c>
      <c r="D506" t="s">
        <v>648</v>
      </c>
      <c r="E506" t="s">
        <v>655</v>
      </c>
      <c r="F506" t="s">
        <v>692</v>
      </c>
      <c r="G506" t="s">
        <v>706</v>
      </c>
      <c r="H506" t="s">
        <v>711</v>
      </c>
      <c r="I506" t="s">
        <v>721</v>
      </c>
      <c r="J506" t="s">
        <v>729</v>
      </c>
      <c r="K506" t="s">
        <v>1237</v>
      </c>
      <c r="L506">
        <v>996.73</v>
      </c>
      <c r="M506">
        <v>1217.43</v>
      </c>
      <c r="N506">
        <v>7.0000000000000007E-2</v>
      </c>
      <c r="O506">
        <v>9</v>
      </c>
    </row>
    <row r="507" spans="1:15" x14ac:dyDescent="0.3">
      <c r="A507" t="s">
        <v>519</v>
      </c>
      <c r="B507" s="2">
        <v>45387</v>
      </c>
      <c r="C507" s="2">
        <v>45391</v>
      </c>
      <c r="D507" t="s">
        <v>646</v>
      </c>
      <c r="E507" t="s">
        <v>651</v>
      </c>
      <c r="F507" t="s">
        <v>665</v>
      </c>
      <c r="G507" t="s">
        <v>703</v>
      </c>
      <c r="H507" t="s">
        <v>711</v>
      </c>
      <c r="I507" t="s">
        <v>723</v>
      </c>
      <c r="J507" t="s">
        <v>727</v>
      </c>
      <c r="K507" t="s">
        <v>1238</v>
      </c>
      <c r="L507">
        <v>395.07</v>
      </c>
      <c r="M507">
        <v>970.27</v>
      </c>
      <c r="N507">
        <v>0.123</v>
      </c>
      <c r="O507">
        <v>38</v>
      </c>
    </row>
    <row r="508" spans="1:15" x14ac:dyDescent="0.3">
      <c r="A508" t="s">
        <v>520</v>
      </c>
      <c r="B508" s="2">
        <v>45774</v>
      </c>
      <c r="C508" s="2">
        <v>45794</v>
      </c>
      <c r="D508" t="s">
        <v>648</v>
      </c>
      <c r="E508" t="s">
        <v>660</v>
      </c>
      <c r="F508" t="s">
        <v>697</v>
      </c>
      <c r="G508" t="s">
        <v>701</v>
      </c>
      <c r="H508" t="s">
        <v>711</v>
      </c>
      <c r="I508" t="s">
        <v>725</v>
      </c>
      <c r="J508" t="s">
        <v>730</v>
      </c>
      <c r="K508" t="s">
        <v>1239</v>
      </c>
      <c r="L508">
        <v>932.26</v>
      </c>
      <c r="M508">
        <v>1624.67</v>
      </c>
      <c r="N508">
        <v>0.23499999999999999</v>
      </c>
      <c r="O508">
        <v>28</v>
      </c>
    </row>
    <row r="509" spans="1:15" x14ac:dyDescent="0.3">
      <c r="A509" t="s">
        <v>521</v>
      </c>
      <c r="B509" s="2">
        <v>45589</v>
      </c>
      <c r="C509" s="2">
        <v>45593</v>
      </c>
      <c r="D509" t="s">
        <v>647</v>
      </c>
      <c r="E509" t="s">
        <v>659</v>
      </c>
      <c r="F509" t="s">
        <v>685</v>
      </c>
      <c r="G509" t="s">
        <v>705</v>
      </c>
      <c r="H509" t="s">
        <v>710</v>
      </c>
      <c r="I509" t="s">
        <v>714</v>
      </c>
      <c r="J509" t="s">
        <v>729</v>
      </c>
      <c r="K509" t="s">
        <v>1240</v>
      </c>
      <c r="L509">
        <v>1331.77</v>
      </c>
      <c r="M509">
        <v>2606.11</v>
      </c>
      <c r="N509">
        <v>0.02</v>
      </c>
      <c r="O509">
        <v>6</v>
      </c>
    </row>
    <row r="510" spans="1:15" x14ac:dyDescent="0.3">
      <c r="A510" t="s">
        <v>522</v>
      </c>
      <c r="B510" s="2">
        <v>45029</v>
      </c>
      <c r="C510" s="2">
        <v>45036</v>
      </c>
      <c r="D510" t="s">
        <v>649</v>
      </c>
      <c r="E510" t="s">
        <v>657</v>
      </c>
      <c r="F510" t="s">
        <v>679</v>
      </c>
      <c r="G510" t="s">
        <v>705</v>
      </c>
      <c r="H510" t="s">
        <v>708</v>
      </c>
      <c r="I510" t="s">
        <v>720</v>
      </c>
      <c r="J510" t="s">
        <v>731</v>
      </c>
      <c r="K510" t="s">
        <v>1241</v>
      </c>
      <c r="L510">
        <v>227.02</v>
      </c>
      <c r="M510">
        <v>434.72</v>
      </c>
      <c r="N510">
        <v>9.8000000000000004E-2</v>
      </c>
      <c r="O510">
        <v>10</v>
      </c>
    </row>
    <row r="511" spans="1:15" x14ac:dyDescent="0.3">
      <c r="A511" t="s">
        <v>523</v>
      </c>
      <c r="B511" s="2">
        <v>45608</v>
      </c>
      <c r="C511" s="2">
        <v>45617</v>
      </c>
      <c r="D511" t="s">
        <v>647</v>
      </c>
      <c r="E511" t="s">
        <v>654</v>
      </c>
      <c r="F511" t="s">
        <v>691</v>
      </c>
      <c r="G511" t="s">
        <v>701</v>
      </c>
      <c r="H511" t="s">
        <v>711</v>
      </c>
      <c r="I511" t="s">
        <v>722</v>
      </c>
      <c r="J511" t="s">
        <v>731</v>
      </c>
      <c r="K511" t="s">
        <v>1242</v>
      </c>
      <c r="L511">
        <v>903.41</v>
      </c>
      <c r="M511">
        <v>1860.41</v>
      </c>
      <c r="N511">
        <v>0.108</v>
      </c>
      <c r="O511">
        <v>5</v>
      </c>
    </row>
    <row r="512" spans="1:15" x14ac:dyDescent="0.3">
      <c r="A512" t="s">
        <v>524</v>
      </c>
      <c r="B512" s="2">
        <v>45056</v>
      </c>
      <c r="C512" s="2">
        <v>45060</v>
      </c>
      <c r="D512" t="s">
        <v>647</v>
      </c>
      <c r="E512" t="s">
        <v>654</v>
      </c>
      <c r="F512" t="s">
        <v>680</v>
      </c>
      <c r="G512" t="s">
        <v>703</v>
      </c>
      <c r="H512" t="s">
        <v>710</v>
      </c>
      <c r="I512" t="s">
        <v>712</v>
      </c>
      <c r="J512" t="s">
        <v>732</v>
      </c>
      <c r="K512" t="s">
        <v>1243</v>
      </c>
      <c r="L512">
        <v>622.6</v>
      </c>
      <c r="M512">
        <v>833.69</v>
      </c>
      <c r="N512">
        <v>0.20899999999999999</v>
      </c>
      <c r="O512">
        <v>14</v>
      </c>
    </row>
    <row r="513" spans="1:15" x14ac:dyDescent="0.3">
      <c r="A513" t="s">
        <v>525</v>
      </c>
      <c r="B513" s="2">
        <v>45353</v>
      </c>
      <c r="C513" s="2">
        <v>45374</v>
      </c>
      <c r="D513" t="s">
        <v>648</v>
      </c>
      <c r="E513" t="s">
        <v>660</v>
      </c>
      <c r="F513" t="s">
        <v>677</v>
      </c>
      <c r="G513" t="s">
        <v>705</v>
      </c>
      <c r="H513" t="s">
        <v>708</v>
      </c>
      <c r="I513" t="s">
        <v>721</v>
      </c>
      <c r="J513" t="s">
        <v>727</v>
      </c>
      <c r="K513" t="s">
        <v>1244</v>
      </c>
      <c r="L513">
        <v>225.01</v>
      </c>
      <c r="M513">
        <v>333.48</v>
      </c>
      <c r="N513">
        <v>0.11899999999999999</v>
      </c>
      <c r="O513">
        <v>12</v>
      </c>
    </row>
    <row r="514" spans="1:15" x14ac:dyDescent="0.3">
      <c r="A514" t="s">
        <v>526</v>
      </c>
      <c r="B514" s="2">
        <v>45575</v>
      </c>
      <c r="C514" s="2">
        <v>45576</v>
      </c>
      <c r="D514" t="s">
        <v>649</v>
      </c>
      <c r="E514" t="s">
        <v>658</v>
      </c>
      <c r="F514" t="s">
        <v>693</v>
      </c>
      <c r="G514" t="s">
        <v>703</v>
      </c>
      <c r="H514" t="s">
        <v>710</v>
      </c>
      <c r="I514" t="s">
        <v>716</v>
      </c>
      <c r="J514" t="s">
        <v>727</v>
      </c>
      <c r="K514" t="s">
        <v>1245</v>
      </c>
      <c r="L514">
        <v>1389.46</v>
      </c>
      <c r="M514">
        <v>1784.7</v>
      </c>
      <c r="N514">
        <v>0.14599999999999999</v>
      </c>
      <c r="O514">
        <v>33</v>
      </c>
    </row>
    <row r="515" spans="1:15" x14ac:dyDescent="0.3">
      <c r="A515" t="s">
        <v>527</v>
      </c>
      <c r="B515" s="2">
        <v>45078</v>
      </c>
      <c r="C515" s="2">
        <v>45085</v>
      </c>
      <c r="D515" t="s">
        <v>649</v>
      </c>
      <c r="E515" t="s">
        <v>656</v>
      </c>
      <c r="F515" t="s">
        <v>698</v>
      </c>
      <c r="G515" t="s">
        <v>704</v>
      </c>
      <c r="H515" t="s">
        <v>708</v>
      </c>
      <c r="I515" t="s">
        <v>720</v>
      </c>
      <c r="J515" t="s">
        <v>730</v>
      </c>
      <c r="K515" t="s">
        <v>1246</v>
      </c>
      <c r="L515">
        <v>804.17</v>
      </c>
      <c r="M515">
        <v>1072.29</v>
      </c>
      <c r="N515">
        <v>3.2000000000000001E-2</v>
      </c>
      <c r="O515">
        <v>5</v>
      </c>
    </row>
    <row r="516" spans="1:15" x14ac:dyDescent="0.3">
      <c r="A516" t="s">
        <v>528</v>
      </c>
      <c r="B516" s="2">
        <v>45661</v>
      </c>
      <c r="C516" s="2">
        <v>45662</v>
      </c>
      <c r="D516" t="s">
        <v>647</v>
      </c>
      <c r="E516" t="s">
        <v>654</v>
      </c>
      <c r="F516" t="s">
        <v>680</v>
      </c>
      <c r="G516" t="s">
        <v>702</v>
      </c>
      <c r="H516" t="s">
        <v>707</v>
      </c>
      <c r="I516" t="s">
        <v>714</v>
      </c>
      <c r="J516" t="s">
        <v>727</v>
      </c>
      <c r="K516" t="s">
        <v>1247</v>
      </c>
      <c r="L516">
        <v>1428.33</v>
      </c>
      <c r="M516">
        <v>3028.05</v>
      </c>
      <c r="N516">
        <v>0</v>
      </c>
      <c r="O516">
        <v>11</v>
      </c>
    </row>
    <row r="517" spans="1:15" x14ac:dyDescent="0.3">
      <c r="A517" t="s">
        <v>529</v>
      </c>
      <c r="B517" s="2">
        <v>45874</v>
      </c>
      <c r="C517" s="2">
        <v>45897</v>
      </c>
      <c r="D517" t="s">
        <v>647</v>
      </c>
      <c r="E517" t="s">
        <v>654</v>
      </c>
      <c r="F517" t="s">
        <v>691</v>
      </c>
      <c r="G517" t="s">
        <v>703</v>
      </c>
      <c r="H517" t="s">
        <v>710</v>
      </c>
      <c r="I517" t="s">
        <v>725</v>
      </c>
      <c r="J517" t="s">
        <v>731</v>
      </c>
      <c r="K517" t="s">
        <v>1248</v>
      </c>
      <c r="L517">
        <v>638.54</v>
      </c>
      <c r="M517">
        <v>987.24</v>
      </c>
      <c r="N517">
        <v>0</v>
      </c>
      <c r="O517">
        <v>11</v>
      </c>
    </row>
    <row r="518" spans="1:15" x14ac:dyDescent="0.3">
      <c r="A518" t="s">
        <v>530</v>
      </c>
      <c r="B518" s="2">
        <v>45199</v>
      </c>
      <c r="C518" s="2">
        <v>45229</v>
      </c>
      <c r="D518" t="s">
        <v>647</v>
      </c>
      <c r="E518" t="s">
        <v>652</v>
      </c>
      <c r="F518" t="s">
        <v>689</v>
      </c>
      <c r="G518" t="s">
        <v>706</v>
      </c>
      <c r="H518" t="s">
        <v>708</v>
      </c>
      <c r="I518" t="s">
        <v>726</v>
      </c>
      <c r="J518" t="s">
        <v>728</v>
      </c>
      <c r="K518" t="s">
        <v>1249</v>
      </c>
      <c r="L518">
        <v>649.13</v>
      </c>
      <c r="M518">
        <v>975.43</v>
      </c>
      <c r="N518">
        <v>0.157</v>
      </c>
      <c r="O518">
        <v>27</v>
      </c>
    </row>
    <row r="519" spans="1:15" x14ac:dyDescent="0.3">
      <c r="A519" t="s">
        <v>531</v>
      </c>
      <c r="B519" s="2">
        <v>45794</v>
      </c>
      <c r="C519" s="2">
        <v>45807</v>
      </c>
      <c r="D519" t="s">
        <v>646</v>
      </c>
      <c r="E519" t="s">
        <v>651</v>
      </c>
      <c r="F519" t="s">
        <v>665</v>
      </c>
      <c r="G519" t="s">
        <v>704</v>
      </c>
      <c r="H519" t="s">
        <v>710</v>
      </c>
      <c r="I519" t="s">
        <v>721</v>
      </c>
      <c r="J519" t="s">
        <v>733</v>
      </c>
      <c r="K519" t="s">
        <v>1250</v>
      </c>
      <c r="L519">
        <v>66.400000000000006</v>
      </c>
      <c r="M519">
        <v>141.43</v>
      </c>
      <c r="N519">
        <v>0.107</v>
      </c>
      <c r="O519">
        <v>8</v>
      </c>
    </row>
    <row r="520" spans="1:15" x14ac:dyDescent="0.3">
      <c r="A520" t="s">
        <v>532</v>
      </c>
      <c r="B520" s="2">
        <v>45413</v>
      </c>
      <c r="C520" s="2">
        <v>45438</v>
      </c>
      <c r="D520" t="s">
        <v>649</v>
      </c>
      <c r="E520" t="s">
        <v>656</v>
      </c>
      <c r="F520" t="s">
        <v>671</v>
      </c>
      <c r="G520" t="s">
        <v>703</v>
      </c>
      <c r="H520" t="s">
        <v>707</v>
      </c>
      <c r="I520" t="s">
        <v>717</v>
      </c>
      <c r="J520" t="s">
        <v>729</v>
      </c>
      <c r="K520" t="s">
        <v>1251</v>
      </c>
      <c r="L520">
        <v>930.71</v>
      </c>
      <c r="M520">
        <v>1625.42</v>
      </c>
      <c r="N520">
        <v>0.13800000000000001</v>
      </c>
      <c r="O520">
        <v>7</v>
      </c>
    </row>
    <row r="521" spans="1:15" x14ac:dyDescent="0.3">
      <c r="A521" t="s">
        <v>533</v>
      </c>
      <c r="B521" s="2">
        <v>45047</v>
      </c>
      <c r="C521" s="2">
        <v>45064</v>
      </c>
      <c r="D521" t="s">
        <v>646</v>
      </c>
      <c r="E521" t="s">
        <v>651</v>
      </c>
      <c r="F521" t="s">
        <v>663</v>
      </c>
      <c r="G521" t="s">
        <v>701</v>
      </c>
      <c r="H521" t="s">
        <v>711</v>
      </c>
      <c r="I521" t="s">
        <v>721</v>
      </c>
      <c r="J521" t="s">
        <v>727</v>
      </c>
      <c r="K521" t="s">
        <v>1252</v>
      </c>
      <c r="L521">
        <v>327.97</v>
      </c>
      <c r="M521">
        <v>299.94</v>
      </c>
      <c r="N521">
        <v>4.9000000000000002E-2</v>
      </c>
      <c r="O521">
        <v>3</v>
      </c>
    </row>
    <row r="522" spans="1:15" x14ac:dyDescent="0.3">
      <c r="A522" t="s">
        <v>534</v>
      </c>
      <c r="B522" s="2">
        <v>45482</v>
      </c>
      <c r="C522" s="2">
        <v>45512</v>
      </c>
      <c r="D522" t="s">
        <v>649</v>
      </c>
      <c r="E522" t="s">
        <v>657</v>
      </c>
      <c r="F522" t="s">
        <v>673</v>
      </c>
      <c r="G522" t="s">
        <v>701</v>
      </c>
      <c r="H522" t="s">
        <v>711</v>
      </c>
      <c r="I522" t="s">
        <v>713</v>
      </c>
      <c r="J522" t="s">
        <v>727</v>
      </c>
      <c r="K522" t="s">
        <v>1253</v>
      </c>
      <c r="L522">
        <v>1062.3800000000001</v>
      </c>
      <c r="M522">
        <v>1503.96</v>
      </c>
      <c r="N522">
        <v>0.18</v>
      </c>
      <c r="O522">
        <v>6</v>
      </c>
    </row>
    <row r="523" spans="1:15" x14ac:dyDescent="0.3">
      <c r="A523" t="s">
        <v>535</v>
      </c>
      <c r="B523" s="2">
        <v>45056</v>
      </c>
      <c r="C523" s="2">
        <v>45073</v>
      </c>
      <c r="D523" t="s">
        <v>647</v>
      </c>
      <c r="E523" t="s">
        <v>654</v>
      </c>
      <c r="F523" t="s">
        <v>691</v>
      </c>
      <c r="G523" t="s">
        <v>704</v>
      </c>
      <c r="H523" t="s">
        <v>707</v>
      </c>
      <c r="I523" t="s">
        <v>724</v>
      </c>
      <c r="J523" t="s">
        <v>731</v>
      </c>
      <c r="K523" t="s">
        <v>1254</v>
      </c>
      <c r="L523">
        <v>1286.1600000000001</v>
      </c>
      <c r="M523">
        <v>3101.11</v>
      </c>
      <c r="N523">
        <v>0.1</v>
      </c>
      <c r="O523">
        <v>23</v>
      </c>
    </row>
    <row r="524" spans="1:15" x14ac:dyDescent="0.3">
      <c r="A524" t="s">
        <v>536</v>
      </c>
      <c r="B524" s="2">
        <v>45482</v>
      </c>
      <c r="C524" s="2">
        <v>45485</v>
      </c>
      <c r="D524" t="s">
        <v>647</v>
      </c>
      <c r="E524" t="s">
        <v>659</v>
      </c>
      <c r="F524" t="s">
        <v>685</v>
      </c>
      <c r="G524" t="s">
        <v>705</v>
      </c>
      <c r="H524" t="s">
        <v>707</v>
      </c>
      <c r="I524" t="s">
        <v>726</v>
      </c>
      <c r="J524" t="s">
        <v>733</v>
      </c>
      <c r="K524" t="s">
        <v>1255</v>
      </c>
      <c r="L524">
        <v>748.39</v>
      </c>
      <c r="M524">
        <v>979.42</v>
      </c>
      <c r="N524">
        <v>0</v>
      </c>
      <c r="O524">
        <v>23</v>
      </c>
    </row>
    <row r="525" spans="1:15" x14ac:dyDescent="0.3">
      <c r="A525" t="s">
        <v>537</v>
      </c>
      <c r="B525" s="2">
        <v>45406</v>
      </c>
      <c r="C525" s="2">
        <v>45422</v>
      </c>
      <c r="D525" t="s">
        <v>646</v>
      </c>
      <c r="E525" t="s">
        <v>650</v>
      </c>
      <c r="F525" t="s">
        <v>662</v>
      </c>
      <c r="G525" t="s">
        <v>703</v>
      </c>
      <c r="H525" t="s">
        <v>708</v>
      </c>
      <c r="I525" t="s">
        <v>725</v>
      </c>
      <c r="J525" t="s">
        <v>732</v>
      </c>
      <c r="K525" t="s">
        <v>1256</v>
      </c>
      <c r="L525">
        <v>513.30999999999995</v>
      </c>
      <c r="M525">
        <v>1186.26</v>
      </c>
      <c r="N525">
        <v>9.4E-2</v>
      </c>
      <c r="O525">
        <v>15</v>
      </c>
    </row>
    <row r="526" spans="1:15" x14ac:dyDescent="0.3">
      <c r="A526" t="s">
        <v>538</v>
      </c>
      <c r="B526" s="2">
        <v>45304</v>
      </c>
      <c r="C526" s="2">
        <v>45306</v>
      </c>
      <c r="D526" t="s">
        <v>648</v>
      </c>
      <c r="E526" t="s">
        <v>660</v>
      </c>
      <c r="F526" t="s">
        <v>686</v>
      </c>
      <c r="G526" t="s">
        <v>703</v>
      </c>
      <c r="H526" t="s">
        <v>711</v>
      </c>
      <c r="I526" t="s">
        <v>718</v>
      </c>
      <c r="J526" t="s">
        <v>727</v>
      </c>
      <c r="K526" t="s">
        <v>1257</v>
      </c>
      <c r="L526">
        <v>1061.3699999999999</v>
      </c>
      <c r="M526">
        <v>1938.33</v>
      </c>
      <c r="N526">
        <v>0.17</v>
      </c>
      <c r="O526">
        <v>4</v>
      </c>
    </row>
    <row r="527" spans="1:15" x14ac:dyDescent="0.3">
      <c r="A527" t="s">
        <v>539</v>
      </c>
      <c r="B527" s="2">
        <v>45398</v>
      </c>
      <c r="C527" s="2">
        <v>45409</v>
      </c>
      <c r="D527" t="s">
        <v>646</v>
      </c>
      <c r="E527" t="s">
        <v>650</v>
      </c>
      <c r="F527" t="s">
        <v>678</v>
      </c>
      <c r="G527" t="s">
        <v>706</v>
      </c>
      <c r="H527" t="s">
        <v>708</v>
      </c>
      <c r="I527" t="s">
        <v>726</v>
      </c>
      <c r="J527" t="s">
        <v>728</v>
      </c>
      <c r="K527" t="s">
        <v>1258</v>
      </c>
      <c r="L527">
        <v>401.3</v>
      </c>
      <c r="M527">
        <v>826.47</v>
      </c>
      <c r="N527">
        <v>0.22500000000000001</v>
      </c>
      <c r="O527">
        <v>13</v>
      </c>
    </row>
    <row r="528" spans="1:15" x14ac:dyDescent="0.3">
      <c r="A528" t="s">
        <v>540</v>
      </c>
      <c r="B528" s="2">
        <v>45695</v>
      </c>
      <c r="C528" s="2">
        <v>45704</v>
      </c>
      <c r="D528" t="s">
        <v>646</v>
      </c>
      <c r="E528" t="s">
        <v>651</v>
      </c>
      <c r="F528" t="s">
        <v>665</v>
      </c>
      <c r="G528" t="s">
        <v>705</v>
      </c>
      <c r="H528" t="s">
        <v>710</v>
      </c>
      <c r="I528" t="s">
        <v>712</v>
      </c>
      <c r="J528" t="s">
        <v>728</v>
      </c>
      <c r="K528" t="s">
        <v>1259</v>
      </c>
      <c r="L528">
        <v>90.68</v>
      </c>
      <c r="M528">
        <v>118.17</v>
      </c>
      <c r="N528">
        <v>0.13500000000000001</v>
      </c>
      <c r="O528">
        <v>21</v>
      </c>
    </row>
    <row r="529" spans="1:15" x14ac:dyDescent="0.3">
      <c r="A529" t="s">
        <v>541</v>
      </c>
      <c r="B529" s="2">
        <v>44938</v>
      </c>
      <c r="C529" s="2">
        <v>44952</v>
      </c>
      <c r="D529" t="s">
        <v>647</v>
      </c>
      <c r="E529" t="s">
        <v>659</v>
      </c>
      <c r="F529" t="s">
        <v>676</v>
      </c>
      <c r="G529" t="s">
        <v>703</v>
      </c>
      <c r="H529" t="s">
        <v>707</v>
      </c>
      <c r="I529" t="s">
        <v>724</v>
      </c>
      <c r="J529" t="s">
        <v>728</v>
      </c>
      <c r="K529" t="s">
        <v>1260</v>
      </c>
      <c r="L529">
        <v>1083.0899999999999</v>
      </c>
      <c r="M529">
        <v>1425.87</v>
      </c>
      <c r="N529">
        <v>0</v>
      </c>
      <c r="O529">
        <v>8</v>
      </c>
    </row>
    <row r="530" spans="1:15" x14ac:dyDescent="0.3">
      <c r="A530" t="s">
        <v>542</v>
      </c>
      <c r="B530" s="2">
        <v>45448</v>
      </c>
      <c r="C530" s="2">
        <v>45466</v>
      </c>
      <c r="D530" t="s">
        <v>646</v>
      </c>
      <c r="E530" t="s">
        <v>650</v>
      </c>
      <c r="F530" t="s">
        <v>664</v>
      </c>
      <c r="G530" t="s">
        <v>704</v>
      </c>
      <c r="H530" t="s">
        <v>710</v>
      </c>
      <c r="I530" t="s">
        <v>726</v>
      </c>
      <c r="J530" t="s">
        <v>731</v>
      </c>
      <c r="K530" t="s">
        <v>1261</v>
      </c>
      <c r="L530">
        <v>1208.74</v>
      </c>
      <c r="M530">
        <v>1594.78</v>
      </c>
      <c r="N530">
        <v>5.8999999999999997E-2</v>
      </c>
      <c r="O530">
        <v>39</v>
      </c>
    </row>
    <row r="531" spans="1:15" x14ac:dyDescent="0.3">
      <c r="A531" t="s">
        <v>543</v>
      </c>
      <c r="B531" s="2">
        <v>45162</v>
      </c>
      <c r="C531" s="2">
        <v>45189</v>
      </c>
      <c r="D531" t="s">
        <v>646</v>
      </c>
      <c r="E531" t="s">
        <v>661</v>
      </c>
      <c r="F531" t="s">
        <v>687</v>
      </c>
      <c r="G531" t="s">
        <v>705</v>
      </c>
      <c r="H531" t="s">
        <v>709</v>
      </c>
      <c r="I531" t="s">
        <v>724</v>
      </c>
      <c r="J531" t="s">
        <v>728</v>
      </c>
      <c r="K531" t="s">
        <v>1262</v>
      </c>
      <c r="L531">
        <v>1399.64</v>
      </c>
      <c r="M531">
        <v>3342.11</v>
      </c>
      <c r="N531">
        <v>0</v>
      </c>
      <c r="O531">
        <v>10</v>
      </c>
    </row>
    <row r="532" spans="1:15" x14ac:dyDescent="0.3">
      <c r="A532" t="s">
        <v>544</v>
      </c>
      <c r="B532" s="2">
        <v>45316</v>
      </c>
      <c r="C532" s="2">
        <v>45330</v>
      </c>
      <c r="D532" t="s">
        <v>647</v>
      </c>
      <c r="E532" t="s">
        <v>652</v>
      </c>
      <c r="F532" t="s">
        <v>666</v>
      </c>
      <c r="G532" t="s">
        <v>704</v>
      </c>
      <c r="H532" t="s">
        <v>709</v>
      </c>
      <c r="I532" t="s">
        <v>714</v>
      </c>
      <c r="J532" t="s">
        <v>729</v>
      </c>
      <c r="K532" t="s">
        <v>1263</v>
      </c>
      <c r="L532">
        <v>937.16</v>
      </c>
      <c r="M532">
        <v>1069.77</v>
      </c>
      <c r="N532">
        <v>3.7999999999999999E-2</v>
      </c>
      <c r="O532">
        <v>9</v>
      </c>
    </row>
    <row r="533" spans="1:15" x14ac:dyDescent="0.3">
      <c r="A533" t="s">
        <v>545</v>
      </c>
      <c r="B533" s="2">
        <v>45727</v>
      </c>
      <c r="C533" s="2">
        <v>45742</v>
      </c>
      <c r="D533" t="s">
        <v>649</v>
      </c>
      <c r="E533" t="s">
        <v>656</v>
      </c>
      <c r="F533" t="s">
        <v>671</v>
      </c>
      <c r="G533" t="s">
        <v>705</v>
      </c>
      <c r="H533" t="s">
        <v>708</v>
      </c>
      <c r="I533" t="s">
        <v>714</v>
      </c>
      <c r="J533" t="s">
        <v>730</v>
      </c>
      <c r="K533" t="s">
        <v>1264</v>
      </c>
      <c r="L533">
        <v>116.97</v>
      </c>
      <c r="M533">
        <v>140.82</v>
      </c>
      <c r="N533">
        <v>0.122</v>
      </c>
      <c r="O533">
        <v>5</v>
      </c>
    </row>
    <row r="534" spans="1:15" x14ac:dyDescent="0.3">
      <c r="A534" t="s">
        <v>546</v>
      </c>
      <c r="B534" s="2">
        <v>45769</v>
      </c>
      <c r="C534" s="2">
        <v>45789</v>
      </c>
      <c r="D534" t="s">
        <v>649</v>
      </c>
      <c r="E534" t="s">
        <v>657</v>
      </c>
      <c r="F534" t="s">
        <v>679</v>
      </c>
      <c r="G534" t="s">
        <v>706</v>
      </c>
      <c r="H534" t="s">
        <v>709</v>
      </c>
      <c r="I534" t="s">
        <v>723</v>
      </c>
      <c r="J534" t="s">
        <v>732</v>
      </c>
      <c r="K534" t="s">
        <v>1265</v>
      </c>
      <c r="L534">
        <v>59.51</v>
      </c>
      <c r="M534">
        <v>67.040000000000006</v>
      </c>
      <c r="N534">
        <v>0.114</v>
      </c>
      <c r="O534">
        <v>9</v>
      </c>
    </row>
    <row r="535" spans="1:15" x14ac:dyDescent="0.3">
      <c r="A535" t="s">
        <v>547</v>
      </c>
      <c r="B535" s="2">
        <v>45155</v>
      </c>
      <c r="C535" s="2">
        <v>45172</v>
      </c>
      <c r="D535" t="s">
        <v>646</v>
      </c>
      <c r="E535" t="s">
        <v>661</v>
      </c>
      <c r="F535" t="s">
        <v>687</v>
      </c>
      <c r="G535" t="s">
        <v>706</v>
      </c>
      <c r="H535" t="s">
        <v>707</v>
      </c>
      <c r="I535" t="s">
        <v>720</v>
      </c>
      <c r="J535" t="s">
        <v>730</v>
      </c>
      <c r="K535" t="s">
        <v>1266</v>
      </c>
      <c r="L535">
        <v>676.37</v>
      </c>
      <c r="M535">
        <v>1276.67</v>
      </c>
      <c r="N535">
        <v>6.6000000000000003E-2</v>
      </c>
      <c r="O535">
        <v>10</v>
      </c>
    </row>
    <row r="536" spans="1:15" x14ac:dyDescent="0.3">
      <c r="A536" t="s">
        <v>548</v>
      </c>
      <c r="B536" s="2">
        <v>45832</v>
      </c>
      <c r="C536" s="2">
        <v>45852</v>
      </c>
      <c r="D536" t="s">
        <v>646</v>
      </c>
      <c r="E536" t="s">
        <v>661</v>
      </c>
      <c r="F536" t="s">
        <v>682</v>
      </c>
      <c r="G536" t="s">
        <v>706</v>
      </c>
      <c r="H536" t="s">
        <v>709</v>
      </c>
      <c r="I536" t="s">
        <v>713</v>
      </c>
      <c r="J536" t="s">
        <v>731</v>
      </c>
      <c r="K536" t="s">
        <v>1267</v>
      </c>
      <c r="L536">
        <v>1151.06</v>
      </c>
      <c r="M536">
        <v>2821.36</v>
      </c>
      <c r="N536">
        <v>0.248</v>
      </c>
      <c r="O536">
        <v>20</v>
      </c>
    </row>
    <row r="537" spans="1:15" x14ac:dyDescent="0.3">
      <c r="A537" t="s">
        <v>549</v>
      </c>
      <c r="B537" s="2">
        <v>45667</v>
      </c>
      <c r="C537" s="2">
        <v>45694</v>
      </c>
      <c r="D537" t="s">
        <v>648</v>
      </c>
      <c r="E537" t="s">
        <v>655</v>
      </c>
      <c r="F537" t="s">
        <v>672</v>
      </c>
      <c r="G537" t="s">
        <v>703</v>
      </c>
      <c r="H537" t="s">
        <v>707</v>
      </c>
      <c r="I537" t="s">
        <v>717</v>
      </c>
      <c r="J537" t="s">
        <v>731</v>
      </c>
      <c r="K537" t="s">
        <v>1268</v>
      </c>
      <c r="L537">
        <v>725.62</v>
      </c>
      <c r="M537">
        <v>1559.19</v>
      </c>
      <c r="N537">
        <v>0.19</v>
      </c>
      <c r="O537">
        <v>12</v>
      </c>
    </row>
    <row r="538" spans="1:15" x14ac:dyDescent="0.3">
      <c r="A538" t="s">
        <v>550</v>
      </c>
      <c r="B538" s="2">
        <v>45108</v>
      </c>
      <c r="C538" s="2">
        <v>45118</v>
      </c>
      <c r="D538" t="s">
        <v>649</v>
      </c>
      <c r="E538" t="s">
        <v>657</v>
      </c>
      <c r="F538" t="s">
        <v>690</v>
      </c>
      <c r="G538" t="s">
        <v>701</v>
      </c>
      <c r="H538" t="s">
        <v>711</v>
      </c>
      <c r="I538" t="s">
        <v>721</v>
      </c>
      <c r="J538" t="s">
        <v>729</v>
      </c>
      <c r="K538" t="s">
        <v>1269</v>
      </c>
      <c r="L538">
        <v>479.5</v>
      </c>
      <c r="M538">
        <v>656.66</v>
      </c>
      <c r="N538">
        <v>0.14899999999999999</v>
      </c>
      <c r="O538">
        <v>14</v>
      </c>
    </row>
    <row r="539" spans="1:15" x14ac:dyDescent="0.3">
      <c r="A539" t="s">
        <v>551</v>
      </c>
      <c r="B539" s="2">
        <v>45520</v>
      </c>
      <c r="C539" s="2">
        <v>45530</v>
      </c>
      <c r="D539" t="s">
        <v>648</v>
      </c>
      <c r="E539" t="s">
        <v>660</v>
      </c>
      <c r="F539" t="s">
        <v>677</v>
      </c>
      <c r="G539" t="s">
        <v>701</v>
      </c>
      <c r="H539" t="s">
        <v>710</v>
      </c>
      <c r="I539" t="s">
        <v>716</v>
      </c>
      <c r="J539" t="s">
        <v>731</v>
      </c>
      <c r="K539" t="s">
        <v>1121</v>
      </c>
      <c r="L539">
        <v>1291.7</v>
      </c>
      <c r="M539">
        <v>2657.84</v>
      </c>
      <c r="N539">
        <v>8.6999999999999994E-2</v>
      </c>
      <c r="O539">
        <v>21</v>
      </c>
    </row>
    <row r="540" spans="1:15" x14ac:dyDescent="0.3">
      <c r="A540" t="s">
        <v>552</v>
      </c>
      <c r="B540" s="2">
        <v>45114</v>
      </c>
      <c r="C540" s="2">
        <v>45120</v>
      </c>
      <c r="D540" t="s">
        <v>646</v>
      </c>
      <c r="E540" t="s">
        <v>661</v>
      </c>
      <c r="F540" t="s">
        <v>695</v>
      </c>
      <c r="G540" t="s">
        <v>705</v>
      </c>
      <c r="H540" t="s">
        <v>709</v>
      </c>
      <c r="I540" t="s">
        <v>717</v>
      </c>
      <c r="J540" t="s">
        <v>733</v>
      </c>
      <c r="K540" t="s">
        <v>1270</v>
      </c>
      <c r="L540">
        <v>612.59</v>
      </c>
      <c r="M540">
        <v>1424.74</v>
      </c>
      <c r="N540">
        <v>4.3999999999999997E-2</v>
      </c>
      <c r="O540">
        <v>15</v>
      </c>
    </row>
    <row r="541" spans="1:15" x14ac:dyDescent="0.3">
      <c r="A541" t="s">
        <v>553</v>
      </c>
      <c r="B541" s="2">
        <v>45288</v>
      </c>
      <c r="C541" s="2">
        <v>45292</v>
      </c>
      <c r="D541" t="s">
        <v>646</v>
      </c>
      <c r="E541" t="s">
        <v>661</v>
      </c>
      <c r="F541" t="s">
        <v>695</v>
      </c>
      <c r="G541" t="s">
        <v>702</v>
      </c>
      <c r="H541" t="s">
        <v>710</v>
      </c>
      <c r="I541" t="s">
        <v>720</v>
      </c>
      <c r="J541" t="s">
        <v>728</v>
      </c>
      <c r="K541" t="s">
        <v>1271</v>
      </c>
      <c r="L541">
        <v>1141.8</v>
      </c>
      <c r="M541">
        <v>2318.7399999999998</v>
      </c>
      <c r="N541">
        <v>0.107</v>
      </c>
      <c r="O541">
        <v>32</v>
      </c>
    </row>
    <row r="542" spans="1:15" x14ac:dyDescent="0.3">
      <c r="A542" t="s">
        <v>554</v>
      </c>
      <c r="B542" s="2">
        <v>44952</v>
      </c>
      <c r="C542" s="2">
        <v>44972</v>
      </c>
      <c r="D542" t="s">
        <v>649</v>
      </c>
      <c r="E542" t="s">
        <v>656</v>
      </c>
      <c r="F542" t="s">
        <v>671</v>
      </c>
      <c r="G542" t="s">
        <v>705</v>
      </c>
      <c r="H542" t="s">
        <v>708</v>
      </c>
      <c r="I542" t="s">
        <v>719</v>
      </c>
      <c r="J542" t="s">
        <v>729</v>
      </c>
      <c r="K542" t="s">
        <v>1272</v>
      </c>
      <c r="L542">
        <v>492.62</v>
      </c>
      <c r="M542">
        <v>366.7</v>
      </c>
      <c r="N542">
        <v>8.8999999999999996E-2</v>
      </c>
      <c r="O542">
        <v>10</v>
      </c>
    </row>
    <row r="543" spans="1:15" x14ac:dyDescent="0.3">
      <c r="A543" t="s">
        <v>555</v>
      </c>
      <c r="B543" s="2">
        <v>45115</v>
      </c>
      <c r="C543" s="2">
        <v>45116</v>
      </c>
      <c r="D543" t="s">
        <v>646</v>
      </c>
      <c r="E543" t="s">
        <v>650</v>
      </c>
      <c r="F543" t="s">
        <v>664</v>
      </c>
      <c r="G543" t="s">
        <v>704</v>
      </c>
      <c r="H543" t="s">
        <v>708</v>
      </c>
      <c r="I543" t="s">
        <v>726</v>
      </c>
      <c r="J543" t="s">
        <v>731</v>
      </c>
      <c r="K543" t="s">
        <v>1273</v>
      </c>
      <c r="L543">
        <v>1258.72</v>
      </c>
      <c r="M543">
        <v>2797.41</v>
      </c>
      <c r="N543">
        <v>0</v>
      </c>
      <c r="O543">
        <v>7</v>
      </c>
    </row>
    <row r="544" spans="1:15" x14ac:dyDescent="0.3">
      <c r="A544" t="s">
        <v>556</v>
      </c>
      <c r="B544" s="2">
        <v>45450</v>
      </c>
      <c r="C544" s="2">
        <v>45452</v>
      </c>
      <c r="D544" t="s">
        <v>647</v>
      </c>
      <c r="E544" t="s">
        <v>659</v>
      </c>
      <c r="F544" t="s">
        <v>685</v>
      </c>
      <c r="G544" t="s">
        <v>701</v>
      </c>
      <c r="H544" t="s">
        <v>707</v>
      </c>
      <c r="I544" t="s">
        <v>719</v>
      </c>
      <c r="J544" t="s">
        <v>732</v>
      </c>
      <c r="K544" t="s">
        <v>1274</v>
      </c>
      <c r="L544">
        <v>1370.28</v>
      </c>
      <c r="M544">
        <v>2209.66</v>
      </c>
      <c r="N544">
        <v>0.13300000000000001</v>
      </c>
      <c r="O544">
        <v>16</v>
      </c>
    </row>
    <row r="545" spans="1:15" x14ac:dyDescent="0.3">
      <c r="A545" t="s">
        <v>557</v>
      </c>
      <c r="B545" s="2">
        <v>44968</v>
      </c>
      <c r="C545" s="2">
        <v>44969</v>
      </c>
      <c r="D545" t="s">
        <v>646</v>
      </c>
      <c r="E545" t="s">
        <v>651</v>
      </c>
      <c r="F545" t="s">
        <v>663</v>
      </c>
      <c r="G545" t="s">
        <v>703</v>
      </c>
      <c r="H545" t="s">
        <v>711</v>
      </c>
      <c r="I545" t="s">
        <v>726</v>
      </c>
      <c r="J545" t="s">
        <v>733</v>
      </c>
      <c r="K545" t="s">
        <v>1275</v>
      </c>
      <c r="L545">
        <v>944.61</v>
      </c>
      <c r="M545">
        <v>839.04</v>
      </c>
      <c r="N545">
        <v>5.8999999999999997E-2</v>
      </c>
      <c r="O545">
        <v>6</v>
      </c>
    </row>
    <row r="546" spans="1:15" x14ac:dyDescent="0.3">
      <c r="A546" t="s">
        <v>558</v>
      </c>
      <c r="B546" s="2">
        <v>45108</v>
      </c>
      <c r="C546" s="2">
        <v>45115</v>
      </c>
      <c r="D546" t="s">
        <v>649</v>
      </c>
      <c r="E546" t="s">
        <v>656</v>
      </c>
      <c r="F546" t="s">
        <v>698</v>
      </c>
      <c r="G546" t="s">
        <v>705</v>
      </c>
      <c r="H546" t="s">
        <v>710</v>
      </c>
      <c r="I546" t="s">
        <v>725</v>
      </c>
      <c r="J546" t="s">
        <v>731</v>
      </c>
      <c r="K546" t="s">
        <v>1276</v>
      </c>
      <c r="L546">
        <v>460.21</v>
      </c>
      <c r="M546">
        <v>1139.1500000000001</v>
      </c>
      <c r="N546">
        <v>0.115</v>
      </c>
      <c r="O546">
        <v>14</v>
      </c>
    </row>
    <row r="547" spans="1:15" x14ac:dyDescent="0.3">
      <c r="A547" t="s">
        <v>559</v>
      </c>
      <c r="B547" s="2">
        <v>45889</v>
      </c>
      <c r="C547" s="2">
        <v>45895</v>
      </c>
      <c r="D547" t="s">
        <v>648</v>
      </c>
      <c r="E547" t="s">
        <v>660</v>
      </c>
      <c r="F547" t="s">
        <v>700</v>
      </c>
      <c r="G547" t="s">
        <v>701</v>
      </c>
      <c r="H547" t="s">
        <v>707</v>
      </c>
      <c r="I547" t="s">
        <v>724</v>
      </c>
      <c r="J547" t="s">
        <v>729</v>
      </c>
      <c r="K547" t="s">
        <v>1277</v>
      </c>
      <c r="L547">
        <v>1304.95</v>
      </c>
      <c r="M547">
        <v>1712.03</v>
      </c>
      <c r="N547">
        <v>0.21199999999999999</v>
      </c>
      <c r="O547">
        <v>8</v>
      </c>
    </row>
    <row r="548" spans="1:15" x14ac:dyDescent="0.3">
      <c r="A548" t="s">
        <v>560</v>
      </c>
      <c r="B548" s="2">
        <v>45355</v>
      </c>
      <c r="C548" s="2">
        <v>45367</v>
      </c>
      <c r="D548" t="s">
        <v>646</v>
      </c>
      <c r="E548" t="s">
        <v>661</v>
      </c>
      <c r="F548" t="s">
        <v>682</v>
      </c>
      <c r="G548" t="s">
        <v>706</v>
      </c>
      <c r="H548" t="s">
        <v>710</v>
      </c>
      <c r="I548" t="s">
        <v>724</v>
      </c>
      <c r="J548" t="s">
        <v>732</v>
      </c>
      <c r="K548" t="s">
        <v>1278</v>
      </c>
      <c r="L548">
        <v>441.08</v>
      </c>
      <c r="M548">
        <v>1054.29</v>
      </c>
      <c r="N548">
        <v>0.23699999999999999</v>
      </c>
      <c r="O548">
        <v>6</v>
      </c>
    </row>
    <row r="549" spans="1:15" x14ac:dyDescent="0.3">
      <c r="A549" t="s">
        <v>561</v>
      </c>
      <c r="B549" s="2">
        <v>45177</v>
      </c>
      <c r="C549" s="2">
        <v>45201</v>
      </c>
      <c r="D549" t="s">
        <v>648</v>
      </c>
      <c r="E549" t="s">
        <v>653</v>
      </c>
      <c r="F549" t="s">
        <v>667</v>
      </c>
      <c r="G549" t="s">
        <v>702</v>
      </c>
      <c r="H549" t="s">
        <v>711</v>
      </c>
      <c r="I549" t="s">
        <v>720</v>
      </c>
      <c r="J549" t="s">
        <v>733</v>
      </c>
      <c r="K549" t="s">
        <v>1279</v>
      </c>
      <c r="L549">
        <v>1299.03</v>
      </c>
      <c r="M549">
        <v>2451.2199999999998</v>
      </c>
      <c r="N549">
        <v>0.20799999999999999</v>
      </c>
      <c r="O549">
        <v>8</v>
      </c>
    </row>
    <row r="550" spans="1:15" x14ac:dyDescent="0.3">
      <c r="A550" t="s">
        <v>562</v>
      </c>
      <c r="B550" s="2">
        <v>44985</v>
      </c>
      <c r="C550" s="2">
        <v>44991</v>
      </c>
      <c r="D550" t="s">
        <v>649</v>
      </c>
      <c r="E550" t="s">
        <v>656</v>
      </c>
      <c r="F550" t="s">
        <v>698</v>
      </c>
      <c r="G550" t="s">
        <v>705</v>
      </c>
      <c r="H550" t="s">
        <v>709</v>
      </c>
      <c r="I550" t="s">
        <v>726</v>
      </c>
      <c r="J550" t="s">
        <v>728</v>
      </c>
      <c r="K550" t="s">
        <v>1280</v>
      </c>
      <c r="L550">
        <v>880.02</v>
      </c>
      <c r="M550">
        <v>1251.21</v>
      </c>
      <c r="N550">
        <v>0.123</v>
      </c>
      <c r="O550">
        <v>29</v>
      </c>
    </row>
    <row r="551" spans="1:15" x14ac:dyDescent="0.3">
      <c r="A551" t="s">
        <v>563</v>
      </c>
      <c r="B551" s="2">
        <v>45486</v>
      </c>
      <c r="C551" s="2">
        <v>45507</v>
      </c>
      <c r="D551" t="s">
        <v>648</v>
      </c>
      <c r="E551" t="s">
        <v>655</v>
      </c>
      <c r="F551" t="s">
        <v>692</v>
      </c>
      <c r="G551" t="s">
        <v>701</v>
      </c>
      <c r="H551" t="s">
        <v>709</v>
      </c>
      <c r="I551" t="s">
        <v>724</v>
      </c>
      <c r="J551" t="s">
        <v>732</v>
      </c>
      <c r="K551" t="s">
        <v>1281</v>
      </c>
      <c r="L551">
        <v>702.98</v>
      </c>
      <c r="M551">
        <v>1104.8</v>
      </c>
      <c r="N551">
        <v>0.17499999999999999</v>
      </c>
      <c r="O551">
        <v>12</v>
      </c>
    </row>
    <row r="552" spans="1:15" x14ac:dyDescent="0.3">
      <c r="A552" t="s">
        <v>564</v>
      </c>
      <c r="B552" s="2">
        <v>45633</v>
      </c>
      <c r="C552" s="2">
        <v>45652</v>
      </c>
      <c r="D552" t="s">
        <v>649</v>
      </c>
      <c r="E552" t="s">
        <v>658</v>
      </c>
      <c r="F552" t="s">
        <v>683</v>
      </c>
      <c r="G552" t="s">
        <v>706</v>
      </c>
      <c r="H552" t="s">
        <v>708</v>
      </c>
      <c r="I552" t="s">
        <v>726</v>
      </c>
      <c r="J552" t="s">
        <v>729</v>
      </c>
      <c r="K552" t="s">
        <v>1282</v>
      </c>
      <c r="L552">
        <v>1035.24</v>
      </c>
      <c r="M552">
        <v>2383.41</v>
      </c>
      <c r="N552">
        <v>0.17</v>
      </c>
      <c r="O552">
        <v>15</v>
      </c>
    </row>
    <row r="553" spans="1:15" x14ac:dyDescent="0.3">
      <c r="A553" t="s">
        <v>565</v>
      </c>
      <c r="B553" s="2">
        <v>45875</v>
      </c>
      <c r="C553" s="2">
        <v>45892</v>
      </c>
      <c r="D553" t="s">
        <v>648</v>
      </c>
      <c r="E553" t="s">
        <v>655</v>
      </c>
      <c r="F553" t="s">
        <v>672</v>
      </c>
      <c r="G553" t="s">
        <v>704</v>
      </c>
      <c r="H553" t="s">
        <v>710</v>
      </c>
      <c r="I553" t="s">
        <v>720</v>
      </c>
      <c r="J553" t="s">
        <v>732</v>
      </c>
      <c r="K553" t="s">
        <v>1283</v>
      </c>
      <c r="L553">
        <v>86.64</v>
      </c>
      <c r="M553">
        <v>213.06</v>
      </c>
      <c r="N553">
        <v>0.21199999999999999</v>
      </c>
      <c r="O553">
        <v>11</v>
      </c>
    </row>
    <row r="554" spans="1:15" x14ac:dyDescent="0.3">
      <c r="A554" t="s">
        <v>566</v>
      </c>
      <c r="B554" s="2">
        <v>44988</v>
      </c>
      <c r="C554" s="2">
        <v>45005</v>
      </c>
      <c r="D554" t="s">
        <v>647</v>
      </c>
      <c r="E554" t="s">
        <v>652</v>
      </c>
      <c r="F554" t="s">
        <v>694</v>
      </c>
      <c r="G554" t="s">
        <v>705</v>
      </c>
      <c r="H554" t="s">
        <v>708</v>
      </c>
      <c r="I554" t="s">
        <v>726</v>
      </c>
      <c r="J554" t="s">
        <v>729</v>
      </c>
      <c r="K554" t="s">
        <v>1284</v>
      </c>
      <c r="L554">
        <v>1171.17</v>
      </c>
      <c r="M554">
        <v>2030.64</v>
      </c>
      <c r="N554">
        <v>0.157</v>
      </c>
      <c r="O554">
        <v>11</v>
      </c>
    </row>
    <row r="555" spans="1:15" x14ac:dyDescent="0.3">
      <c r="A555" t="s">
        <v>567</v>
      </c>
      <c r="B555" s="2">
        <v>45704</v>
      </c>
      <c r="C555" s="2">
        <v>45733</v>
      </c>
      <c r="D555" t="s">
        <v>649</v>
      </c>
      <c r="E555" t="s">
        <v>656</v>
      </c>
      <c r="F555" t="s">
        <v>684</v>
      </c>
      <c r="G555" t="s">
        <v>704</v>
      </c>
      <c r="H555" t="s">
        <v>707</v>
      </c>
      <c r="I555" t="s">
        <v>716</v>
      </c>
      <c r="J555" t="s">
        <v>733</v>
      </c>
      <c r="K555" t="s">
        <v>1285</v>
      </c>
      <c r="L555">
        <v>730.42</v>
      </c>
      <c r="M555">
        <v>956.7</v>
      </c>
      <c r="N555">
        <v>4.2000000000000003E-2</v>
      </c>
      <c r="O555">
        <v>22</v>
      </c>
    </row>
    <row r="556" spans="1:15" x14ac:dyDescent="0.3">
      <c r="A556" t="s">
        <v>568</v>
      </c>
      <c r="B556" s="2">
        <v>45703</v>
      </c>
      <c r="C556" s="2">
        <v>45717</v>
      </c>
      <c r="D556" t="s">
        <v>646</v>
      </c>
      <c r="E556" t="s">
        <v>650</v>
      </c>
      <c r="F556" t="s">
        <v>675</v>
      </c>
      <c r="G556" t="s">
        <v>702</v>
      </c>
      <c r="H556" t="s">
        <v>711</v>
      </c>
      <c r="I556" t="s">
        <v>716</v>
      </c>
      <c r="J556" t="s">
        <v>733</v>
      </c>
      <c r="K556" t="s">
        <v>1286</v>
      </c>
      <c r="L556">
        <v>1162.8599999999999</v>
      </c>
      <c r="M556">
        <v>1447.68</v>
      </c>
      <c r="N556">
        <v>8.6999999999999994E-2</v>
      </c>
      <c r="O556">
        <v>12</v>
      </c>
    </row>
    <row r="557" spans="1:15" x14ac:dyDescent="0.3">
      <c r="A557" t="s">
        <v>569</v>
      </c>
      <c r="B557" s="2">
        <v>45535</v>
      </c>
      <c r="C557" s="2">
        <v>45561</v>
      </c>
      <c r="D557" t="s">
        <v>647</v>
      </c>
      <c r="E557" t="s">
        <v>652</v>
      </c>
      <c r="F557" t="s">
        <v>689</v>
      </c>
      <c r="G557" t="s">
        <v>702</v>
      </c>
      <c r="H557" t="s">
        <v>708</v>
      </c>
      <c r="I557" t="s">
        <v>714</v>
      </c>
      <c r="J557" t="s">
        <v>730</v>
      </c>
      <c r="K557" t="s">
        <v>1287</v>
      </c>
      <c r="L557">
        <v>1189.03</v>
      </c>
      <c r="M557">
        <v>2949.62</v>
      </c>
      <c r="N557">
        <v>0.125</v>
      </c>
      <c r="O557">
        <v>13</v>
      </c>
    </row>
    <row r="558" spans="1:15" x14ac:dyDescent="0.3">
      <c r="A558" t="s">
        <v>570</v>
      </c>
      <c r="B558" s="2">
        <v>45053</v>
      </c>
      <c r="C558" s="2">
        <v>45066</v>
      </c>
      <c r="D558" t="s">
        <v>647</v>
      </c>
      <c r="E558" t="s">
        <v>654</v>
      </c>
      <c r="F558" t="s">
        <v>691</v>
      </c>
      <c r="G558" t="s">
        <v>706</v>
      </c>
      <c r="H558" t="s">
        <v>707</v>
      </c>
      <c r="I558" t="s">
        <v>726</v>
      </c>
      <c r="J558" t="s">
        <v>733</v>
      </c>
      <c r="K558" t="s">
        <v>1288</v>
      </c>
      <c r="L558">
        <v>1443.28</v>
      </c>
      <c r="M558">
        <v>2580.5700000000002</v>
      </c>
      <c r="N558">
        <v>0</v>
      </c>
      <c r="O558">
        <v>18</v>
      </c>
    </row>
    <row r="559" spans="1:15" x14ac:dyDescent="0.3">
      <c r="A559" t="s">
        <v>571</v>
      </c>
      <c r="B559" s="2">
        <v>45791</v>
      </c>
      <c r="C559" s="2">
        <v>45789</v>
      </c>
      <c r="D559" t="s">
        <v>648</v>
      </c>
      <c r="E559" t="s">
        <v>653</v>
      </c>
      <c r="F559" t="s">
        <v>688</v>
      </c>
      <c r="G559" t="s">
        <v>703</v>
      </c>
      <c r="H559" t="s">
        <v>710</v>
      </c>
      <c r="I559" t="s">
        <v>721</v>
      </c>
      <c r="J559" t="s">
        <v>728</v>
      </c>
      <c r="K559" t="s">
        <v>1289</v>
      </c>
      <c r="L559">
        <v>883.5</v>
      </c>
      <c r="M559">
        <v>1978.91</v>
      </c>
      <c r="N559">
        <v>5.3999999999999999E-2</v>
      </c>
      <c r="O559">
        <v>27</v>
      </c>
    </row>
    <row r="560" spans="1:15" x14ac:dyDescent="0.3">
      <c r="A560" t="s">
        <v>572</v>
      </c>
      <c r="B560" s="2">
        <v>45362</v>
      </c>
      <c r="C560" s="2">
        <v>45380</v>
      </c>
      <c r="D560" t="s">
        <v>648</v>
      </c>
      <c r="E560" t="s">
        <v>660</v>
      </c>
      <c r="F560" t="s">
        <v>700</v>
      </c>
      <c r="G560" t="s">
        <v>701</v>
      </c>
      <c r="H560" t="s">
        <v>707</v>
      </c>
      <c r="I560" t="s">
        <v>724</v>
      </c>
      <c r="J560" t="s">
        <v>732</v>
      </c>
      <c r="K560" t="s">
        <v>1290</v>
      </c>
      <c r="L560">
        <v>710.98</v>
      </c>
      <c r="M560">
        <v>1481.45</v>
      </c>
      <c r="N560">
        <v>0.21099999999999999</v>
      </c>
      <c r="O560">
        <v>9</v>
      </c>
    </row>
    <row r="561" spans="1:15" x14ac:dyDescent="0.3">
      <c r="A561" t="s">
        <v>573</v>
      </c>
      <c r="B561" s="2">
        <v>45430</v>
      </c>
      <c r="C561" s="2">
        <v>45434</v>
      </c>
      <c r="D561" t="s">
        <v>646</v>
      </c>
      <c r="E561" t="s">
        <v>650</v>
      </c>
      <c r="F561" t="s">
        <v>664</v>
      </c>
      <c r="G561" t="s">
        <v>701</v>
      </c>
      <c r="H561" t="s">
        <v>711</v>
      </c>
      <c r="I561" t="s">
        <v>722</v>
      </c>
      <c r="J561" t="s">
        <v>733</v>
      </c>
      <c r="K561" t="s">
        <v>1291</v>
      </c>
      <c r="L561">
        <v>857.42</v>
      </c>
      <c r="M561">
        <v>1658.92</v>
      </c>
      <c r="N561">
        <v>0.122</v>
      </c>
      <c r="O561">
        <v>9</v>
      </c>
    </row>
    <row r="562" spans="1:15" x14ac:dyDescent="0.3">
      <c r="A562" t="s">
        <v>574</v>
      </c>
      <c r="B562" s="2">
        <v>45299</v>
      </c>
      <c r="C562" s="2">
        <v>45303</v>
      </c>
      <c r="D562" t="s">
        <v>647</v>
      </c>
      <c r="E562" t="s">
        <v>654</v>
      </c>
      <c r="F562" t="s">
        <v>668</v>
      </c>
      <c r="G562" t="s">
        <v>701</v>
      </c>
      <c r="H562" t="s">
        <v>711</v>
      </c>
      <c r="I562" t="s">
        <v>718</v>
      </c>
      <c r="J562" t="s">
        <v>728</v>
      </c>
      <c r="K562" t="s">
        <v>1292</v>
      </c>
      <c r="L562">
        <v>802.32</v>
      </c>
      <c r="M562">
        <v>602.34</v>
      </c>
      <c r="N562">
        <v>0.12</v>
      </c>
      <c r="O562">
        <v>25</v>
      </c>
    </row>
    <row r="563" spans="1:15" x14ac:dyDescent="0.3">
      <c r="A563" t="s">
        <v>575</v>
      </c>
      <c r="B563" s="2">
        <v>45590</v>
      </c>
      <c r="C563" s="2">
        <v>45601</v>
      </c>
      <c r="D563" t="s">
        <v>648</v>
      </c>
      <c r="E563" t="s">
        <v>660</v>
      </c>
      <c r="F563" t="s">
        <v>700</v>
      </c>
      <c r="G563" t="s">
        <v>701</v>
      </c>
      <c r="H563" t="s">
        <v>710</v>
      </c>
      <c r="I563" t="s">
        <v>725</v>
      </c>
      <c r="J563" t="s">
        <v>727</v>
      </c>
      <c r="K563" t="s">
        <v>1293</v>
      </c>
      <c r="L563">
        <v>446.66</v>
      </c>
      <c r="M563">
        <v>527.64</v>
      </c>
      <c r="N563">
        <v>0.14499999999999999</v>
      </c>
      <c r="O563">
        <v>15</v>
      </c>
    </row>
    <row r="564" spans="1:15" x14ac:dyDescent="0.3">
      <c r="A564" t="s">
        <v>576</v>
      </c>
      <c r="B564" s="2">
        <v>45626</v>
      </c>
      <c r="C564" s="2">
        <v>45645</v>
      </c>
      <c r="D564" t="s">
        <v>646</v>
      </c>
      <c r="E564" t="s">
        <v>650</v>
      </c>
      <c r="F564" t="s">
        <v>662</v>
      </c>
      <c r="G564" t="s">
        <v>701</v>
      </c>
      <c r="H564" t="s">
        <v>708</v>
      </c>
      <c r="I564" t="s">
        <v>716</v>
      </c>
      <c r="J564" t="s">
        <v>730</v>
      </c>
      <c r="K564" t="s">
        <v>1294</v>
      </c>
      <c r="L564">
        <v>1195.98</v>
      </c>
      <c r="M564">
        <v>1841.9</v>
      </c>
      <c r="N564">
        <v>5.5E-2</v>
      </c>
      <c r="O564">
        <v>19</v>
      </c>
    </row>
    <row r="565" spans="1:15" x14ac:dyDescent="0.3">
      <c r="A565" t="s">
        <v>577</v>
      </c>
      <c r="B565" s="2">
        <v>45029</v>
      </c>
      <c r="C565" s="2">
        <v>45048</v>
      </c>
      <c r="D565" t="s">
        <v>648</v>
      </c>
      <c r="E565" t="s">
        <v>653</v>
      </c>
      <c r="F565" t="s">
        <v>681</v>
      </c>
      <c r="G565" t="s">
        <v>704</v>
      </c>
      <c r="H565" t="s">
        <v>710</v>
      </c>
      <c r="I565" t="s">
        <v>718</v>
      </c>
      <c r="J565" t="s">
        <v>732</v>
      </c>
      <c r="K565" t="s">
        <v>1295</v>
      </c>
      <c r="L565">
        <v>671.05</v>
      </c>
      <c r="M565">
        <v>1645.48</v>
      </c>
      <c r="N565">
        <v>0.13700000000000001</v>
      </c>
      <c r="O565">
        <v>6</v>
      </c>
    </row>
    <row r="566" spans="1:15" x14ac:dyDescent="0.3">
      <c r="A566" t="s">
        <v>578</v>
      </c>
      <c r="B566" s="2">
        <v>45692</v>
      </c>
      <c r="C566" s="2">
        <v>45696</v>
      </c>
      <c r="D566" t="s">
        <v>649</v>
      </c>
      <c r="E566" t="s">
        <v>658</v>
      </c>
      <c r="F566" t="s">
        <v>693</v>
      </c>
      <c r="G566" t="s">
        <v>706</v>
      </c>
      <c r="H566" t="s">
        <v>709</v>
      </c>
      <c r="I566" t="s">
        <v>716</v>
      </c>
      <c r="J566" t="s">
        <v>729</v>
      </c>
      <c r="K566" t="s">
        <v>1296</v>
      </c>
      <c r="L566">
        <v>586.21</v>
      </c>
      <c r="M566">
        <v>727.22</v>
      </c>
      <c r="N566">
        <v>6.8000000000000005E-2</v>
      </c>
      <c r="O566">
        <v>15</v>
      </c>
    </row>
    <row r="567" spans="1:15" x14ac:dyDescent="0.3">
      <c r="A567" t="s">
        <v>579</v>
      </c>
      <c r="B567" s="2">
        <v>45315</v>
      </c>
      <c r="C567" s="2">
        <v>45326</v>
      </c>
      <c r="D567" t="s">
        <v>649</v>
      </c>
      <c r="E567" t="s">
        <v>658</v>
      </c>
      <c r="F567" t="s">
        <v>693</v>
      </c>
      <c r="G567" t="s">
        <v>704</v>
      </c>
      <c r="H567" t="s">
        <v>707</v>
      </c>
      <c r="I567" t="s">
        <v>717</v>
      </c>
      <c r="J567" t="s">
        <v>731</v>
      </c>
      <c r="K567" t="s">
        <v>1297</v>
      </c>
      <c r="L567">
        <v>525.34</v>
      </c>
      <c r="M567">
        <v>1233.79</v>
      </c>
      <c r="N567">
        <v>0.14299999999999999</v>
      </c>
      <c r="O567">
        <v>4</v>
      </c>
    </row>
    <row r="568" spans="1:15" x14ac:dyDescent="0.3">
      <c r="A568" t="s">
        <v>580</v>
      </c>
      <c r="B568" s="2">
        <v>45330</v>
      </c>
      <c r="C568" s="2">
        <v>45331</v>
      </c>
      <c r="D568" t="s">
        <v>646</v>
      </c>
      <c r="E568" t="s">
        <v>650</v>
      </c>
      <c r="F568" t="s">
        <v>675</v>
      </c>
      <c r="G568" t="s">
        <v>701</v>
      </c>
      <c r="H568" t="s">
        <v>711</v>
      </c>
      <c r="I568" t="s">
        <v>721</v>
      </c>
      <c r="J568" t="s">
        <v>727</v>
      </c>
      <c r="K568" t="s">
        <v>1298</v>
      </c>
      <c r="L568">
        <v>1233.52</v>
      </c>
      <c r="M568">
        <v>1543.76</v>
      </c>
      <c r="N568">
        <v>0.126</v>
      </c>
      <c r="O568">
        <v>13</v>
      </c>
    </row>
    <row r="569" spans="1:15" x14ac:dyDescent="0.3">
      <c r="A569" t="s">
        <v>581</v>
      </c>
      <c r="B569" s="2">
        <v>45834</v>
      </c>
      <c r="C569" s="2">
        <v>45849</v>
      </c>
      <c r="D569" t="s">
        <v>646</v>
      </c>
      <c r="E569" t="s">
        <v>651</v>
      </c>
      <c r="F569" t="s">
        <v>663</v>
      </c>
      <c r="G569" t="s">
        <v>705</v>
      </c>
      <c r="H569" t="s">
        <v>708</v>
      </c>
      <c r="I569" t="s">
        <v>720</v>
      </c>
      <c r="J569" t="s">
        <v>731</v>
      </c>
      <c r="K569" t="s">
        <v>1299</v>
      </c>
      <c r="L569">
        <v>1170.1500000000001</v>
      </c>
      <c r="M569">
        <v>2115.19</v>
      </c>
      <c r="N569">
        <v>9.1999999999999998E-2</v>
      </c>
      <c r="O569">
        <v>23</v>
      </c>
    </row>
    <row r="570" spans="1:15" x14ac:dyDescent="0.3">
      <c r="A570" t="s">
        <v>582</v>
      </c>
      <c r="B570" s="2">
        <v>45600</v>
      </c>
      <c r="C570" s="2">
        <v>45603</v>
      </c>
      <c r="D570" t="s">
        <v>649</v>
      </c>
      <c r="E570" t="s">
        <v>657</v>
      </c>
      <c r="F570" t="s">
        <v>679</v>
      </c>
      <c r="G570" t="s">
        <v>701</v>
      </c>
      <c r="H570" t="s">
        <v>708</v>
      </c>
      <c r="I570" t="s">
        <v>719</v>
      </c>
      <c r="J570" t="s">
        <v>732</v>
      </c>
      <c r="K570" t="s">
        <v>1300</v>
      </c>
      <c r="L570">
        <v>740.68</v>
      </c>
      <c r="M570">
        <v>1837.19</v>
      </c>
      <c r="N570">
        <v>0.19700000000000001</v>
      </c>
      <c r="O570">
        <v>17</v>
      </c>
    </row>
    <row r="571" spans="1:15" x14ac:dyDescent="0.3">
      <c r="A571" t="s">
        <v>583</v>
      </c>
      <c r="B571" s="2">
        <v>45342</v>
      </c>
      <c r="C571" s="2">
        <v>45342</v>
      </c>
      <c r="D571" t="s">
        <v>648</v>
      </c>
      <c r="E571" t="s">
        <v>660</v>
      </c>
      <c r="F571" t="s">
        <v>700</v>
      </c>
      <c r="G571" t="s">
        <v>706</v>
      </c>
      <c r="H571" t="s">
        <v>708</v>
      </c>
      <c r="I571" t="s">
        <v>712</v>
      </c>
      <c r="J571" t="s">
        <v>729</v>
      </c>
      <c r="K571" t="s">
        <v>1301</v>
      </c>
      <c r="L571">
        <v>1407.05</v>
      </c>
      <c r="M571">
        <v>2858.93</v>
      </c>
      <c r="N571">
        <v>0</v>
      </c>
      <c r="O571">
        <v>12</v>
      </c>
    </row>
    <row r="572" spans="1:15" x14ac:dyDescent="0.3">
      <c r="A572" t="s">
        <v>584</v>
      </c>
      <c r="B572" s="2">
        <v>45760</v>
      </c>
      <c r="C572" s="2">
        <v>45761</v>
      </c>
      <c r="D572" t="s">
        <v>647</v>
      </c>
      <c r="E572" t="s">
        <v>652</v>
      </c>
      <c r="F572" t="s">
        <v>666</v>
      </c>
      <c r="G572" t="s">
        <v>706</v>
      </c>
      <c r="H572" t="s">
        <v>708</v>
      </c>
      <c r="I572" t="s">
        <v>715</v>
      </c>
      <c r="J572" t="s">
        <v>727</v>
      </c>
      <c r="K572" t="s">
        <v>1302</v>
      </c>
      <c r="L572">
        <v>138.9</v>
      </c>
      <c r="M572">
        <v>289.92</v>
      </c>
      <c r="N572">
        <v>2.9000000000000001E-2</v>
      </c>
      <c r="O572">
        <v>12</v>
      </c>
    </row>
    <row r="573" spans="1:15" x14ac:dyDescent="0.3">
      <c r="A573" t="s">
        <v>585</v>
      </c>
      <c r="B573" s="2">
        <v>45078</v>
      </c>
      <c r="C573" s="2">
        <v>45078</v>
      </c>
      <c r="D573" t="s">
        <v>647</v>
      </c>
      <c r="E573" t="s">
        <v>654</v>
      </c>
      <c r="F573" t="s">
        <v>668</v>
      </c>
      <c r="G573" t="s">
        <v>701</v>
      </c>
      <c r="H573" t="s">
        <v>707</v>
      </c>
      <c r="I573" t="s">
        <v>718</v>
      </c>
      <c r="J573" t="s">
        <v>733</v>
      </c>
      <c r="K573" t="s">
        <v>1303</v>
      </c>
      <c r="L573">
        <v>669.37</v>
      </c>
      <c r="M573">
        <v>997.2</v>
      </c>
      <c r="N573">
        <v>8.2000000000000003E-2</v>
      </c>
      <c r="O573">
        <v>5</v>
      </c>
    </row>
    <row r="574" spans="1:15" x14ac:dyDescent="0.3">
      <c r="A574" t="s">
        <v>586</v>
      </c>
      <c r="B574" s="2">
        <v>45740</v>
      </c>
      <c r="C574" s="2">
        <v>45751</v>
      </c>
      <c r="D574" t="s">
        <v>647</v>
      </c>
      <c r="E574" t="s">
        <v>654</v>
      </c>
      <c r="F574" t="s">
        <v>691</v>
      </c>
      <c r="G574" t="s">
        <v>702</v>
      </c>
      <c r="H574" t="s">
        <v>709</v>
      </c>
      <c r="I574" t="s">
        <v>713</v>
      </c>
      <c r="J574" t="s">
        <v>730</v>
      </c>
      <c r="K574" t="s">
        <v>1304</v>
      </c>
      <c r="L574">
        <v>23.83</v>
      </c>
      <c r="M574">
        <v>47.29</v>
      </c>
      <c r="N574">
        <v>6.4000000000000001E-2</v>
      </c>
      <c r="O574">
        <v>19</v>
      </c>
    </row>
    <row r="575" spans="1:15" x14ac:dyDescent="0.3">
      <c r="A575" t="s">
        <v>587</v>
      </c>
      <c r="B575" s="2">
        <v>45293</v>
      </c>
      <c r="C575" s="2">
        <v>45293</v>
      </c>
      <c r="D575" t="s">
        <v>648</v>
      </c>
      <c r="E575" t="s">
        <v>653</v>
      </c>
      <c r="F575" t="s">
        <v>688</v>
      </c>
      <c r="G575" t="s">
        <v>702</v>
      </c>
      <c r="H575" t="s">
        <v>711</v>
      </c>
      <c r="I575" t="s">
        <v>720</v>
      </c>
      <c r="J575" t="s">
        <v>731</v>
      </c>
      <c r="K575" t="s">
        <v>1305</v>
      </c>
      <c r="L575">
        <v>444.41</v>
      </c>
      <c r="M575">
        <v>754.24</v>
      </c>
      <c r="N575">
        <v>0.20699999999999999</v>
      </c>
      <c r="O575">
        <v>32</v>
      </c>
    </row>
    <row r="576" spans="1:15" x14ac:dyDescent="0.3">
      <c r="A576" t="s">
        <v>588</v>
      </c>
      <c r="B576" s="2">
        <v>45279</v>
      </c>
      <c r="C576" s="2">
        <v>45292</v>
      </c>
      <c r="D576" t="s">
        <v>648</v>
      </c>
      <c r="E576" t="s">
        <v>653</v>
      </c>
      <c r="F576" t="s">
        <v>667</v>
      </c>
      <c r="G576" t="s">
        <v>706</v>
      </c>
      <c r="H576" t="s">
        <v>707</v>
      </c>
      <c r="I576" t="s">
        <v>723</v>
      </c>
      <c r="J576" t="s">
        <v>732</v>
      </c>
      <c r="K576" t="s">
        <v>1306</v>
      </c>
      <c r="L576">
        <v>856.1</v>
      </c>
      <c r="M576">
        <v>901.48</v>
      </c>
      <c r="N576">
        <v>5.6000000000000001E-2</v>
      </c>
      <c r="O576">
        <v>17</v>
      </c>
    </row>
    <row r="577" spans="1:15" x14ac:dyDescent="0.3">
      <c r="A577" t="s">
        <v>589</v>
      </c>
      <c r="B577" s="2">
        <v>45042</v>
      </c>
      <c r="C577" s="2">
        <v>45042</v>
      </c>
      <c r="D577" t="s">
        <v>649</v>
      </c>
      <c r="E577" t="s">
        <v>657</v>
      </c>
      <c r="F577" t="s">
        <v>673</v>
      </c>
      <c r="G577" t="s">
        <v>704</v>
      </c>
      <c r="H577" t="s">
        <v>711</v>
      </c>
      <c r="I577" t="s">
        <v>724</v>
      </c>
      <c r="J577" t="s">
        <v>727</v>
      </c>
      <c r="K577" t="s">
        <v>1307</v>
      </c>
      <c r="L577">
        <v>81.489999999999995</v>
      </c>
      <c r="M577">
        <v>113.08</v>
      </c>
      <c r="N577">
        <v>0.121</v>
      </c>
      <c r="O577">
        <v>5</v>
      </c>
    </row>
    <row r="578" spans="1:15" x14ac:dyDescent="0.3">
      <c r="A578" t="s">
        <v>590</v>
      </c>
      <c r="B578" s="2">
        <v>45872</v>
      </c>
      <c r="C578" s="2">
        <v>45885</v>
      </c>
      <c r="D578" t="s">
        <v>648</v>
      </c>
      <c r="E578" t="s">
        <v>653</v>
      </c>
      <c r="F578" t="s">
        <v>681</v>
      </c>
      <c r="G578" t="s">
        <v>706</v>
      </c>
      <c r="H578" t="s">
        <v>710</v>
      </c>
      <c r="I578" t="s">
        <v>719</v>
      </c>
      <c r="J578" t="s">
        <v>729</v>
      </c>
      <c r="K578" t="s">
        <v>1308</v>
      </c>
      <c r="L578">
        <v>698.66</v>
      </c>
      <c r="M578">
        <v>868.62</v>
      </c>
      <c r="N578">
        <v>7.1999999999999995E-2</v>
      </c>
      <c r="O578">
        <v>15</v>
      </c>
    </row>
    <row r="579" spans="1:15" x14ac:dyDescent="0.3">
      <c r="A579" t="s">
        <v>591</v>
      </c>
      <c r="B579" s="2">
        <v>45140</v>
      </c>
      <c r="C579" s="2">
        <v>45157</v>
      </c>
      <c r="D579" t="s">
        <v>648</v>
      </c>
      <c r="E579" t="s">
        <v>653</v>
      </c>
      <c r="F579" t="s">
        <v>688</v>
      </c>
      <c r="G579" t="s">
        <v>701</v>
      </c>
      <c r="H579" t="s">
        <v>708</v>
      </c>
      <c r="I579" t="s">
        <v>721</v>
      </c>
      <c r="J579" t="s">
        <v>729</v>
      </c>
      <c r="K579" t="s">
        <v>1309</v>
      </c>
      <c r="L579">
        <v>175.38</v>
      </c>
      <c r="M579">
        <v>347.9</v>
      </c>
      <c r="N579">
        <v>7.1999999999999995E-2</v>
      </c>
      <c r="O579">
        <v>43</v>
      </c>
    </row>
    <row r="580" spans="1:15" x14ac:dyDescent="0.3">
      <c r="A580" t="s">
        <v>592</v>
      </c>
      <c r="B580" s="2">
        <v>45092</v>
      </c>
      <c r="C580" s="2">
        <v>45119</v>
      </c>
      <c r="D580" t="s">
        <v>649</v>
      </c>
      <c r="E580" t="s">
        <v>658</v>
      </c>
      <c r="F580" t="s">
        <v>693</v>
      </c>
      <c r="G580" t="s">
        <v>704</v>
      </c>
      <c r="H580" t="s">
        <v>711</v>
      </c>
      <c r="I580" t="s">
        <v>714</v>
      </c>
      <c r="J580" t="s">
        <v>733</v>
      </c>
      <c r="K580" t="s">
        <v>1310</v>
      </c>
      <c r="L580">
        <v>751.28</v>
      </c>
      <c r="M580">
        <v>1111.8800000000001</v>
      </c>
      <c r="N580">
        <v>0.13500000000000001</v>
      </c>
      <c r="O580">
        <v>7</v>
      </c>
    </row>
    <row r="581" spans="1:15" x14ac:dyDescent="0.3">
      <c r="A581" t="s">
        <v>593</v>
      </c>
      <c r="B581" s="2">
        <v>45607</v>
      </c>
      <c r="C581" s="2">
        <v>45620</v>
      </c>
      <c r="D581" t="s">
        <v>649</v>
      </c>
      <c r="E581" t="s">
        <v>658</v>
      </c>
      <c r="F581" t="s">
        <v>683</v>
      </c>
      <c r="G581" t="s">
        <v>701</v>
      </c>
      <c r="H581" t="s">
        <v>707</v>
      </c>
      <c r="I581" t="s">
        <v>718</v>
      </c>
      <c r="J581" t="s">
        <v>729</v>
      </c>
      <c r="K581" t="s">
        <v>1311</v>
      </c>
      <c r="L581">
        <v>164.53</v>
      </c>
      <c r="M581">
        <v>327.72</v>
      </c>
      <c r="N581">
        <v>6.7000000000000004E-2</v>
      </c>
      <c r="O581">
        <v>14</v>
      </c>
    </row>
    <row r="582" spans="1:15" x14ac:dyDescent="0.3">
      <c r="A582" t="s">
        <v>594</v>
      </c>
      <c r="B582" s="2">
        <v>45849</v>
      </c>
      <c r="C582" s="2">
        <v>45872</v>
      </c>
      <c r="D582" t="s">
        <v>646</v>
      </c>
      <c r="E582" t="s">
        <v>650</v>
      </c>
      <c r="F582" t="s">
        <v>678</v>
      </c>
      <c r="G582" t="s">
        <v>705</v>
      </c>
      <c r="H582" t="s">
        <v>707</v>
      </c>
      <c r="I582" t="s">
        <v>712</v>
      </c>
      <c r="J582" t="s">
        <v>730</v>
      </c>
      <c r="K582" t="s">
        <v>1312</v>
      </c>
      <c r="L582">
        <v>389.93</v>
      </c>
      <c r="M582">
        <v>486.13</v>
      </c>
      <c r="N582">
        <v>0.13200000000000001</v>
      </c>
      <c r="O582">
        <v>17</v>
      </c>
    </row>
    <row r="583" spans="1:15" x14ac:dyDescent="0.3">
      <c r="A583" t="s">
        <v>595</v>
      </c>
      <c r="B583" s="2">
        <v>45080</v>
      </c>
      <c r="C583" s="2">
        <v>45108</v>
      </c>
      <c r="D583" t="s">
        <v>648</v>
      </c>
      <c r="E583" t="s">
        <v>655</v>
      </c>
      <c r="F583" t="s">
        <v>672</v>
      </c>
      <c r="G583" t="s">
        <v>705</v>
      </c>
      <c r="H583" t="s">
        <v>709</v>
      </c>
      <c r="I583" t="s">
        <v>720</v>
      </c>
      <c r="J583" t="s">
        <v>727</v>
      </c>
      <c r="K583" t="s">
        <v>1313</v>
      </c>
      <c r="L583">
        <v>860.4</v>
      </c>
      <c r="M583">
        <v>2066.6</v>
      </c>
      <c r="N583">
        <v>0.01</v>
      </c>
      <c r="O583">
        <v>3</v>
      </c>
    </row>
    <row r="584" spans="1:15" x14ac:dyDescent="0.3">
      <c r="A584" t="s">
        <v>596</v>
      </c>
      <c r="B584" s="2">
        <v>44955</v>
      </c>
      <c r="C584" s="2">
        <v>44963</v>
      </c>
      <c r="D584" t="s">
        <v>648</v>
      </c>
      <c r="E584" t="s">
        <v>655</v>
      </c>
      <c r="F584" t="s">
        <v>672</v>
      </c>
      <c r="G584" t="s">
        <v>701</v>
      </c>
      <c r="H584" t="s">
        <v>709</v>
      </c>
      <c r="I584" t="s">
        <v>726</v>
      </c>
      <c r="J584" t="s">
        <v>732</v>
      </c>
      <c r="K584" t="s">
        <v>1314</v>
      </c>
      <c r="L584">
        <v>41.84</v>
      </c>
      <c r="M584">
        <v>86.2</v>
      </c>
      <c r="N584">
        <v>0.22600000000000001</v>
      </c>
      <c r="O584">
        <v>27</v>
      </c>
    </row>
    <row r="585" spans="1:15" x14ac:dyDescent="0.3">
      <c r="A585" t="s">
        <v>597</v>
      </c>
      <c r="B585" s="2">
        <v>45541</v>
      </c>
      <c r="C585" s="2">
        <v>45539</v>
      </c>
      <c r="D585" t="s">
        <v>647</v>
      </c>
      <c r="E585" t="s">
        <v>652</v>
      </c>
      <c r="F585" t="s">
        <v>666</v>
      </c>
      <c r="G585" t="s">
        <v>701</v>
      </c>
      <c r="H585" t="s">
        <v>711</v>
      </c>
      <c r="I585" t="s">
        <v>720</v>
      </c>
      <c r="J585" t="s">
        <v>731</v>
      </c>
      <c r="K585" t="s">
        <v>1315</v>
      </c>
      <c r="L585">
        <v>1368.17</v>
      </c>
      <c r="M585">
        <v>2307.75</v>
      </c>
      <c r="N585">
        <v>0.16300000000000001</v>
      </c>
      <c r="O585">
        <v>21</v>
      </c>
    </row>
    <row r="586" spans="1:15" x14ac:dyDescent="0.3">
      <c r="A586" t="s">
        <v>598</v>
      </c>
      <c r="B586" s="2">
        <v>45507</v>
      </c>
      <c r="C586" s="2">
        <v>45513</v>
      </c>
      <c r="D586" t="s">
        <v>646</v>
      </c>
      <c r="E586" t="s">
        <v>650</v>
      </c>
      <c r="F586" t="s">
        <v>675</v>
      </c>
      <c r="G586" t="s">
        <v>704</v>
      </c>
      <c r="H586" t="s">
        <v>709</v>
      </c>
      <c r="I586" t="s">
        <v>722</v>
      </c>
      <c r="J586" t="s">
        <v>731</v>
      </c>
      <c r="K586" t="s">
        <v>1316</v>
      </c>
      <c r="L586">
        <v>643.21</v>
      </c>
      <c r="M586">
        <v>1112.81</v>
      </c>
      <c r="N586">
        <v>0.14099999999999999</v>
      </c>
      <c r="O586">
        <v>4</v>
      </c>
    </row>
    <row r="587" spans="1:15" x14ac:dyDescent="0.3">
      <c r="A587" t="s">
        <v>599</v>
      </c>
      <c r="B587" s="2">
        <v>45764</v>
      </c>
      <c r="C587" s="2">
        <v>45764</v>
      </c>
      <c r="D587" t="s">
        <v>648</v>
      </c>
      <c r="E587" t="s">
        <v>655</v>
      </c>
      <c r="F587" t="s">
        <v>670</v>
      </c>
      <c r="G587" t="s">
        <v>701</v>
      </c>
      <c r="H587" t="s">
        <v>710</v>
      </c>
      <c r="I587" t="s">
        <v>716</v>
      </c>
      <c r="J587" t="s">
        <v>730</v>
      </c>
      <c r="K587" t="s">
        <v>1317</v>
      </c>
      <c r="L587">
        <v>719.41</v>
      </c>
      <c r="M587">
        <v>1125.99</v>
      </c>
      <c r="N587">
        <v>4.1000000000000002E-2</v>
      </c>
      <c r="O587">
        <v>21</v>
      </c>
    </row>
    <row r="588" spans="1:15" x14ac:dyDescent="0.3">
      <c r="A588" t="s">
        <v>600</v>
      </c>
      <c r="B588" s="2">
        <v>45049</v>
      </c>
      <c r="C588" s="2">
        <v>45062</v>
      </c>
      <c r="D588" t="s">
        <v>648</v>
      </c>
      <c r="E588" t="s">
        <v>660</v>
      </c>
      <c r="F588" t="s">
        <v>700</v>
      </c>
      <c r="G588" t="s">
        <v>701</v>
      </c>
      <c r="H588" t="s">
        <v>709</v>
      </c>
      <c r="I588" t="s">
        <v>716</v>
      </c>
      <c r="J588" t="s">
        <v>730</v>
      </c>
      <c r="K588" t="s">
        <v>1318</v>
      </c>
      <c r="L588">
        <v>64.5</v>
      </c>
      <c r="M588">
        <v>123.62</v>
      </c>
      <c r="N588">
        <v>0</v>
      </c>
      <c r="O588">
        <v>3</v>
      </c>
    </row>
    <row r="589" spans="1:15" x14ac:dyDescent="0.3">
      <c r="A589" t="s">
        <v>601</v>
      </c>
      <c r="B589" s="2">
        <v>45364</v>
      </c>
      <c r="C589" s="2">
        <v>45388</v>
      </c>
      <c r="D589" t="s">
        <v>646</v>
      </c>
      <c r="E589" t="s">
        <v>651</v>
      </c>
      <c r="F589" t="s">
        <v>669</v>
      </c>
      <c r="G589" t="s">
        <v>704</v>
      </c>
      <c r="H589" t="s">
        <v>710</v>
      </c>
      <c r="I589" t="s">
        <v>716</v>
      </c>
      <c r="J589" t="s">
        <v>727</v>
      </c>
      <c r="K589" t="s">
        <v>1319</v>
      </c>
      <c r="L589">
        <v>1232.78</v>
      </c>
      <c r="M589">
        <v>1731.75</v>
      </c>
      <c r="N589">
        <v>9.2999999999999999E-2</v>
      </c>
      <c r="O589">
        <v>16</v>
      </c>
    </row>
    <row r="590" spans="1:15" x14ac:dyDescent="0.3">
      <c r="A590" t="s">
        <v>602</v>
      </c>
      <c r="B590" s="2">
        <v>45459</v>
      </c>
      <c r="C590" s="2">
        <v>45464</v>
      </c>
      <c r="D590" t="s">
        <v>647</v>
      </c>
      <c r="E590" t="s">
        <v>652</v>
      </c>
      <c r="F590" t="s">
        <v>689</v>
      </c>
      <c r="G590" t="s">
        <v>705</v>
      </c>
      <c r="H590" t="s">
        <v>710</v>
      </c>
      <c r="I590" t="s">
        <v>721</v>
      </c>
      <c r="J590" t="s">
        <v>730</v>
      </c>
      <c r="K590" t="s">
        <v>1320</v>
      </c>
      <c r="L590">
        <v>1367.13</v>
      </c>
      <c r="M590">
        <v>3062.01</v>
      </c>
      <c r="N590">
        <v>0.10299999999999999</v>
      </c>
      <c r="O590">
        <v>25</v>
      </c>
    </row>
    <row r="591" spans="1:15" x14ac:dyDescent="0.3">
      <c r="A591" t="s">
        <v>603</v>
      </c>
      <c r="B591" s="2">
        <v>45703</v>
      </c>
      <c r="C591" s="2">
        <v>45715</v>
      </c>
      <c r="D591" t="s">
        <v>649</v>
      </c>
      <c r="E591" t="s">
        <v>657</v>
      </c>
      <c r="F591" t="s">
        <v>679</v>
      </c>
      <c r="G591" t="s">
        <v>703</v>
      </c>
      <c r="H591" t="s">
        <v>711</v>
      </c>
      <c r="I591" t="s">
        <v>723</v>
      </c>
      <c r="J591" t="s">
        <v>733</v>
      </c>
      <c r="K591" t="s">
        <v>1321</v>
      </c>
      <c r="L591">
        <v>1027.26</v>
      </c>
      <c r="M591">
        <v>2200.41</v>
      </c>
      <c r="N591">
        <v>8.7999999999999995E-2</v>
      </c>
      <c r="O591">
        <v>6</v>
      </c>
    </row>
    <row r="592" spans="1:15" x14ac:dyDescent="0.3">
      <c r="A592" t="s">
        <v>604</v>
      </c>
      <c r="B592" s="2">
        <v>45019</v>
      </c>
      <c r="C592" s="2">
        <v>45032</v>
      </c>
      <c r="D592" t="s">
        <v>649</v>
      </c>
      <c r="E592" t="s">
        <v>657</v>
      </c>
      <c r="F592" t="s">
        <v>673</v>
      </c>
      <c r="G592" t="s">
        <v>703</v>
      </c>
      <c r="H592" t="s">
        <v>709</v>
      </c>
      <c r="I592" t="s">
        <v>724</v>
      </c>
      <c r="J592" t="s">
        <v>733</v>
      </c>
      <c r="K592" t="s">
        <v>1322</v>
      </c>
      <c r="L592">
        <v>790.54</v>
      </c>
      <c r="M592">
        <v>601.49</v>
      </c>
      <c r="N592">
        <v>0</v>
      </c>
      <c r="O592">
        <v>15</v>
      </c>
    </row>
    <row r="593" spans="1:15" x14ac:dyDescent="0.3">
      <c r="A593" t="s">
        <v>605</v>
      </c>
      <c r="B593" s="2">
        <v>45899</v>
      </c>
      <c r="C593" s="2">
        <v>45922</v>
      </c>
      <c r="D593" t="s">
        <v>649</v>
      </c>
      <c r="E593" t="s">
        <v>657</v>
      </c>
      <c r="F593" t="s">
        <v>673</v>
      </c>
      <c r="G593" t="s">
        <v>701</v>
      </c>
      <c r="H593" t="s">
        <v>711</v>
      </c>
      <c r="I593" t="s">
        <v>718</v>
      </c>
      <c r="J593" t="s">
        <v>727</v>
      </c>
      <c r="K593" t="s">
        <v>1323</v>
      </c>
      <c r="L593">
        <v>663.9</v>
      </c>
      <c r="M593">
        <v>947.77</v>
      </c>
      <c r="N593">
        <v>0.17399999999999999</v>
      </c>
      <c r="O593">
        <v>15</v>
      </c>
    </row>
    <row r="594" spans="1:15" x14ac:dyDescent="0.3">
      <c r="A594" t="s">
        <v>606</v>
      </c>
      <c r="B594" s="2">
        <v>44984</v>
      </c>
      <c r="C594" s="2">
        <v>44983</v>
      </c>
      <c r="D594" t="s">
        <v>648</v>
      </c>
      <c r="E594" t="s">
        <v>660</v>
      </c>
      <c r="F594" t="s">
        <v>686</v>
      </c>
      <c r="G594" t="s">
        <v>703</v>
      </c>
      <c r="H594" t="s">
        <v>708</v>
      </c>
      <c r="I594" t="s">
        <v>716</v>
      </c>
      <c r="J594" t="s">
        <v>729</v>
      </c>
      <c r="K594" t="s">
        <v>1324</v>
      </c>
      <c r="L594">
        <v>1015.91</v>
      </c>
      <c r="M594">
        <v>2331.48</v>
      </c>
      <c r="N594">
        <v>0.14599999999999999</v>
      </c>
      <c r="O594">
        <v>26</v>
      </c>
    </row>
    <row r="595" spans="1:15" x14ac:dyDescent="0.3">
      <c r="A595" t="s">
        <v>607</v>
      </c>
      <c r="B595" s="2">
        <v>45504</v>
      </c>
      <c r="C595" s="2">
        <v>45519</v>
      </c>
      <c r="D595" t="s">
        <v>647</v>
      </c>
      <c r="E595" t="s">
        <v>652</v>
      </c>
      <c r="F595" t="s">
        <v>689</v>
      </c>
      <c r="G595" t="s">
        <v>701</v>
      </c>
      <c r="H595" t="s">
        <v>709</v>
      </c>
      <c r="I595" t="s">
        <v>721</v>
      </c>
      <c r="J595" t="s">
        <v>732</v>
      </c>
      <c r="K595" t="s">
        <v>1325</v>
      </c>
      <c r="L595">
        <v>1252.52</v>
      </c>
      <c r="M595">
        <v>1417.24</v>
      </c>
      <c r="N595">
        <v>0.192</v>
      </c>
      <c r="O595">
        <v>5</v>
      </c>
    </row>
    <row r="596" spans="1:15" x14ac:dyDescent="0.3">
      <c r="A596" t="s">
        <v>608</v>
      </c>
      <c r="B596" s="2">
        <v>45823</v>
      </c>
      <c r="C596" s="2">
        <v>45850</v>
      </c>
      <c r="D596" t="s">
        <v>649</v>
      </c>
      <c r="E596" t="s">
        <v>657</v>
      </c>
      <c r="F596" t="s">
        <v>673</v>
      </c>
      <c r="G596" t="s">
        <v>704</v>
      </c>
      <c r="H596" t="s">
        <v>711</v>
      </c>
      <c r="I596" t="s">
        <v>712</v>
      </c>
      <c r="J596" t="s">
        <v>733</v>
      </c>
      <c r="K596" t="s">
        <v>1326</v>
      </c>
      <c r="L596">
        <v>318.83</v>
      </c>
      <c r="M596">
        <v>699.5</v>
      </c>
      <c r="N596">
        <v>0.08</v>
      </c>
      <c r="O596">
        <v>13</v>
      </c>
    </row>
    <row r="597" spans="1:15" x14ac:dyDescent="0.3">
      <c r="A597" t="s">
        <v>609</v>
      </c>
      <c r="B597" s="2">
        <v>45473</v>
      </c>
      <c r="C597" s="2">
        <v>45494</v>
      </c>
      <c r="D597" t="s">
        <v>646</v>
      </c>
      <c r="E597" t="s">
        <v>650</v>
      </c>
      <c r="F597" t="s">
        <v>662</v>
      </c>
      <c r="G597" t="s">
        <v>705</v>
      </c>
      <c r="H597" t="s">
        <v>707</v>
      </c>
      <c r="I597" t="s">
        <v>723</v>
      </c>
      <c r="J597" t="s">
        <v>731</v>
      </c>
      <c r="K597" t="s">
        <v>1327</v>
      </c>
      <c r="L597">
        <v>753.43</v>
      </c>
      <c r="M597">
        <v>1787.2</v>
      </c>
      <c r="N597">
        <v>7.2999999999999995E-2</v>
      </c>
      <c r="O597">
        <v>9</v>
      </c>
    </row>
    <row r="598" spans="1:15" x14ac:dyDescent="0.3">
      <c r="A598" t="s">
        <v>610</v>
      </c>
      <c r="B598" s="2">
        <v>45705</v>
      </c>
      <c r="C598" s="2">
        <v>45703</v>
      </c>
      <c r="D598" t="s">
        <v>648</v>
      </c>
      <c r="E598" t="s">
        <v>653</v>
      </c>
      <c r="F598" t="s">
        <v>667</v>
      </c>
      <c r="G598" t="s">
        <v>705</v>
      </c>
      <c r="H598" t="s">
        <v>707</v>
      </c>
      <c r="I598" t="s">
        <v>726</v>
      </c>
      <c r="J598" t="s">
        <v>727</v>
      </c>
      <c r="K598" t="s">
        <v>1328</v>
      </c>
      <c r="L598">
        <v>1133.47</v>
      </c>
      <c r="M598">
        <v>1698.75</v>
      </c>
      <c r="N598">
        <v>4.2999999999999997E-2</v>
      </c>
      <c r="O598">
        <v>5</v>
      </c>
    </row>
    <row r="599" spans="1:15" x14ac:dyDescent="0.3">
      <c r="A599" t="s">
        <v>611</v>
      </c>
      <c r="B599" s="2">
        <v>44933</v>
      </c>
      <c r="C599" s="2">
        <v>44956</v>
      </c>
      <c r="D599" t="s">
        <v>646</v>
      </c>
      <c r="E599" t="s">
        <v>661</v>
      </c>
      <c r="F599" t="s">
        <v>695</v>
      </c>
      <c r="G599" t="s">
        <v>704</v>
      </c>
      <c r="H599" t="s">
        <v>708</v>
      </c>
      <c r="I599" t="s">
        <v>720</v>
      </c>
      <c r="J599" t="s">
        <v>728</v>
      </c>
      <c r="K599" t="s">
        <v>1329</v>
      </c>
      <c r="L599">
        <v>299.02</v>
      </c>
      <c r="M599">
        <v>724.7</v>
      </c>
      <c r="N599">
        <v>0.14000000000000001</v>
      </c>
      <c r="O599">
        <v>5</v>
      </c>
    </row>
    <row r="600" spans="1:15" x14ac:dyDescent="0.3">
      <c r="A600" t="s">
        <v>612</v>
      </c>
      <c r="B600" s="2">
        <v>45726</v>
      </c>
      <c r="C600" s="2">
        <v>45751</v>
      </c>
      <c r="D600" t="s">
        <v>647</v>
      </c>
      <c r="E600" t="s">
        <v>652</v>
      </c>
      <c r="F600" t="s">
        <v>666</v>
      </c>
      <c r="G600" t="s">
        <v>701</v>
      </c>
      <c r="H600" t="s">
        <v>711</v>
      </c>
      <c r="I600" t="s">
        <v>722</v>
      </c>
      <c r="J600" t="s">
        <v>728</v>
      </c>
      <c r="K600" t="s">
        <v>1330</v>
      </c>
      <c r="L600">
        <v>783.72</v>
      </c>
      <c r="M600">
        <v>1355.94</v>
      </c>
      <c r="N600">
        <v>0.187</v>
      </c>
      <c r="O600">
        <v>4</v>
      </c>
    </row>
    <row r="601" spans="1:15" x14ac:dyDescent="0.3">
      <c r="A601" t="s">
        <v>613</v>
      </c>
      <c r="B601" s="2">
        <v>45521</v>
      </c>
      <c r="C601" s="2">
        <v>45519</v>
      </c>
      <c r="D601" t="s">
        <v>648</v>
      </c>
      <c r="E601" t="s">
        <v>655</v>
      </c>
      <c r="F601" t="s">
        <v>692</v>
      </c>
      <c r="G601" t="s">
        <v>704</v>
      </c>
      <c r="H601" t="s">
        <v>711</v>
      </c>
      <c r="I601" t="s">
        <v>724</v>
      </c>
      <c r="J601" t="s">
        <v>732</v>
      </c>
      <c r="K601" t="s">
        <v>1331</v>
      </c>
      <c r="L601">
        <v>165.3</v>
      </c>
      <c r="M601">
        <v>275.07</v>
      </c>
      <c r="N601">
        <v>0.13300000000000001</v>
      </c>
      <c r="O601">
        <v>25</v>
      </c>
    </row>
    <row r="602" spans="1:15" x14ac:dyDescent="0.3">
      <c r="A602" t="s">
        <v>614</v>
      </c>
      <c r="B602" s="2">
        <v>45360</v>
      </c>
      <c r="C602" s="2">
        <v>45373</v>
      </c>
      <c r="D602" t="s">
        <v>649</v>
      </c>
      <c r="E602" t="s">
        <v>658</v>
      </c>
      <c r="F602" t="s">
        <v>693</v>
      </c>
      <c r="G602" t="s">
        <v>704</v>
      </c>
      <c r="H602" t="s">
        <v>708</v>
      </c>
      <c r="I602" t="s">
        <v>718</v>
      </c>
      <c r="J602" t="s">
        <v>731</v>
      </c>
      <c r="K602" t="s">
        <v>1332</v>
      </c>
      <c r="L602">
        <v>985.45</v>
      </c>
      <c r="M602">
        <v>1802.44</v>
      </c>
      <c r="N602">
        <v>8.9999999999999993E-3</v>
      </c>
      <c r="O602">
        <v>19</v>
      </c>
    </row>
    <row r="603" spans="1:15" x14ac:dyDescent="0.3">
      <c r="A603" t="s">
        <v>615</v>
      </c>
      <c r="B603" s="2">
        <v>45523</v>
      </c>
      <c r="C603" s="2">
        <v>45537</v>
      </c>
      <c r="D603" t="s">
        <v>648</v>
      </c>
      <c r="E603" t="s">
        <v>653</v>
      </c>
      <c r="F603" t="s">
        <v>667</v>
      </c>
      <c r="G603" t="s">
        <v>704</v>
      </c>
      <c r="H603" t="s">
        <v>710</v>
      </c>
      <c r="I603" t="s">
        <v>712</v>
      </c>
      <c r="J603" t="s">
        <v>728</v>
      </c>
      <c r="K603" t="s">
        <v>1333</v>
      </c>
      <c r="L603">
        <v>1337.01</v>
      </c>
      <c r="M603">
        <v>1269.78</v>
      </c>
      <c r="N603">
        <v>0.16</v>
      </c>
      <c r="O603">
        <v>7</v>
      </c>
    </row>
    <row r="604" spans="1:15" x14ac:dyDescent="0.3">
      <c r="A604" t="s">
        <v>616</v>
      </c>
      <c r="B604" s="2">
        <v>45880</v>
      </c>
      <c r="C604" s="2">
        <v>45897</v>
      </c>
      <c r="D604" t="s">
        <v>649</v>
      </c>
      <c r="E604" t="s">
        <v>657</v>
      </c>
      <c r="F604" t="s">
        <v>690</v>
      </c>
      <c r="G604" t="s">
        <v>702</v>
      </c>
      <c r="H604" t="s">
        <v>708</v>
      </c>
      <c r="I604" t="s">
        <v>721</v>
      </c>
      <c r="J604" t="s">
        <v>729</v>
      </c>
      <c r="K604" t="s">
        <v>1334</v>
      </c>
      <c r="L604">
        <v>416.16</v>
      </c>
      <c r="M604">
        <v>571.9</v>
      </c>
      <c r="N604">
        <v>7.0999999999999994E-2</v>
      </c>
      <c r="O604">
        <v>2</v>
      </c>
    </row>
    <row r="605" spans="1:15" x14ac:dyDescent="0.3">
      <c r="A605" t="s">
        <v>617</v>
      </c>
      <c r="B605" s="2">
        <v>45793</v>
      </c>
      <c r="C605" s="2">
        <v>45795</v>
      </c>
      <c r="D605" t="s">
        <v>647</v>
      </c>
      <c r="E605" t="s">
        <v>652</v>
      </c>
      <c r="F605" t="s">
        <v>689</v>
      </c>
      <c r="G605" t="s">
        <v>706</v>
      </c>
      <c r="H605" t="s">
        <v>707</v>
      </c>
      <c r="I605" t="s">
        <v>713</v>
      </c>
      <c r="J605" t="s">
        <v>728</v>
      </c>
      <c r="K605" t="s">
        <v>1335</v>
      </c>
      <c r="L605">
        <v>1144.3800000000001</v>
      </c>
      <c r="M605">
        <v>2755.04</v>
      </c>
      <c r="N605">
        <v>0.15</v>
      </c>
      <c r="O605">
        <v>17</v>
      </c>
    </row>
    <row r="606" spans="1:15" x14ac:dyDescent="0.3">
      <c r="A606" t="s">
        <v>618</v>
      </c>
      <c r="B606" s="2">
        <v>45026</v>
      </c>
      <c r="C606" s="2">
        <v>45041</v>
      </c>
      <c r="D606" t="s">
        <v>649</v>
      </c>
      <c r="E606" t="s">
        <v>658</v>
      </c>
      <c r="F606" t="s">
        <v>683</v>
      </c>
      <c r="G606" t="s">
        <v>705</v>
      </c>
      <c r="H606" t="s">
        <v>707</v>
      </c>
      <c r="I606" t="s">
        <v>726</v>
      </c>
      <c r="J606" t="s">
        <v>728</v>
      </c>
      <c r="K606" t="s">
        <v>1336</v>
      </c>
      <c r="L606">
        <v>405.66</v>
      </c>
      <c r="M606">
        <v>962.51</v>
      </c>
      <c r="N606">
        <v>0.19</v>
      </c>
      <c r="O606">
        <v>7</v>
      </c>
    </row>
    <row r="607" spans="1:15" x14ac:dyDescent="0.3">
      <c r="A607" t="s">
        <v>619</v>
      </c>
      <c r="B607" s="2">
        <v>45186</v>
      </c>
      <c r="C607" s="2">
        <v>45201</v>
      </c>
      <c r="D607" t="s">
        <v>648</v>
      </c>
      <c r="E607" t="s">
        <v>655</v>
      </c>
      <c r="F607" t="s">
        <v>692</v>
      </c>
      <c r="G607" t="s">
        <v>705</v>
      </c>
      <c r="H607" t="s">
        <v>707</v>
      </c>
      <c r="I607" t="s">
        <v>717</v>
      </c>
      <c r="J607" t="s">
        <v>731</v>
      </c>
      <c r="K607" t="s">
        <v>1337</v>
      </c>
      <c r="L607">
        <v>689.33</v>
      </c>
      <c r="M607">
        <v>668.27</v>
      </c>
      <c r="N607">
        <v>0.186</v>
      </c>
      <c r="O607">
        <v>13</v>
      </c>
    </row>
    <row r="608" spans="1:15" x14ac:dyDescent="0.3">
      <c r="A608" t="s">
        <v>620</v>
      </c>
      <c r="B608" s="2">
        <v>45038</v>
      </c>
      <c r="C608" s="2">
        <v>45060</v>
      </c>
      <c r="D608" t="s">
        <v>647</v>
      </c>
      <c r="E608" t="s">
        <v>652</v>
      </c>
      <c r="F608" t="s">
        <v>694</v>
      </c>
      <c r="G608" t="s">
        <v>706</v>
      </c>
      <c r="H608" t="s">
        <v>707</v>
      </c>
      <c r="I608" t="s">
        <v>720</v>
      </c>
      <c r="J608" t="s">
        <v>733</v>
      </c>
      <c r="K608" t="s">
        <v>1338</v>
      </c>
      <c r="L608">
        <v>1209.22</v>
      </c>
      <c r="M608">
        <v>1404.33</v>
      </c>
      <c r="N608">
        <v>0.10299999999999999</v>
      </c>
      <c r="O608">
        <v>11</v>
      </c>
    </row>
    <row r="609" spans="1:15" x14ac:dyDescent="0.3">
      <c r="A609" t="s">
        <v>621</v>
      </c>
      <c r="B609" s="2">
        <v>45827</v>
      </c>
      <c r="C609" s="2">
        <v>45829</v>
      </c>
      <c r="D609" t="s">
        <v>646</v>
      </c>
      <c r="E609" t="s">
        <v>661</v>
      </c>
      <c r="F609" t="s">
        <v>682</v>
      </c>
      <c r="G609" t="s">
        <v>705</v>
      </c>
      <c r="I609" t="s">
        <v>722</v>
      </c>
      <c r="J609" t="s">
        <v>730</v>
      </c>
      <c r="K609" t="s">
        <v>1339</v>
      </c>
      <c r="L609">
        <v>1466.27</v>
      </c>
      <c r="M609">
        <v>3589.89</v>
      </c>
      <c r="N609">
        <v>9.7000000000000003E-2</v>
      </c>
      <c r="O609">
        <v>9</v>
      </c>
    </row>
    <row r="610" spans="1:15" x14ac:dyDescent="0.3">
      <c r="A610" t="s">
        <v>622</v>
      </c>
      <c r="B610" s="2">
        <v>45623</v>
      </c>
      <c r="C610" s="2">
        <v>45650</v>
      </c>
      <c r="D610" t="s">
        <v>646</v>
      </c>
      <c r="E610" t="s">
        <v>650</v>
      </c>
      <c r="F610" t="s">
        <v>675</v>
      </c>
      <c r="G610" t="s">
        <v>701</v>
      </c>
      <c r="H610" t="s">
        <v>710</v>
      </c>
      <c r="I610" t="s">
        <v>717</v>
      </c>
      <c r="J610" t="s">
        <v>728</v>
      </c>
      <c r="K610" t="s">
        <v>1340</v>
      </c>
      <c r="L610">
        <v>143.33000000000001</v>
      </c>
      <c r="M610">
        <v>233.51</v>
      </c>
      <c r="N610">
        <v>0.16300000000000001</v>
      </c>
      <c r="O610">
        <v>14</v>
      </c>
    </row>
    <row r="611" spans="1:15" x14ac:dyDescent="0.3">
      <c r="A611" t="s">
        <v>623</v>
      </c>
      <c r="B611" s="2">
        <v>45319</v>
      </c>
      <c r="C611" s="2">
        <v>45318</v>
      </c>
      <c r="D611" t="s">
        <v>646</v>
      </c>
      <c r="E611" t="s">
        <v>661</v>
      </c>
      <c r="F611" t="s">
        <v>695</v>
      </c>
      <c r="G611" t="s">
        <v>706</v>
      </c>
      <c r="H611" t="s">
        <v>711</v>
      </c>
      <c r="I611" t="s">
        <v>719</v>
      </c>
      <c r="J611" t="s">
        <v>727</v>
      </c>
      <c r="K611" t="s">
        <v>1341</v>
      </c>
      <c r="L611">
        <v>109.75</v>
      </c>
      <c r="M611">
        <v>124.25</v>
      </c>
      <c r="N611">
        <v>0.12</v>
      </c>
      <c r="O611">
        <v>19</v>
      </c>
    </row>
    <row r="612" spans="1:15" x14ac:dyDescent="0.3">
      <c r="A612" t="s">
        <v>624</v>
      </c>
      <c r="B612" s="2">
        <v>45032</v>
      </c>
      <c r="C612" s="2">
        <v>45039</v>
      </c>
      <c r="D612" t="s">
        <v>648</v>
      </c>
      <c r="E612" t="s">
        <v>660</v>
      </c>
      <c r="F612" t="s">
        <v>697</v>
      </c>
      <c r="G612" t="s">
        <v>701</v>
      </c>
      <c r="H612" t="s">
        <v>710</v>
      </c>
      <c r="I612" t="s">
        <v>719</v>
      </c>
      <c r="J612" t="s">
        <v>728</v>
      </c>
      <c r="K612" t="s">
        <v>1342</v>
      </c>
      <c r="L612">
        <v>1099.1500000000001</v>
      </c>
      <c r="M612">
        <v>1431.37</v>
      </c>
      <c r="N612">
        <v>0.104</v>
      </c>
      <c r="O612">
        <v>8</v>
      </c>
    </row>
    <row r="613" spans="1:15" x14ac:dyDescent="0.3">
      <c r="A613" t="s">
        <v>625</v>
      </c>
      <c r="B613" s="2">
        <v>45323</v>
      </c>
      <c r="C613" s="2">
        <v>45323</v>
      </c>
      <c r="D613" t="s">
        <v>648</v>
      </c>
      <c r="E613" t="s">
        <v>660</v>
      </c>
      <c r="F613" t="s">
        <v>697</v>
      </c>
      <c r="G613" t="s">
        <v>704</v>
      </c>
      <c r="H613" t="s">
        <v>710</v>
      </c>
      <c r="I613" t="s">
        <v>722</v>
      </c>
      <c r="J613" t="s">
        <v>728</v>
      </c>
      <c r="K613" t="s">
        <v>1343</v>
      </c>
      <c r="L613">
        <v>714.43</v>
      </c>
      <c r="M613">
        <v>1595.52</v>
      </c>
      <c r="N613">
        <v>0.19400000000000001</v>
      </c>
      <c r="O613">
        <v>14</v>
      </c>
    </row>
    <row r="614" spans="1:15" x14ac:dyDescent="0.3">
      <c r="A614" t="s">
        <v>626</v>
      </c>
      <c r="B614" s="2">
        <v>45584</v>
      </c>
      <c r="C614" s="2">
        <v>45602</v>
      </c>
      <c r="D614" t="s">
        <v>648</v>
      </c>
      <c r="E614" t="s">
        <v>660</v>
      </c>
      <c r="F614" t="s">
        <v>677</v>
      </c>
      <c r="G614" t="s">
        <v>702</v>
      </c>
      <c r="I614" t="s">
        <v>712</v>
      </c>
      <c r="J614" t="s">
        <v>732</v>
      </c>
      <c r="K614" t="s">
        <v>1344</v>
      </c>
      <c r="L614">
        <v>942.02</v>
      </c>
      <c r="M614">
        <v>1028.46</v>
      </c>
      <c r="N614">
        <v>0</v>
      </c>
      <c r="O614">
        <v>9</v>
      </c>
    </row>
    <row r="615" spans="1:15" x14ac:dyDescent="0.3">
      <c r="A615" t="s">
        <v>627</v>
      </c>
      <c r="B615" s="2">
        <v>45468</v>
      </c>
      <c r="C615" s="2">
        <v>45473</v>
      </c>
      <c r="D615" t="s">
        <v>646</v>
      </c>
      <c r="E615" t="s">
        <v>650</v>
      </c>
      <c r="F615" t="s">
        <v>662</v>
      </c>
      <c r="G615" t="s">
        <v>702</v>
      </c>
      <c r="H615" t="s">
        <v>711</v>
      </c>
      <c r="I615" t="s">
        <v>724</v>
      </c>
      <c r="J615" t="s">
        <v>729</v>
      </c>
      <c r="K615" t="s">
        <v>1345</v>
      </c>
      <c r="L615">
        <v>1323.55</v>
      </c>
      <c r="M615">
        <v>3230.35</v>
      </c>
      <c r="N615">
        <v>2.1999999999999999E-2</v>
      </c>
      <c r="O615">
        <v>26</v>
      </c>
    </row>
    <row r="616" spans="1:15" x14ac:dyDescent="0.3">
      <c r="A616" t="s">
        <v>628</v>
      </c>
      <c r="B616" s="2">
        <v>45137</v>
      </c>
      <c r="C616" s="2">
        <v>45157</v>
      </c>
      <c r="D616" t="s">
        <v>649</v>
      </c>
      <c r="E616" t="s">
        <v>657</v>
      </c>
      <c r="F616" t="s">
        <v>690</v>
      </c>
      <c r="G616" t="s">
        <v>706</v>
      </c>
      <c r="H616" t="s">
        <v>709</v>
      </c>
      <c r="I616" t="s">
        <v>715</v>
      </c>
      <c r="J616" t="s">
        <v>729</v>
      </c>
      <c r="K616" t="s">
        <v>1346</v>
      </c>
      <c r="L616">
        <v>1418.51</v>
      </c>
      <c r="M616">
        <v>2789.61</v>
      </c>
      <c r="N616">
        <v>0.17100000000000001</v>
      </c>
      <c r="O616">
        <v>8</v>
      </c>
    </row>
    <row r="617" spans="1:15" x14ac:dyDescent="0.3">
      <c r="A617" t="s">
        <v>629</v>
      </c>
      <c r="B617" s="2">
        <v>45727</v>
      </c>
      <c r="C617" s="2">
        <v>45743</v>
      </c>
      <c r="D617" t="s">
        <v>647</v>
      </c>
      <c r="E617" t="s">
        <v>652</v>
      </c>
      <c r="F617" t="s">
        <v>689</v>
      </c>
      <c r="G617" t="s">
        <v>706</v>
      </c>
      <c r="H617" t="s">
        <v>710</v>
      </c>
      <c r="I617" t="s">
        <v>717</v>
      </c>
      <c r="J617" t="s">
        <v>728</v>
      </c>
      <c r="K617" t="s">
        <v>1347</v>
      </c>
      <c r="L617">
        <v>1317.58</v>
      </c>
      <c r="M617">
        <v>1897.74</v>
      </c>
      <c r="N617">
        <v>8.1000000000000003E-2</v>
      </c>
      <c r="O617">
        <v>6</v>
      </c>
    </row>
    <row r="618" spans="1:15" x14ac:dyDescent="0.3">
      <c r="A618" t="s">
        <v>630</v>
      </c>
      <c r="B618" s="2">
        <v>45208</v>
      </c>
      <c r="C618" s="2">
        <v>45210</v>
      </c>
      <c r="D618" t="s">
        <v>646</v>
      </c>
      <c r="E618" t="s">
        <v>651</v>
      </c>
      <c r="F618" t="s">
        <v>663</v>
      </c>
      <c r="G618" t="s">
        <v>702</v>
      </c>
      <c r="H618" t="s">
        <v>709</v>
      </c>
      <c r="I618" t="s">
        <v>723</v>
      </c>
      <c r="J618" t="s">
        <v>729</v>
      </c>
      <c r="K618" t="s">
        <v>1348</v>
      </c>
      <c r="L618">
        <v>391.16</v>
      </c>
      <c r="M618">
        <v>902.47</v>
      </c>
      <c r="N618">
        <v>4.0000000000000001E-3</v>
      </c>
      <c r="O618">
        <v>12</v>
      </c>
    </row>
    <row r="619" spans="1:15" x14ac:dyDescent="0.3">
      <c r="A619" t="s">
        <v>631</v>
      </c>
      <c r="B619" s="2">
        <v>45643</v>
      </c>
      <c r="C619" s="2">
        <v>45673</v>
      </c>
      <c r="D619" t="s">
        <v>649</v>
      </c>
      <c r="E619" t="s">
        <v>658</v>
      </c>
      <c r="F619" t="s">
        <v>693</v>
      </c>
      <c r="G619" t="s">
        <v>701</v>
      </c>
      <c r="H619" t="s">
        <v>707</v>
      </c>
      <c r="I619" t="s">
        <v>726</v>
      </c>
      <c r="J619" t="s">
        <v>732</v>
      </c>
      <c r="K619" t="s">
        <v>1349</v>
      </c>
      <c r="L619">
        <v>722.87</v>
      </c>
      <c r="M619">
        <v>-33.659999999999997</v>
      </c>
      <c r="N619">
        <v>0.10199999999999999</v>
      </c>
      <c r="O619">
        <v>28</v>
      </c>
    </row>
    <row r="620" spans="1:15" x14ac:dyDescent="0.3">
      <c r="A620" t="s">
        <v>632</v>
      </c>
      <c r="B620" s="2">
        <v>45849</v>
      </c>
      <c r="C620" s="2">
        <v>45854</v>
      </c>
      <c r="D620" t="s">
        <v>649</v>
      </c>
      <c r="E620" t="s">
        <v>658</v>
      </c>
      <c r="F620" t="s">
        <v>683</v>
      </c>
      <c r="G620" t="s">
        <v>706</v>
      </c>
      <c r="H620" t="s">
        <v>708</v>
      </c>
      <c r="I620" t="s">
        <v>723</v>
      </c>
      <c r="J620" t="s">
        <v>728</v>
      </c>
      <c r="K620" t="s">
        <v>1350</v>
      </c>
      <c r="L620">
        <v>930.03</v>
      </c>
      <c r="M620">
        <v>1086.68</v>
      </c>
      <c r="N620">
        <v>0.109</v>
      </c>
      <c r="O620">
        <v>26</v>
      </c>
    </row>
    <row r="621" spans="1:15" x14ac:dyDescent="0.3">
      <c r="A621" t="s">
        <v>633</v>
      </c>
      <c r="B621" s="2">
        <v>45578</v>
      </c>
      <c r="C621" s="2">
        <v>45589</v>
      </c>
      <c r="D621" t="s">
        <v>649</v>
      </c>
      <c r="E621" t="s">
        <v>657</v>
      </c>
      <c r="F621" t="s">
        <v>690</v>
      </c>
      <c r="G621" t="s">
        <v>702</v>
      </c>
      <c r="H621" t="s">
        <v>710</v>
      </c>
      <c r="I621" t="s">
        <v>721</v>
      </c>
      <c r="J621" t="s">
        <v>727</v>
      </c>
      <c r="K621" t="s">
        <v>1351</v>
      </c>
      <c r="L621">
        <v>816.7</v>
      </c>
      <c r="M621">
        <v>1010.75</v>
      </c>
      <c r="N621">
        <v>4.7E-2</v>
      </c>
      <c r="O621">
        <v>43</v>
      </c>
    </row>
    <row r="622" spans="1:15" x14ac:dyDescent="0.3">
      <c r="A622" t="s">
        <v>634</v>
      </c>
      <c r="B622" s="2">
        <v>45177</v>
      </c>
      <c r="C622" s="2">
        <v>45183</v>
      </c>
      <c r="D622" t="s">
        <v>646</v>
      </c>
      <c r="E622" t="s">
        <v>650</v>
      </c>
      <c r="F622" t="s">
        <v>678</v>
      </c>
      <c r="G622" t="s">
        <v>702</v>
      </c>
      <c r="H622" t="s">
        <v>711</v>
      </c>
      <c r="I622" t="s">
        <v>714</v>
      </c>
      <c r="J622" t="s">
        <v>733</v>
      </c>
      <c r="K622" t="s">
        <v>1352</v>
      </c>
      <c r="L622">
        <v>251.03</v>
      </c>
      <c r="M622">
        <v>411.48</v>
      </c>
      <c r="N622">
        <v>0.16500000000000001</v>
      </c>
      <c r="O622">
        <v>3</v>
      </c>
    </row>
    <row r="623" spans="1:15" x14ac:dyDescent="0.3">
      <c r="A623" t="s">
        <v>635</v>
      </c>
      <c r="B623" s="2">
        <v>45764</v>
      </c>
      <c r="C623" s="2">
        <v>45780</v>
      </c>
      <c r="D623" t="s">
        <v>648</v>
      </c>
      <c r="E623" t="s">
        <v>655</v>
      </c>
      <c r="F623" t="s">
        <v>692</v>
      </c>
      <c r="G623" t="s">
        <v>704</v>
      </c>
      <c r="H623" t="s">
        <v>709</v>
      </c>
      <c r="I623" t="s">
        <v>713</v>
      </c>
      <c r="J623" t="s">
        <v>729</v>
      </c>
      <c r="K623" t="s">
        <v>1353</v>
      </c>
      <c r="L623">
        <v>168.68</v>
      </c>
      <c r="M623">
        <v>413.34</v>
      </c>
      <c r="N623">
        <v>0.186</v>
      </c>
      <c r="O623">
        <v>7</v>
      </c>
    </row>
    <row r="624" spans="1:15" x14ac:dyDescent="0.3">
      <c r="A624" t="s">
        <v>636</v>
      </c>
      <c r="B624" s="2">
        <v>45501</v>
      </c>
      <c r="C624" s="2">
        <v>45527</v>
      </c>
      <c r="D624" t="s">
        <v>647</v>
      </c>
      <c r="E624" t="s">
        <v>654</v>
      </c>
      <c r="F624" t="s">
        <v>696</v>
      </c>
      <c r="G624" t="s">
        <v>701</v>
      </c>
      <c r="H624" t="s">
        <v>707</v>
      </c>
      <c r="I624" t="s">
        <v>713</v>
      </c>
      <c r="J624" t="s">
        <v>729</v>
      </c>
      <c r="K624" t="s">
        <v>1354</v>
      </c>
      <c r="L624">
        <v>1339.24</v>
      </c>
      <c r="M624">
        <v>1558.89</v>
      </c>
      <c r="N624">
        <v>0.192</v>
      </c>
      <c r="O624">
        <v>24</v>
      </c>
    </row>
    <row r="625" spans="1:15" x14ac:dyDescent="0.3">
      <c r="A625" t="s">
        <v>637</v>
      </c>
      <c r="B625" s="2">
        <v>45857</v>
      </c>
      <c r="C625" s="2">
        <v>45869</v>
      </c>
      <c r="D625" t="s">
        <v>646</v>
      </c>
      <c r="E625" t="s">
        <v>650</v>
      </c>
      <c r="F625" t="s">
        <v>664</v>
      </c>
      <c r="G625" t="s">
        <v>705</v>
      </c>
      <c r="H625" t="s">
        <v>709</v>
      </c>
      <c r="I625" t="s">
        <v>719</v>
      </c>
      <c r="J625" t="s">
        <v>733</v>
      </c>
      <c r="K625" t="s">
        <v>1355</v>
      </c>
      <c r="L625">
        <v>619.64</v>
      </c>
      <c r="M625">
        <v>861.16</v>
      </c>
      <c r="N625">
        <v>0.113</v>
      </c>
      <c r="O625">
        <v>14</v>
      </c>
    </row>
    <row r="626" spans="1:15" x14ac:dyDescent="0.3">
      <c r="A626" t="s">
        <v>638</v>
      </c>
      <c r="B626" s="2">
        <v>45141</v>
      </c>
      <c r="C626" s="2">
        <v>45140</v>
      </c>
      <c r="D626" t="s">
        <v>647</v>
      </c>
      <c r="E626" t="s">
        <v>659</v>
      </c>
      <c r="F626" t="s">
        <v>685</v>
      </c>
      <c r="G626" t="s">
        <v>703</v>
      </c>
      <c r="H626" t="s">
        <v>711</v>
      </c>
      <c r="I626" t="s">
        <v>713</v>
      </c>
      <c r="J626" t="s">
        <v>729</v>
      </c>
      <c r="K626" t="s">
        <v>1356</v>
      </c>
      <c r="L626">
        <v>1021.97</v>
      </c>
      <c r="M626">
        <v>2296.25</v>
      </c>
      <c r="N626">
        <v>0.161</v>
      </c>
      <c r="O626">
        <v>26</v>
      </c>
    </row>
    <row r="627" spans="1:15" x14ac:dyDescent="0.3">
      <c r="A627" t="s">
        <v>639</v>
      </c>
      <c r="B627" s="2">
        <v>45249</v>
      </c>
      <c r="C627" s="2">
        <v>45272</v>
      </c>
      <c r="D627" t="s">
        <v>647</v>
      </c>
      <c r="E627" t="s">
        <v>654</v>
      </c>
      <c r="F627" t="s">
        <v>680</v>
      </c>
      <c r="G627" t="s">
        <v>705</v>
      </c>
      <c r="H627" t="s">
        <v>711</v>
      </c>
      <c r="I627" t="s">
        <v>712</v>
      </c>
      <c r="J627" t="s">
        <v>729</v>
      </c>
      <c r="K627" t="s">
        <v>1357</v>
      </c>
      <c r="L627">
        <v>1349.04</v>
      </c>
      <c r="M627">
        <v>2636.6</v>
      </c>
      <c r="N627">
        <v>0.114</v>
      </c>
      <c r="O627">
        <v>14</v>
      </c>
    </row>
    <row r="628" spans="1:15" x14ac:dyDescent="0.3">
      <c r="A628" t="s">
        <v>640</v>
      </c>
      <c r="B628" s="2">
        <v>45282</v>
      </c>
      <c r="C628" s="2">
        <v>45307</v>
      </c>
      <c r="D628" t="s">
        <v>647</v>
      </c>
      <c r="E628" t="s">
        <v>654</v>
      </c>
      <c r="F628" t="s">
        <v>696</v>
      </c>
      <c r="G628" t="s">
        <v>705</v>
      </c>
      <c r="H628" t="s">
        <v>707</v>
      </c>
      <c r="I628" t="s">
        <v>720</v>
      </c>
      <c r="J628" t="s">
        <v>727</v>
      </c>
      <c r="K628" t="s">
        <v>1358</v>
      </c>
      <c r="L628">
        <v>1346.81</v>
      </c>
      <c r="M628">
        <v>978.09</v>
      </c>
      <c r="N628">
        <v>0.159</v>
      </c>
      <c r="O628">
        <v>17</v>
      </c>
    </row>
    <row r="629" spans="1:15" x14ac:dyDescent="0.3">
      <c r="A629" t="s">
        <v>641</v>
      </c>
      <c r="B629" s="2">
        <v>45141</v>
      </c>
      <c r="C629" s="2">
        <v>45168</v>
      </c>
      <c r="D629" t="s">
        <v>647</v>
      </c>
      <c r="E629" t="s">
        <v>659</v>
      </c>
      <c r="F629" t="s">
        <v>685</v>
      </c>
      <c r="G629" t="s">
        <v>704</v>
      </c>
      <c r="H629" t="s">
        <v>710</v>
      </c>
      <c r="I629" t="s">
        <v>725</v>
      </c>
      <c r="J629" t="s">
        <v>732</v>
      </c>
      <c r="K629" t="s">
        <v>1359</v>
      </c>
      <c r="L629">
        <v>226.04</v>
      </c>
      <c r="M629">
        <v>545.72</v>
      </c>
      <c r="N629">
        <v>0.151</v>
      </c>
      <c r="O629">
        <v>11</v>
      </c>
    </row>
    <row r="630" spans="1:15" x14ac:dyDescent="0.3">
      <c r="A630" t="s">
        <v>642</v>
      </c>
      <c r="B630" s="2">
        <v>45100</v>
      </c>
      <c r="C630" s="2">
        <v>45125</v>
      </c>
      <c r="D630" t="s">
        <v>648</v>
      </c>
      <c r="E630" t="s">
        <v>653</v>
      </c>
      <c r="F630" t="s">
        <v>688</v>
      </c>
      <c r="G630" t="s">
        <v>706</v>
      </c>
      <c r="H630" t="s">
        <v>708</v>
      </c>
      <c r="I630" t="s">
        <v>725</v>
      </c>
      <c r="J630" t="s">
        <v>730</v>
      </c>
      <c r="K630" t="s">
        <v>1360</v>
      </c>
      <c r="L630">
        <v>807.02</v>
      </c>
      <c r="M630">
        <v>1435.54</v>
      </c>
      <c r="N630">
        <v>0</v>
      </c>
      <c r="O630">
        <v>23</v>
      </c>
    </row>
    <row r="631" spans="1:15" x14ac:dyDescent="0.3">
      <c r="A631" t="s">
        <v>643</v>
      </c>
      <c r="B631" s="2">
        <v>45267</v>
      </c>
      <c r="C631" s="2">
        <v>45293</v>
      </c>
      <c r="D631" t="s">
        <v>649</v>
      </c>
      <c r="E631" t="s">
        <v>656</v>
      </c>
      <c r="F631" t="s">
        <v>698</v>
      </c>
      <c r="G631" t="s">
        <v>706</v>
      </c>
      <c r="H631" t="s">
        <v>710</v>
      </c>
      <c r="I631" t="s">
        <v>718</v>
      </c>
      <c r="J631" t="s">
        <v>727</v>
      </c>
      <c r="K631" t="s">
        <v>1361</v>
      </c>
      <c r="L631">
        <v>1071.99</v>
      </c>
      <c r="M631">
        <v>2397.3000000000002</v>
      </c>
      <c r="N631">
        <v>6.2E-2</v>
      </c>
      <c r="O631">
        <v>18</v>
      </c>
    </row>
    <row r="632" spans="1:15" x14ac:dyDescent="0.3">
      <c r="A632" t="s">
        <v>644</v>
      </c>
      <c r="B632" s="2">
        <v>45249</v>
      </c>
      <c r="C632" s="2">
        <v>45279</v>
      </c>
      <c r="D632" t="s">
        <v>647</v>
      </c>
      <c r="E632" t="s">
        <v>652</v>
      </c>
      <c r="F632" t="s">
        <v>694</v>
      </c>
      <c r="G632" t="s">
        <v>704</v>
      </c>
      <c r="H632" t="s">
        <v>707</v>
      </c>
      <c r="J632" t="s">
        <v>730</v>
      </c>
      <c r="K632" t="s">
        <v>1362</v>
      </c>
      <c r="L632">
        <v>807.11</v>
      </c>
      <c r="M632">
        <v>1853.86</v>
      </c>
      <c r="N632">
        <v>0.13900000000000001</v>
      </c>
      <c r="O632">
        <v>8</v>
      </c>
    </row>
    <row r="633" spans="1:15" x14ac:dyDescent="0.3">
      <c r="A633" t="s">
        <v>645</v>
      </c>
      <c r="B633" s="2">
        <v>45716</v>
      </c>
      <c r="C633" s="2">
        <v>45726</v>
      </c>
      <c r="D633" t="s">
        <v>647</v>
      </c>
      <c r="E633" t="s">
        <v>652</v>
      </c>
      <c r="F633" t="s">
        <v>666</v>
      </c>
      <c r="G633" t="s">
        <v>702</v>
      </c>
      <c r="H633" t="s">
        <v>710</v>
      </c>
      <c r="I633" t="s">
        <v>725</v>
      </c>
      <c r="J633" t="s">
        <v>731</v>
      </c>
      <c r="K633" t="s">
        <v>1363</v>
      </c>
      <c r="L633">
        <v>51.86</v>
      </c>
      <c r="M633">
        <v>45.98</v>
      </c>
      <c r="N633">
        <v>0.17299999999999999</v>
      </c>
      <c r="O633">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73"/>
  <sheetViews>
    <sheetView topLeftCell="A7" workbookViewId="0">
      <selection activeCell="A28" sqref="A28"/>
    </sheetView>
  </sheetViews>
  <sheetFormatPr defaultRowHeight="14.4" x14ac:dyDescent="0.3"/>
  <cols>
    <col min="1" max="1" width="142.88671875" bestFit="1" customWidth="1"/>
  </cols>
  <sheetData>
    <row r="1" spans="1:1" x14ac:dyDescent="0.3">
      <c r="A1" s="3" t="s">
        <v>1421</v>
      </c>
    </row>
    <row r="2" spans="1:1" x14ac:dyDescent="0.3">
      <c r="A2" s="3"/>
    </row>
    <row r="3" spans="1:1" x14ac:dyDescent="0.3">
      <c r="A3" s="1" t="s">
        <v>1364</v>
      </c>
    </row>
    <row r="4" spans="1:1" x14ac:dyDescent="0.3">
      <c r="A4" t="s">
        <v>1365</v>
      </c>
    </row>
    <row r="6" spans="1:1" x14ac:dyDescent="0.3">
      <c r="A6" t="s">
        <v>1366</v>
      </c>
    </row>
    <row r="7" spans="1:1" x14ac:dyDescent="0.3">
      <c r="A7" t="s">
        <v>1367</v>
      </c>
    </row>
    <row r="8" spans="1:1" x14ac:dyDescent="0.3">
      <c r="A8" t="s">
        <v>1368</v>
      </c>
    </row>
    <row r="10" spans="1:1" x14ac:dyDescent="0.3">
      <c r="A10" t="s">
        <v>1369</v>
      </c>
    </row>
    <row r="11" spans="1:1" x14ac:dyDescent="0.3">
      <c r="A11" t="s">
        <v>1370</v>
      </c>
    </row>
    <row r="12" spans="1:1" x14ac:dyDescent="0.3">
      <c r="A12" t="s">
        <v>1371</v>
      </c>
    </row>
    <row r="13" spans="1:1" x14ac:dyDescent="0.3">
      <c r="A13" t="s">
        <v>1372</v>
      </c>
    </row>
    <row r="14" spans="1:1" x14ac:dyDescent="0.3">
      <c r="A14" t="s">
        <v>1373</v>
      </c>
    </row>
    <row r="15" spans="1:1" x14ac:dyDescent="0.3">
      <c r="A15" t="s">
        <v>1374</v>
      </c>
    </row>
    <row r="16" spans="1:1" x14ac:dyDescent="0.3">
      <c r="A16" t="s">
        <v>1375</v>
      </c>
    </row>
    <row r="17" spans="1:1" x14ac:dyDescent="0.3">
      <c r="A17" t="s">
        <v>1376</v>
      </c>
    </row>
    <row r="19" spans="1:1" x14ac:dyDescent="0.3">
      <c r="A19" t="s">
        <v>1377</v>
      </c>
    </row>
    <row r="20" spans="1:1" x14ac:dyDescent="0.3">
      <c r="A20" t="s">
        <v>1378</v>
      </c>
    </row>
    <row r="21" spans="1:1" x14ac:dyDescent="0.3">
      <c r="A21" t="s">
        <v>1379</v>
      </c>
    </row>
    <row r="22" spans="1:1" x14ac:dyDescent="0.3">
      <c r="A22" t="s">
        <v>1380</v>
      </c>
    </row>
    <row r="23" spans="1:1" x14ac:dyDescent="0.3">
      <c r="A23" t="s">
        <v>1381</v>
      </c>
    </row>
    <row r="25" spans="1:1" x14ac:dyDescent="0.3">
      <c r="A25" t="s">
        <v>1382</v>
      </c>
    </row>
    <row r="26" spans="1:1" x14ac:dyDescent="0.3">
      <c r="A26" t="s">
        <v>1383</v>
      </c>
    </row>
    <row r="27" spans="1:1" x14ac:dyDescent="0.3">
      <c r="A27" t="s">
        <v>1384</v>
      </c>
    </row>
    <row r="28" spans="1:1" x14ac:dyDescent="0.3">
      <c r="A28" t="s">
        <v>1385</v>
      </c>
    </row>
    <row r="29" spans="1:1" x14ac:dyDescent="0.3">
      <c r="A29" t="s">
        <v>1386</v>
      </c>
    </row>
    <row r="31" spans="1:1" x14ac:dyDescent="0.3">
      <c r="A31" t="s">
        <v>1387</v>
      </c>
    </row>
    <row r="32" spans="1:1" x14ac:dyDescent="0.3">
      <c r="A32" t="s">
        <v>1388</v>
      </c>
    </row>
    <row r="33" spans="1:1" x14ac:dyDescent="0.3">
      <c r="A33" t="s">
        <v>1389</v>
      </c>
    </row>
    <row r="34" spans="1:1" x14ac:dyDescent="0.3">
      <c r="A34" t="s">
        <v>1390</v>
      </c>
    </row>
    <row r="35" spans="1:1" x14ac:dyDescent="0.3">
      <c r="A35" t="s">
        <v>1391</v>
      </c>
    </row>
    <row r="36" spans="1:1" x14ac:dyDescent="0.3">
      <c r="A36" t="s">
        <v>1392</v>
      </c>
    </row>
    <row r="37" spans="1:1" x14ac:dyDescent="0.3">
      <c r="A37" t="s">
        <v>1393</v>
      </c>
    </row>
    <row r="38" spans="1:1" x14ac:dyDescent="0.3">
      <c r="A38" t="s">
        <v>1394</v>
      </c>
    </row>
    <row r="39" spans="1:1" x14ac:dyDescent="0.3">
      <c r="A39" t="s">
        <v>1395</v>
      </c>
    </row>
    <row r="40" spans="1:1" x14ac:dyDescent="0.3">
      <c r="A40" t="s">
        <v>1396</v>
      </c>
    </row>
    <row r="41" spans="1:1" x14ac:dyDescent="0.3">
      <c r="A41" t="s">
        <v>1397</v>
      </c>
    </row>
    <row r="42" spans="1:1" x14ac:dyDescent="0.3">
      <c r="A42" t="s">
        <v>1398</v>
      </c>
    </row>
    <row r="43" spans="1:1" x14ac:dyDescent="0.3">
      <c r="A43" t="s">
        <v>1399</v>
      </c>
    </row>
    <row r="45" spans="1:1" x14ac:dyDescent="0.3">
      <c r="A45" t="s">
        <v>1400</v>
      </c>
    </row>
    <row r="46" spans="1:1" x14ac:dyDescent="0.3">
      <c r="A46" t="s">
        <v>1401</v>
      </c>
    </row>
    <row r="47" spans="1:1" x14ac:dyDescent="0.3">
      <c r="A47" t="s">
        <v>1402</v>
      </c>
    </row>
    <row r="48" spans="1:1" x14ac:dyDescent="0.3">
      <c r="A48" t="s">
        <v>1403</v>
      </c>
    </row>
    <row r="49" spans="1:1" x14ac:dyDescent="0.3">
      <c r="A49" t="s">
        <v>1404</v>
      </c>
    </row>
    <row r="50" spans="1:1" x14ac:dyDescent="0.3">
      <c r="A50" t="s">
        <v>1405</v>
      </c>
    </row>
    <row r="52" spans="1:1" x14ac:dyDescent="0.3">
      <c r="A52" t="s">
        <v>1406</v>
      </c>
    </row>
    <row r="53" spans="1:1" x14ac:dyDescent="0.3">
      <c r="A53" t="s">
        <v>1407</v>
      </c>
    </row>
    <row r="54" spans="1:1" x14ac:dyDescent="0.3">
      <c r="A54" t="s">
        <v>1408</v>
      </c>
    </row>
    <row r="55" spans="1:1" x14ac:dyDescent="0.3">
      <c r="A55" t="s">
        <v>1409</v>
      </c>
    </row>
    <row r="56" spans="1:1" x14ac:dyDescent="0.3">
      <c r="A56" t="s">
        <v>1410</v>
      </c>
    </row>
    <row r="57" spans="1:1" x14ac:dyDescent="0.3">
      <c r="A57" t="s">
        <v>1411</v>
      </c>
    </row>
    <row r="58" spans="1:1" x14ac:dyDescent="0.3">
      <c r="A58" t="s">
        <v>1412</v>
      </c>
    </row>
    <row r="59" spans="1:1" x14ac:dyDescent="0.3">
      <c r="A59" t="s">
        <v>1413</v>
      </c>
    </row>
    <row r="60" spans="1:1" x14ac:dyDescent="0.3">
      <c r="A60" t="s">
        <v>1414</v>
      </c>
    </row>
    <row r="62" spans="1:1" x14ac:dyDescent="0.3">
      <c r="A62" t="s">
        <v>1415</v>
      </c>
    </row>
    <row r="63" spans="1:1" x14ac:dyDescent="0.3">
      <c r="A63" t="s">
        <v>1416</v>
      </c>
    </row>
    <row r="65" spans="1:1" x14ac:dyDescent="0.3">
      <c r="A65" t="s">
        <v>1417</v>
      </c>
    </row>
    <row r="66" spans="1:1" x14ac:dyDescent="0.3">
      <c r="A66" t="s">
        <v>1418</v>
      </c>
    </row>
    <row r="67" spans="1:1" x14ac:dyDescent="0.3">
      <c r="A67" t="s">
        <v>1419</v>
      </c>
    </row>
    <row r="68" spans="1:1" x14ac:dyDescent="0.3">
      <c r="A68" t="s">
        <v>1420</v>
      </c>
    </row>
    <row r="69" spans="1:1" x14ac:dyDescent="0.3">
      <c r="A69" t="s">
        <v>1424</v>
      </c>
    </row>
    <row r="71" spans="1:1" ht="15.6" x14ac:dyDescent="0.3">
      <c r="A71" s="4" t="s">
        <v>1422</v>
      </c>
    </row>
    <row r="72" spans="1:1" x14ac:dyDescent="0.3">
      <c r="A72" t="s">
        <v>1423</v>
      </c>
    </row>
    <row r="73" spans="1:1" x14ac:dyDescent="0.3">
      <c r="A73" t="s">
        <v>1425</v>
      </c>
    </row>
  </sheetData>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AF7847-C44F-4530-990F-5A04E555BA23}">
  <dimension ref="A1:Q632"/>
  <sheetViews>
    <sheetView topLeftCell="E1" workbookViewId="0">
      <pane ySplit="1" topLeftCell="A2" activePane="bottomLeft" state="frozen"/>
      <selection pane="bottomLeft" activeCell="G9" sqref="A1:Q632"/>
    </sheetView>
  </sheetViews>
  <sheetFormatPr defaultRowHeight="14.4" x14ac:dyDescent="0.3"/>
  <cols>
    <col min="1" max="1" width="16.109375" bestFit="1" customWidth="1"/>
    <col min="2" max="2" width="10.5546875" style="6" bestFit="1" customWidth="1"/>
    <col min="3" max="3" width="12.44140625" style="6" bestFit="1" customWidth="1"/>
    <col min="4" max="4" width="20.77734375" style="6" bestFit="1" customWidth="1"/>
    <col min="5" max="5" width="20.77734375" style="12" customWidth="1"/>
    <col min="6" max="6" width="8.44140625" bestFit="1" customWidth="1"/>
    <col min="7" max="7" width="14" bestFit="1" customWidth="1"/>
    <col min="8" max="8" width="12.44140625" bestFit="1" customWidth="1"/>
    <col min="9" max="9" width="16.6640625" bestFit="1" customWidth="1"/>
    <col min="10" max="10" width="11.21875" bestFit="1" customWidth="1"/>
    <col min="11" max="11" width="11" bestFit="1" customWidth="1"/>
    <col min="12" max="12" width="15.33203125" bestFit="1" customWidth="1"/>
    <col min="13" max="13" width="10" bestFit="1" customWidth="1"/>
    <col min="14" max="15" width="9" style="8" bestFit="1" customWidth="1"/>
    <col min="16" max="16" width="11" style="10" bestFit="1" customWidth="1"/>
    <col min="17" max="17" width="8.33203125" style="12" bestFit="1" customWidth="1"/>
  </cols>
  <sheetData>
    <row r="1" spans="1:17" x14ac:dyDescent="0.3">
      <c r="A1" s="1" t="s">
        <v>0</v>
      </c>
      <c r="B1" s="5" t="s">
        <v>1</v>
      </c>
      <c r="C1" s="5" t="s">
        <v>2</v>
      </c>
      <c r="D1" s="5" t="s">
        <v>1428</v>
      </c>
      <c r="E1" s="11" t="s">
        <v>1429</v>
      </c>
      <c r="F1" s="1" t="s">
        <v>3</v>
      </c>
      <c r="G1" s="1" t="s">
        <v>4</v>
      </c>
      <c r="H1" s="1" t="s">
        <v>5</v>
      </c>
      <c r="I1" s="1" t="s">
        <v>6</v>
      </c>
      <c r="J1" s="1" t="s">
        <v>7</v>
      </c>
      <c r="K1" s="1" t="s">
        <v>8</v>
      </c>
      <c r="L1" s="1" t="s">
        <v>9</v>
      </c>
      <c r="M1" s="1" t="s">
        <v>10</v>
      </c>
      <c r="N1" s="7" t="s">
        <v>11</v>
      </c>
      <c r="O1" s="7" t="s">
        <v>1430</v>
      </c>
      <c r="P1" s="9" t="s">
        <v>13</v>
      </c>
      <c r="Q1" s="11" t="s">
        <v>14</v>
      </c>
    </row>
    <row r="2" spans="1:17" x14ac:dyDescent="0.3">
      <c r="A2" t="s">
        <v>15</v>
      </c>
      <c r="B2" s="6">
        <v>45362</v>
      </c>
      <c r="C2" s="6">
        <v>45388</v>
      </c>
      <c r="D2" s="6">
        <f>IF(C2&lt;B2,B2,C2)</f>
        <v>45388</v>
      </c>
      <c r="E2" s="12">
        <f>D2-B2</f>
        <v>26</v>
      </c>
      <c r="F2" t="s">
        <v>646</v>
      </c>
      <c r="G2" t="s">
        <v>650</v>
      </c>
      <c r="H2" t="s">
        <v>662</v>
      </c>
      <c r="I2" t="s">
        <v>701</v>
      </c>
      <c r="J2" t="s">
        <v>707</v>
      </c>
      <c r="K2" t="s">
        <v>712</v>
      </c>
      <c r="L2" t="s">
        <v>727</v>
      </c>
      <c r="M2" t="s">
        <v>734</v>
      </c>
      <c r="N2" s="8">
        <v>279.24</v>
      </c>
      <c r="O2" s="8">
        <v>608.9</v>
      </c>
      <c r="P2" s="10">
        <v>0.112</v>
      </c>
      <c r="Q2" s="12">
        <v>9</v>
      </c>
    </row>
    <row r="3" spans="1:17" x14ac:dyDescent="0.3">
      <c r="A3" t="s">
        <v>16</v>
      </c>
      <c r="B3" s="6">
        <v>45588</v>
      </c>
      <c r="C3" s="6">
        <v>45587</v>
      </c>
      <c r="D3" s="6">
        <f t="shared" ref="D3:D66" si="0">IF(C3&lt;B3,B3,C3)</f>
        <v>45588</v>
      </c>
      <c r="E3" s="12">
        <f t="shared" ref="E3:E66" si="1">D3-B3</f>
        <v>0</v>
      </c>
      <c r="F3" t="s">
        <v>646</v>
      </c>
      <c r="G3" t="s">
        <v>651</v>
      </c>
      <c r="H3" t="s">
        <v>663</v>
      </c>
      <c r="I3" t="s">
        <v>702</v>
      </c>
      <c r="J3" t="s">
        <v>708</v>
      </c>
      <c r="K3" t="s">
        <v>713</v>
      </c>
      <c r="L3" t="s">
        <v>728</v>
      </c>
      <c r="M3" t="s">
        <v>735</v>
      </c>
      <c r="N3" s="8">
        <v>1084.3900000000001</v>
      </c>
      <c r="O3" s="8">
        <v>759.33</v>
      </c>
      <c r="P3" s="10">
        <v>0.23699999999999999</v>
      </c>
      <c r="Q3" s="12">
        <v>31</v>
      </c>
    </row>
    <row r="4" spans="1:17" x14ac:dyDescent="0.3">
      <c r="A4" t="s">
        <v>17</v>
      </c>
      <c r="B4" s="6">
        <v>44985</v>
      </c>
      <c r="C4" s="6">
        <v>45010</v>
      </c>
      <c r="D4" s="6">
        <f t="shared" si="0"/>
        <v>45010</v>
      </c>
      <c r="E4" s="12">
        <f t="shared" si="1"/>
        <v>25</v>
      </c>
      <c r="F4" t="s">
        <v>646</v>
      </c>
      <c r="G4" t="s">
        <v>650</v>
      </c>
      <c r="H4" t="s">
        <v>664</v>
      </c>
      <c r="I4" t="s">
        <v>701</v>
      </c>
      <c r="J4" t="s">
        <v>707</v>
      </c>
      <c r="K4" t="s">
        <v>714</v>
      </c>
      <c r="L4" t="s">
        <v>729</v>
      </c>
      <c r="M4" t="s">
        <v>736</v>
      </c>
      <c r="N4" s="8">
        <v>1460.76</v>
      </c>
      <c r="O4" s="8">
        <v>30.66</v>
      </c>
      <c r="P4" s="10">
        <v>0.13100000000000001</v>
      </c>
      <c r="Q4" s="12">
        <v>12</v>
      </c>
    </row>
    <row r="5" spans="1:17" x14ac:dyDescent="0.3">
      <c r="A5" t="s">
        <v>18</v>
      </c>
      <c r="B5" s="6">
        <v>45745</v>
      </c>
      <c r="C5" s="6">
        <v>45749</v>
      </c>
      <c r="D5" s="6">
        <f t="shared" si="0"/>
        <v>45749</v>
      </c>
      <c r="E5" s="12">
        <f t="shared" si="1"/>
        <v>4</v>
      </c>
      <c r="F5" t="s">
        <v>646</v>
      </c>
      <c r="G5" t="s">
        <v>651</v>
      </c>
      <c r="H5" t="s">
        <v>665</v>
      </c>
      <c r="I5" t="s">
        <v>703</v>
      </c>
      <c r="J5" t="s">
        <v>709</v>
      </c>
      <c r="K5" t="s">
        <v>715</v>
      </c>
      <c r="L5" t="s">
        <v>730</v>
      </c>
      <c r="M5" t="s">
        <v>737</v>
      </c>
      <c r="N5" s="8">
        <v>259.93</v>
      </c>
      <c r="O5" s="8">
        <v>255.94</v>
      </c>
      <c r="P5" s="10">
        <v>7.1999999999999995E-2</v>
      </c>
      <c r="Q5" s="12">
        <v>22</v>
      </c>
    </row>
    <row r="6" spans="1:17" x14ac:dyDescent="0.3">
      <c r="A6" t="s">
        <v>19</v>
      </c>
      <c r="B6" s="6">
        <v>45266</v>
      </c>
      <c r="C6" s="6">
        <v>45291</v>
      </c>
      <c r="D6" s="6">
        <f t="shared" si="0"/>
        <v>45291</v>
      </c>
      <c r="E6" s="12">
        <f t="shared" si="1"/>
        <v>25</v>
      </c>
      <c r="F6" t="s">
        <v>647</v>
      </c>
      <c r="G6" t="s">
        <v>652</v>
      </c>
      <c r="H6" t="s">
        <v>666</v>
      </c>
      <c r="I6" t="s">
        <v>704</v>
      </c>
      <c r="J6" t="s">
        <v>707</v>
      </c>
      <c r="K6" t="s">
        <v>716</v>
      </c>
      <c r="L6" t="s">
        <v>728</v>
      </c>
      <c r="M6" t="s">
        <v>738</v>
      </c>
      <c r="N6" s="8">
        <v>663.03</v>
      </c>
      <c r="O6" s="8">
        <v>813.51</v>
      </c>
      <c r="P6" s="10">
        <v>0.10199999999999999</v>
      </c>
      <c r="Q6" s="12">
        <v>15</v>
      </c>
    </row>
    <row r="7" spans="1:17" x14ac:dyDescent="0.3">
      <c r="A7" t="s">
        <v>20</v>
      </c>
      <c r="B7" s="6">
        <v>44928</v>
      </c>
      <c r="C7" s="6">
        <v>44931</v>
      </c>
      <c r="D7" s="6">
        <f t="shared" si="0"/>
        <v>44931</v>
      </c>
      <c r="E7" s="12">
        <f t="shared" si="1"/>
        <v>3</v>
      </c>
      <c r="F7" t="s">
        <v>648</v>
      </c>
      <c r="G7" t="s">
        <v>653</v>
      </c>
      <c r="H7" t="s">
        <v>667</v>
      </c>
      <c r="I7" t="s">
        <v>701</v>
      </c>
      <c r="J7" t="s">
        <v>710</v>
      </c>
      <c r="K7" t="s">
        <v>717</v>
      </c>
      <c r="L7" t="s">
        <v>731</v>
      </c>
      <c r="M7" t="s">
        <v>739</v>
      </c>
      <c r="N7" s="8">
        <v>315.87</v>
      </c>
      <c r="O7" s="8">
        <v>591.67999999999995</v>
      </c>
      <c r="P7" s="10">
        <v>0</v>
      </c>
      <c r="Q7" s="12">
        <v>7</v>
      </c>
    </row>
    <row r="8" spans="1:17" x14ac:dyDescent="0.3">
      <c r="A8" t="s">
        <v>21</v>
      </c>
      <c r="B8" s="6">
        <v>45653</v>
      </c>
      <c r="C8" s="6">
        <v>45671</v>
      </c>
      <c r="D8" s="6">
        <f t="shared" si="0"/>
        <v>45671</v>
      </c>
      <c r="E8" s="12">
        <f t="shared" si="1"/>
        <v>18</v>
      </c>
      <c r="F8" t="s">
        <v>647</v>
      </c>
      <c r="G8" t="s">
        <v>654</v>
      </c>
      <c r="H8" t="s">
        <v>668</v>
      </c>
      <c r="I8" t="s">
        <v>705</v>
      </c>
      <c r="J8" t="s">
        <v>709</v>
      </c>
      <c r="K8" t="s">
        <v>718</v>
      </c>
      <c r="L8" t="s">
        <v>732</v>
      </c>
      <c r="M8" t="s">
        <v>740</v>
      </c>
      <c r="N8" s="8">
        <v>586.07000000000005</v>
      </c>
      <c r="O8" s="8">
        <v>845.97</v>
      </c>
      <c r="P8" s="10">
        <v>0.14699999999999999</v>
      </c>
      <c r="Q8" s="12">
        <v>4</v>
      </c>
    </row>
    <row r="9" spans="1:17" x14ac:dyDescent="0.3">
      <c r="A9" t="s">
        <v>22</v>
      </c>
      <c r="B9" s="6">
        <v>44941</v>
      </c>
      <c r="C9" s="6">
        <v>44939</v>
      </c>
      <c r="D9" s="6">
        <f t="shared" si="0"/>
        <v>44941</v>
      </c>
      <c r="E9" s="12">
        <f t="shared" si="1"/>
        <v>0</v>
      </c>
      <c r="F9" t="s">
        <v>646</v>
      </c>
      <c r="G9" t="s">
        <v>651</v>
      </c>
      <c r="H9" t="s">
        <v>669</v>
      </c>
      <c r="I9" t="s">
        <v>702</v>
      </c>
      <c r="J9" t="s">
        <v>708</v>
      </c>
      <c r="K9" t="s">
        <v>719</v>
      </c>
      <c r="L9" t="s">
        <v>728</v>
      </c>
      <c r="M9" t="s">
        <v>741</v>
      </c>
      <c r="N9" s="8">
        <v>28.38</v>
      </c>
      <c r="O9" s="8">
        <v>47.22</v>
      </c>
      <c r="P9" s="10">
        <v>0.19400000000000001</v>
      </c>
      <c r="Q9" s="12">
        <v>18</v>
      </c>
    </row>
    <row r="10" spans="1:17" x14ac:dyDescent="0.3">
      <c r="A10" t="s">
        <v>23</v>
      </c>
      <c r="B10" s="6">
        <v>45416</v>
      </c>
      <c r="C10" s="6">
        <v>45441</v>
      </c>
      <c r="D10" s="6">
        <f t="shared" si="0"/>
        <v>45441</v>
      </c>
      <c r="E10" s="12">
        <f t="shared" si="1"/>
        <v>25</v>
      </c>
      <c r="F10" t="s">
        <v>646</v>
      </c>
      <c r="G10" t="s">
        <v>651</v>
      </c>
      <c r="H10" t="s">
        <v>669</v>
      </c>
      <c r="I10" t="s">
        <v>703</v>
      </c>
      <c r="J10" t="s">
        <v>709</v>
      </c>
      <c r="K10" t="s">
        <v>719</v>
      </c>
      <c r="L10" t="s">
        <v>732</v>
      </c>
      <c r="M10" t="s">
        <v>742</v>
      </c>
      <c r="N10" s="8">
        <v>1295.3399999999999</v>
      </c>
      <c r="O10" s="8">
        <v>2530.81</v>
      </c>
      <c r="P10" s="10">
        <v>3.1E-2</v>
      </c>
      <c r="Q10" s="12">
        <v>6</v>
      </c>
    </row>
    <row r="11" spans="1:17" x14ac:dyDescent="0.3">
      <c r="A11" t="s">
        <v>24</v>
      </c>
      <c r="B11" s="6">
        <v>45798</v>
      </c>
      <c r="C11" s="6">
        <v>45817</v>
      </c>
      <c r="D11" s="6">
        <f t="shared" si="0"/>
        <v>45817</v>
      </c>
      <c r="E11" s="12">
        <f t="shared" si="1"/>
        <v>19</v>
      </c>
      <c r="F11" t="s">
        <v>648</v>
      </c>
      <c r="G11" t="s">
        <v>655</v>
      </c>
      <c r="H11" t="s">
        <v>670</v>
      </c>
      <c r="I11" t="s">
        <v>703</v>
      </c>
      <c r="J11" t="s">
        <v>708</v>
      </c>
      <c r="K11" t="s">
        <v>720</v>
      </c>
      <c r="L11" t="s">
        <v>727</v>
      </c>
      <c r="M11" t="s">
        <v>743</v>
      </c>
      <c r="N11" s="8">
        <v>1331.38</v>
      </c>
      <c r="O11" s="8">
        <v>2309.56</v>
      </c>
      <c r="P11" s="10">
        <v>0.14899999999999999</v>
      </c>
      <c r="Q11" s="12">
        <v>31</v>
      </c>
    </row>
    <row r="12" spans="1:17" x14ac:dyDescent="0.3">
      <c r="A12" t="s">
        <v>25</v>
      </c>
      <c r="B12" s="6">
        <v>45319</v>
      </c>
      <c r="C12" s="6">
        <v>45331</v>
      </c>
      <c r="D12" s="6">
        <f t="shared" si="0"/>
        <v>45331</v>
      </c>
      <c r="E12" s="12">
        <f t="shared" si="1"/>
        <v>12</v>
      </c>
      <c r="F12" t="s">
        <v>649</v>
      </c>
      <c r="G12" t="s">
        <v>656</v>
      </c>
      <c r="H12" t="s">
        <v>671</v>
      </c>
      <c r="I12" t="s">
        <v>701</v>
      </c>
      <c r="J12" t="s">
        <v>708</v>
      </c>
      <c r="K12" t="s">
        <v>715</v>
      </c>
      <c r="L12" t="s">
        <v>733</v>
      </c>
      <c r="M12" t="s">
        <v>744</v>
      </c>
      <c r="N12" s="8">
        <v>644.16999999999996</v>
      </c>
      <c r="O12" s="8">
        <v>700.12</v>
      </c>
      <c r="P12" s="10">
        <v>6.0000000000000001E-3</v>
      </c>
      <c r="Q12" s="12">
        <v>23</v>
      </c>
    </row>
    <row r="13" spans="1:17" x14ac:dyDescent="0.3">
      <c r="A13" t="s">
        <v>26</v>
      </c>
      <c r="B13" s="6">
        <v>45660</v>
      </c>
      <c r="C13" s="6">
        <v>45680</v>
      </c>
      <c r="D13" s="6">
        <f t="shared" si="0"/>
        <v>45680</v>
      </c>
      <c r="E13" s="12">
        <f t="shared" si="1"/>
        <v>20</v>
      </c>
      <c r="F13" t="s">
        <v>647</v>
      </c>
      <c r="G13" t="s">
        <v>652</v>
      </c>
      <c r="H13" t="s">
        <v>666</v>
      </c>
      <c r="I13" t="s">
        <v>701</v>
      </c>
      <c r="J13" t="s">
        <v>710</v>
      </c>
      <c r="K13" t="s">
        <v>721</v>
      </c>
      <c r="L13" t="s">
        <v>730</v>
      </c>
      <c r="M13" t="s">
        <v>745</v>
      </c>
      <c r="N13" s="8">
        <v>908.6</v>
      </c>
      <c r="O13" s="8">
        <v>691.37</v>
      </c>
      <c r="P13" s="10">
        <v>0.25</v>
      </c>
      <c r="Q13" s="12">
        <v>20</v>
      </c>
    </row>
    <row r="14" spans="1:17" x14ac:dyDescent="0.3">
      <c r="A14" t="s">
        <v>27</v>
      </c>
      <c r="B14" s="6">
        <v>45722</v>
      </c>
      <c r="C14" s="6">
        <v>45747</v>
      </c>
      <c r="D14" s="6">
        <f t="shared" si="0"/>
        <v>45747</v>
      </c>
      <c r="E14" s="12">
        <f t="shared" si="1"/>
        <v>25</v>
      </c>
      <c r="F14" t="s">
        <v>648</v>
      </c>
      <c r="G14" t="s">
        <v>655</v>
      </c>
      <c r="H14" t="s">
        <v>672</v>
      </c>
      <c r="I14" t="s">
        <v>703</v>
      </c>
      <c r="J14" t="s">
        <v>708</v>
      </c>
      <c r="K14" t="s">
        <v>713</v>
      </c>
      <c r="L14" t="s">
        <v>727</v>
      </c>
      <c r="M14" t="s">
        <v>746</v>
      </c>
      <c r="N14" s="8">
        <v>331.57</v>
      </c>
      <c r="O14" s="8">
        <v>548.4</v>
      </c>
      <c r="P14" s="10">
        <v>9.4E-2</v>
      </c>
      <c r="Q14" s="12">
        <v>10</v>
      </c>
    </row>
    <row r="15" spans="1:17" x14ac:dyDescent="0.3">
      <c r="A15" t="s">
        <v>28</v>
      </c>
      <c r="B15" s="6">
        <v>45311</v>
      </c>
      <c r="C15" s="6">
        <v>45335</v>
      </c>
      <c r="D15" s="6">
        <f t="shared" si="0"/>
        <v>45335</v>
      </c>
      <c r="E15" s="12">
        <f t="shared" si="1"/>
        <v>24</v>
      </c>
      <c r="F15" t="s">
        <v>649</v>
      </c>
      <c r="G15" t="s">
        <v>657</v>
      </c>
      <c r="H15" t="s">
        <v>673</v>
      </c>
      <c r="I15" t="s">
        <v>701</v>
      </c>
      <c r="J15" t="s">
        <v>707</v>
      </c>
      <c r="K15" t="s">
        <v>722</v>
      </c>
      <c r="L15" t="s">
        <v>728</v>
      </c>
      <c r="M15" t="s">
        <v>747</v>
      </c>
      <c r="N15" s="8">
        <v>643.53</v>
      </c>
      <c r="O15" s="8">
        <v>1439.01</v>
      </c>
      <c r="P15" s="10">
        <v>0</v>
      </c>
      <c r="Q15" s="12">
        <v>15</v>
      </c>
    </row>
    <row r="16" spans="1:17" x14ac:dyDescent="0.3">
      <c r="A16" t="s">
        <v>29</v>
      </c>
      <c r="B16" s="6">
        <v>45901</v>
      </c>
      <c r="C16" s="6">
        <v>45930</v>
      </c>
      <c r="D16" s="6">
        <f t="shared" si="0"/>
        <v>45930</v>
      </c>
      <c r="E16" s="12">
        <f t="shared" si="1"/>
        <v>29</v>
      </c>
      <c r="F16" t="s">
        <v>648</v>
      </c>
      <c r="G16" t="s">
        <v>655</v>
      </c>
      <c r="H16" t="s">
        <v>672</v>
      </c>
      <c r="I16" t="s">
        <v>702</v>
      </c>
      <c r="J16" t="s">
        <v>707</v>
      </c>
      <c r="K16" t="s">
        <v>723</v>
      </c>
      <c r="L16" t="s">
        <v>733</v>
      </c>
      <c r="M16" t="s">
        <v>748</v>
      </c>
      <c r="N16" s="8">
        <v>780.59</v>
      </c>
      <c r="O16" s="8">
        <v>631.57000000000005</v>
      </c>
      <c r="P16" s="10">
        <v>0</v>
      </c>
      <c r="Q16" s="12">
        <v>12</v>
      </c>
    </row>
    <row r="17" spans="1:17" x14ac:dyDescent="0.3">
      <c r="A17" t="s">
        <v>30</v>
      </c>
      <c r="B17" s="6">
        <v>45039</v>
      </c>
      <c r="C17" s="6">
        <v>45038</v>
      </c>
      <c r="D17" s="6">
        <f t="shared" si="0"/>
        <v>45039</v>
      </c>
      <c r="E17" s="12">
        <f t="shared" si="1"/>
        <v>0</v>
      </c>
      <c r="F17" t="s">
        <v>646</v>
      </c>
      <c r="G17" t="s">
        <v>650</v>
      </c>
      <c r="H17" t="s">
        <v>664</v>
      </c>
      <c r="I17" t="s">
        <v>705</v>
      </c>
      <c r="J17" t="s">
        <v>711</v>
      </c>
      <c r="K17" t="s">
        <v>718</v>
      </c>
      <c r="L17" t="s">
        <v>731</v>
      </c>
      <c r="M17" t="s">
        <v>749</v>
      </c>
      <c r="N17" s="8">
        <v>756.51</v>
      </c>
      <c r="O17" s="8">
        <v>850.8</v>
      </c>
      <c r="P17" s="10">
        <v>7.3999999999999996E-2</v>
      </c>
      <c r="Q17" s="12">
        <v>9</v>
      </c>
    </row>
    <row r="18" spans="1:17" x14ac:dyDescent="0.3">
      <c r="A18" t="s">
        <v>31</v>
      </c>
      <c r="B18" s="6">
        <v>45636</v>
      </c>
      <c r="C18" s="6">
        <v>45665</v>
      </c>
      <c r="D18" s="6">
        <f t="shared" si="0"/>
        <v>45665</v>
      </c>
      <c r="E18" s="12">
        <f t="shared" si="1"/>
        <v>29</v>
      </c>
      <c r="F18" t="s">
        <v>649</v>
      </c>
      <c r="G18" t="s">
        <v>657</v>
      </c>
      <c r="H18" t="s">
        <v>673</v>
      </c>
      <c r="I18" t="s">
        <v>705</v>
      </c>
      <c r="J18" t="s">
        <v>707</v>
      </c>
      <c r="K18" t="s">
        <v>723</v>
      </c>
      <c r="L18" t="s">
        <v>728</v>
      </c>
      <c r="M18" t="s">
        <v>750</v>
      </c>
      <c r="N18" s="8">
        <v>891.08</v>
      </c>
      <c r="O18" s="8">
        <v>1040.0999999999999</v>
      </c>
      <c r="P18" s="10">
        <v>0.109</v>
      </c>
      <c r="Q18" s="12">
        <v>28</v>
      </c>
    </row>
    <row r="19" spans="1:17" x14ac:dyDescent="0.3">
      <c r="A19" t="s">
        <v>32</v>
      </c>
      <c r="B19" s="6">
        <v>45908</v>
      </c>
      <c r="C19" s="6">
        <v>45916</v>
      </c>
      <c r="D19" s="6">
        <f t="shared" si="0"/>
        <v>45916</v>
      </c>
      <c r="E19" s="12">
        <f t="shared" si="1"/>
        <v>8</v>
      </c>
      <c r="F19" t="s">
        <v>647</v>
      </c>
      <c r="G19" t="s">
        <v>652</v>
      </c>
      <c r="H19" t="s">
        <v>666</v>
      </c>
      <c r="I19" t="s">
        <v>701</v>
      </c>
      <c r="J19" t="s">
        <v>710</v>
      </c>
      <c r="K19" t="s">
        <v>712</v>
      </c>
      <c r="L19" t="s">
        <v>730</v>
      </c>
      <c r="M19" t="s">
        <v>751</v>
      </c>
      <c r="N19" s="8">
        <v>1225.57</v>
      </c>
      <c r="O19" s="8">
        <v>2705.57</v>
      </c>
      <c r="P19" s="10">
        <v>0.183</v>
      </c>
      <c r="Q19" s="12">
        <v>16</v>
      </c>
    </row>
    <row r="20" spans="1:17" x14ac:dyDescent="0.3">
      <c r="A20" t="s">
        <v>33</v>
      </c>
      <c r="B20" s="6">
        <v>45858</v>
      </c>
      <c r="C20" s="6">
        <v>45874</v>
      </c>
      <c r="D20" s="6">
        <f t="shared" si="0"/>
        <v>45874</v>
      </c>
      <c r="E20" s="12">
        <f t="shared" si="1"/>
        <v>16</v>
      </c>
      <c r="F20" t="s">
        <v>648</v>
      </c>
      <c r="G20" t="s">
        <v>655</v>
      </c>
      <c r="H20" t="s">
        <v>672</v>
      </c>
      <c r="I20" t="s">
        <v>706</v>
      </c>
      <c r="J20" t="s">
        <v>709</v>
      </c>
      <c r="K20" t="s">
        <v>715</v>
      </c>
      <c r="L20" t="s">
        <v>733</v>
      </c>
      <c r="M20" t="s">
        <v>752</v>
      </c>
      <c r="N20" s="8">
        <v>1068.17</v>
      </c>
      <c r="O20" s="8">
        <v>2375.37</v>
      </c>
      <c r="P20" s="10">
        <v>0.109</v>
      </c>
      <c r="Q20" s="12">
        <v>18</v>
      </c>
    </row>
    <row r="21" spans="1:17" x14ac:dyDescent="0.3">
      <c r="A21" t="s">
        <v>34</v>
      </c>
      <c r="B21" s="6">
        <v>45798</v>
      </c>
      <c r="C21" s="6">
        <v>45796</v>
      </c>
      <c r="D21" s="6">
        <f t="shared" si="0"/>
        <v>45798</v>
      </c>
      <c r="E21" s="12">
        <f t="shared" si="1"/>
        <v>0</v>
      </c>
      <c r="F21" t="s">
        <v>649</v>
      </c>
      <c r="G21" t="s">
        <v>658</v>
      </c>
      <c r="H21" t="s">
        <v>674</v>
      </c>
      <c r="I21" t="s">
        <v>706</v>
      </c>
      <c r="J21" t="s">
        <v>708</v>
      </c>
      <c r="K21" t="s">
        <v>724</v>
      </c>
      <c r="L21" t="s">
        <v>731</v>
      </c>
      <c r="M21" t="s">
        <v>753</v>
      </c>
      <c r="N21" s="8">
        <v>1015.16</v>
      </c>
      <c r="O21" s="8">
        <v>2148.14</v>
      </c>
      <c r="P21" s="10">
        <v>3.7999999999999999E-2</v>
      </c>
      <c r="Q21" s="12">
        <v>19</v>
      </c>
    </row>
    <row r="22" spans="1:17" x14ac:dyDescent="0.3">
      <c r="A22" t="s">
        <v>35</v>
      </c>
      <c r="B22" s="6">
        <v>45498</v>
      </c>
      <c r="C22" s="6">
        <v>45497</v>
      </c>
      <c r="D22" s="6">
        <f t="shared" si="0"/>
        <v>45498</v>
      </c>
      <c r="E22" s="12">
        <f t="shared" si="1"/>
        <v>0</v>
      </c>
      <c r="F22" t="s">
        <v>646</v>
      </c>
      <c r="G22" t="s">
        <v>650</v>
      </c>
      <c r="H22" t="s">
        <v>675</v>
      </c>
      <c r="I22" t="s">
        <v>703</v>
      </c>
      <c r="J22" t="s">
        <v>711</v>
      </c>
      <c r="K22" t="s">
        <v>713</v>
      </c>
      <c r="L22" t="s">
        <v>731</v>
      </c>
      <c r="M22" t="s">
        <v>754</v>
      </c>
      <c r="N22" s="8">
        <v>1494.4</v>
      </c>
      <c r="O22" s="8">
        <v>3661.07</v>
      </c>
      <c r="P22" s="10">
        <v>7.1999999999999995E-2</v>
      </c>
      <c r="Q22" s="12">
        <v>7</v>
      </c>
    </row>
    <row r="23" spans="1:17" x14ac:dyDescent="0.3">
      <c r="A23" t="s">
        <v>36</v>
      </c>
      <c r="B23" s="6">
        <v>45057</v>
      </c>
      <c r="C23" s="6">
        <v>45074</v>
      </c>
      <c r="D23" s="6">
        <f t="shared" si="0"/>
        <v>45074</v>
      </c>
      <c r="E23" s="12">
        <f t="shared" si="1"/>
        <v>17</v>
      </c>
      <c r="F23" t="s">
        <v>647</v>
      </c>
      <c r="G23" t="s">
        <v>659</v>
      </c>
      <c r="H23" t="s">
        <v>676</v>
      </c>
      <c r="I23" t="s">
        <v>706</v>
      </c>
      <c r="J23" t="s">
        <v>709</v>
      </c>
      <c r="K23" t="s">
        <v>718</v>
      </c>
      <c r="L23" t="s">
        <v>729</v>
      </c>
      <c r="M23" t="s">
        <v>755</v>
      </c>
      <c r="N23" s="8">
        <v>1331.19</v>
      </c>
      <c r="O23" s="8">
        <v>2903.09</v>
      </c>
      <c r="P23" s="10">
        <v>0.14299999999999999</v>
      </c>
      <c r="Q23" s="12">
        <v>8</v>
      </c>
    </row>
    <row r="24" spans="1:17" x14ac:dyDescent="0.3">
      <c r="A24" t="s">
        <v>37</v>
      </c>
      <c r="B24" s="6">
        <v>45822</v>
      </c>
      <c r="C24" s="6">
        <v>45837</v>
      </c>
      <c r="D24" s="6">
        <f t="shared" si="0"/>
        <v>45837</v>
      </c>
      <c r="E24" s="12">
        <f t="shared" si="1"/>
        <v>15</v>
      </c>
      <c r="F24" t="s">
        <v>646</v>
      </c>
      <c r="G24" t="s">
        <v>651</v>
      </c>
      <c r="H24" t="s">
        <v>663</v>
      </c>
      <c r="I24" t="s">
        <v>704</v>
      </c>
      <c r="J24" t="s">
        <v>709</v>
      </c>
      <c r="K24" t="s">
        <v>724</v>
      </c>
      <c r="L24" t="s">
        <v>733</v>
      </c>
      <c r="M24" t="s">
        <v>756</v>
      </c>
      <c r="N24" s="8">
        <v>730.99</v>
      </c>
      <c r="O24" s="8">
        <v>1242.8399999999999</v>
      </c>
      <c r="P24" s="10">
        <v>0.12</v>
      </c>
      <c r="Q24" s="12">
        <v>10</v>
      </c>
    </row>
    <row r="25" spans="1:17" x14ac:dyDescent="0.3">
      <c r="A25" t="s">
        <v>38</v>
      </c>
      <c r="B25" s="6">
        <v>45430</v>
      </c>
      <c r="C25" s="6">
        <v>45435</v>
      </c>
      <c r="D25" s="6">
        <f t="shared" si="0"/>
        <v>45435</v>
      </c>
      <c r="E25" s="12">
        <f t="shared" si="1"/>
        <v>5</v>
      </c>
      <c r="F25" t="s">
        <v>648</v>
      </c>
      <c r="G25" t="s">
        <v>660</v>
      </c>
      <c r="H25" t="s">
        <v>677</v>
      </c>
      <c r="I25" t="s">
        <v>706</v>
      </c>
      <c r="J25" t="s">
        <v>707</v>
      </c>
      <c r="K25" t="s">
        <v>722</v>
      </c>
      <c r="L25" t="s">
        <v>731</v>
      </c>
      <c r="M25" t="s">
        <v>757</v>
      </c>
      <c r="N25" s="8">
        <v>1274.5899999999999</v>
      </c>
      <c r="O25" s="8">
        <v>2553.69</v>
      </c>
      <c r="P25" s="10">
        <v>0.01</v>
      </c>
      <c r="Q25" s="12">
        <v>8</v>
      </c>
    </row>
    <row r="26" spans="1:17" x14ac:dyDescent="0.3">
      <c r="A26" t="s">
        <v>39</v>
      </c>
      <c r="B26" s="6">
        <v>44964</v>
      </c>
      <c r="C26" s="6">
        <v>44969</v>
      </c>
      <c r="D26" s="6">
        <f t="shared" si="0"/>
        <v>44969</v>
      </c>
      <c r="E26" s="12">
        <f t="shared" si="1"/>
        <v>5</v>
      </c>
      <c r="F26" t="s">
        <v>648</v>
      </c>
      <c r="G26" t="s">
        <v>655</v>
      </c>
      <c r="H26" t="s">
        <v>670</v>
      </c>
      <c r="I26" t="s">
        <v>702</v>
      </c>
      <c r="J26" t="s">
        <v>708</v>
      </c>
      <c r="K26" t="s">
        <v>725</v>
      </c>
      <c r="L26" t="s">
        <v>727</v>
      </c>
      <c r="M26" t="s">
        <v>758</v>
      </c>
      <c r="N26" s="8">
        <v>948.55</v>
      </c>
      <c r="O26" s="8">
        <v>2089.16</v>
      </c>
      <c r="P26" s="10">
        <v>7.0000000000000001E-3</v>
      </c>
      <c r="Q26" s="12">
        <v>12</v>
      </c>
    </row>
    <row r="27" spans="1:17" x14ac:dyDescent="0.3">
      <c r="A27" t="s">
        <v>40</v>
      </c>
      <c r="B27" s="6">
        <v>45473</v>
      </c>
      <c r="C27" s="6">
        <v>45487</v>
      </c>
      <c r="D27" s="6">
        <f t="shared" si="0"/>
        <v>45487</v>
      </c>
      <c r="E27" s="12">
        <f t="shared" si="1"/>
        <v>14</v>
      </c>
      <c r="F27" t="s">
        <v>648</v>
      </c>
      <c r="G27" t="s">
        <v>655</v>
      </c>
      <c r="H27" t="s">
        <v>672</v>
      </c>
      <c r="I27" t="s">
        <v>702</v>
      </c>
      <c r="J27" t="s">
        <v>707</v>
      </c>
      <c r="K27" t="s">
        <v>712</v>
      </c>
      <c r="L27" t="s">
        <v>733</v>
      </c>
      <c r="M27" t="s">
        <v>759</v>
      </c>
      <c r="N27" s="8">
        <v>1491.85</v>
      </c>
      <c r="O27" s="8">
        <v>2583.02</v>
      </c>
      <c r="P27" s="10">
        <v>0.16800000000000001</v>
      </c>
      <c r="Q27" s="12">
        <v>4</v>
      </c>
    </row>
    <row r="28" spans="1:17" x14ac:dyDescent="0.3">
      <c r="A28" t="s">
        <v>41</v>
      </c>
      <c r="B28" s="6">
        <v>45626</v>
      </c>
      <c r="C28" s="6">
        <v>45656</v>
      </c>
      <c r="D28" s="6">
        <f t="shared" si="0"/>
        <v>45656</v>
      </c>
      <c r="E28" s="12">
        <f t="shared" si="1"/>
        <v>30</v>
      </c>
      <c r="F28" t="s">
        <v>649</v>
      </c>
      <c r="G28" t="s">
        <v>657</v>
      </c>
      <c r="H28" t="s">
        <v>673</v>
      </c>
      <c r="I28" t="s">
        <v>704</v>
      </c>
      <c r="J28" t="s">
        <v>709</v>
      </c>
      <c r="K28" t="s">
        <v>721</v>
      </c>
      <c r="L28" t="s">
        <v>728</v>
      </c>
      <c r="M28" t="s">
        <v>760</v>
      </c>
      <c r="N28" s="8">
        <v>117.64</v>
      </c>
      <c r="O28" s="8">
        <v>175.67</v>
      </c>
      <c r="P28" s="10">
        <v>0</v>
      </c>
      <c r="Q28" s="12">
        <v>10</v>
      </c>
    </row>
    <row r="29" spans="1:17" x14ac:dyDescent="0.3">
      <c r="A29" t="s">
        <v>42</v>
      </c>
      <c r="B29" s="6">
        <v>45492</v>
      </c>
      <c r="C29" s="6">
        <v>45492</v>
      </c>
      <c r="D29" s="6">
        <f t="shared" si="0"/>
        <v>45492</v>
      </c>
      <c r="E29" s="12">
        <f t="shared" si="1"/>
        <v>0</v>
      </c>
      <c r="F29" t="s">
        <v>646</v>
      </c>
      <c r="G29" t="s">
        <v>650</v>
      </c>
      <c r="H29" t="s">
        <v>662</v>
      </c>
      <c r="I29" t="s">
        <v>705</v>
      </c>
      <c r="J29" t="s">
        <v>707</v>
      </c>
      <c r="K29" t="s">
        <v>720</v>
      </c>
      <c r="L29" t="s">
        <v>730</v>
      </c>
      <c r="M29" t="s">
        <v>761</v>
      </c>
      <c r="N29" s="8">
        <v>857.24</v>
      </c>
      <c r="O29" s="8">
        <v>758.23</v>
      </c>
      <c r="P29" s="10">
        <v>0.125</v>
      </c>
      <c r="Q29" s="12">
        <v>6</v>
      </c>
    </row>
    <row r="30" spans="1:17" x14ac:dyDescent="0.3">
      <c r="A30" t="s">
        <v>43</v>
      </c>
      <c r="B30" s="6">
        <v>45030</v>
      </c>
      <c r="C30" s="6">
        <v>45060</v>
      </c>
      <c r="D30" s="6">
        <f t="shared" si="0"/>
        <v>45060</v>
      </c>
      <c r="E30" s="12">
        <f t="shared" si="1"/>
        <v>30</v>
      </c>
      <c r="F30" t="s">
        <v>646</v>
      </c>
      <c r="G30" t="s">
        <v>650</v>
      </c>
      <c r="H30" t="s">
        <v>678</v>
      </c>
      <c r="I30" t="s">
        <v>704</v>
      </c>
      <c r="J30" t="s">
        <v>709</v>
      </c>
      <c r="K30" t="s">
        <v>724</v>
      </c>
      <c r="L30" t="s">
        <v>730</v>
      </c>
      <c r="M30" t="s">
        <v>762</v>
      </c>
      <c r="N30" s="8">
        <v>209.25</v>
      </c>
      <c r="O30" s="8">
        <v>434.8</v>
      </c>
      <c r="P30" s="10">
        <v>0</v>
      </c>
      <c r="Q30" s="12">
        <v>9</v>
      </c>
    </row>
    <row r="31" spans="1:17" x14ac:dyDescent="0.3">
      <c r="A31" t="s">
        <v>44</v>
      </c>
      <c r="B31" s="6">
        <v>45754</v>
      </c>
      <c r="C31" s="6">
        <v>45758</v>
      </c>
      <c r="D31" s="6">
        <f t="shared" si="0"/>
        <v>45758</v>
      </c>
      <c r="E31" s="12">
        <f t="shared" si="1"/>
        <v>4</v>
      </c>
      <c r="F31" t="s">
        <v>649</v>
      </c>
      <c r="G31" t="s">
        <v>657</v>
      </c>
      <c r="H31" t="s">
        <v>679</v>
      </c>
      <c r="I31" t="s">
        <v>702</v>
      </c>
      <c r="J31" t="s">
        <v>707</v>
      </c>
      <c r="K31" t="s">
        <v>718</v>
      </c>
      <c r="L31" t="s">
        <v>729</v>
      </c>
      <c r="M31" t="s">
        <v>763</v>
      </c>
      <c r="N31" s="8">
        <v>754.77</v>
      </c>
      <c r="O31" s="8">
        <v>1666.18</v>
      </c>
      <c r="P31" s="10">
        <v>0.13900000000000001</v>
      </c>
      <c r="Q31" s="12">
        <v>14</v>
      </c>
    </row>
    <row r="32" spans="1:17" x14ac:dyDescent="0.3">
      <c r="A32" t="s">
        <v>45</v>
      </c>
      <c r="B32" s="6">
        <v>45653</v>
      </c>
      <c r="C32" s="6">
        <v>45672</v>
      </c>
      <c r="D32" s="6">
        <f t="shared" si="0"/>
        <v>45672</v>
      </c>
      <c r="E32" s="12">
        <f t="shared" si="1"/>
        <v>19</v>
      </c>
      <c r="F32" t="s">
        <v>647</v>
      </c>
      <c r="G32" t="s">
        <v>654</v>
      </c>
      <c r="H32" t="s">
        <v>680</v>
      </c>
      <c r="I32" t="s">
        <v>703</v>
      </c>
      <c r="J32" t="s">
        <v>710</v>
      </c>
      <c r="K32" t="s">
        <v>715</v>
      </c>
      <c r="L32" t="s">
        <v>727</v>
      </c>
      <c r="M32" t="s">
        <v>764</v>
      </c>
      <c r="N32" s="8">
        <v>495.59</v>
      </c>
      <c r="O32" s="8">
        <v>631.78</v>
      </c>
      <c r="P32" s="10">
        <v>8.6999999999999994E-2</v>
      </c>
      <c r="Q32" s="12">
        <v>17</v>
      </c>
    </row>
    <row r="33" spans="1:17" x14ac:dyDescent="0.3">
      <c r="A33" t="s">
        <v>46</v>
      </c>
      <c r="B33" s="6">
        <v>44980</v>
      </c>
      <c r="C33" s="6">
        <v>45010</v>
      </c>
      <c r="D33" s="6">
        <f t="shared" si="0"/>
        <v>45010</v>
      </c>
      <c r="E33" s="12">
        <f t="shared" si="1"/>
        <v>30</v>
      </c>
      <c r="F33" t="s">
        <v>648</v>
      </c>
      <c r="G33" t="s">
        <v>653</v>
      </c>
      <c r="H33" t="s">
        <v>681</v>
      </c>
      <c r="I33" t="s">
        <v>706</v>
      </c>
      <c r="J33" t="s">
        <v>708</v>
      </c>
      <c r="K33" t="s">
        <v>726</v>
      </c>
      <c r="L33" t="s">
        <v>730</v>
      </c>
      <c r="M33" t="s">
        <v>765</v>
      </c>
      <c r="N33" s="8">
        <v>1242.6600000000001</v>
      </c>
      <c r="O33" s="8">
        <v>1794.07</v>
      </c>
      <c r="P33" s="10">
        <v>8.8999999999999996E-2</v>
      </c>
      <c r="Q33" s="12">
        <v>16</v>
      </c>
    </row>
    <row r="34" spans="1:17" x14ac:dyDescent="0.3">
      <c r="A34" t="s">
        <v>47</v>
      </c>
      <c r="B34" s="6">
        <v>45862</v>
      </c>
      <c r="C34" s="6">
        <v>45875</v>
      </c>
      <c r="D34" s="6">
        <f t="shared" si="0"/>
        <v>45875</v>
      </c>
      <c r="E34" s="12">
        <f t="shared" si="1"/>
        <v>13</v>
      </c>
      <c r="F34" t="s">
        <v>646</v>
      </c>
      <c r="G34" t="s">
        <v>661</v>
      </c>
      <c r="H34" t="s">
        <v>682</v>
      </c>
      <c r="I34" t="s">
        <v>702</v>
      </c>
      <c r="J34" t="s">
        <v>709</v>
      </c>
      <c r="K34" t="s">
        <v>726</v>
      </c>
      <c r="L34" t="s">
        <v>729</v>
      </c>
      <c r="M34" t="s">
        <v>766</v>
      </c>
      <c r="N34" s="8">
        <v>1463.9</v>
      </c>
      <c r="O34" s="8">
        <v>2633.02</v>
      </c>
      <c r="P34" s="10">
        <v>8.4000000000000005E-2</v>
      </c>
      <c r="Q34" s="12">
        <v>4</v>
      </c>
    </row>
    <row r="35" spans="1:17" x14ac:dyDescent="0.3">
      <c r="A35" t="s">
        <v>48</v>
      </c>
      <c r="B35" s="6">
        <v>45400</v>
      </c>
      <c r="C35" s="6">
        <v>45420</v>
      </c>
      <c r="D35" s="6">
        <f t="shared" si="0"/>
        <v>45420</v>
      </c>
      <c r="E35" s="12">
        <f t="shared" si="1"/>
        <v>20</v>
      </c>
      <c r="F35" t="s">
        <v>649</v>
      </c>
      <c r="G35" t="s">
        <v>658</v>
      </c>
      <c r="H35" t="s">
        <v>683</v>
      </c>
      <c r="I35" t="s">
        <v>703</v>
      </c>
      <c r="J35" t="s">
        <v>1426</v>
      </c>
      <c r="K35" t="s">
        <v>726</v>
      </c>
      <c r="L35" t="s">
        <v>731</v>
      </c>
      <c r="M35" t="s">
        <v>767</v>
      </c>
      <c r="N35" s="8">
        <v>645.33000000000004</v>
      </c>
      <c r="O35" s="8">
        <v>1321.85</v>
      </c>
      <c r="P35" s="10">
        <v>0</v>
      </c>
      <c r="Q35" s="12">
        <v>10</v>
      </c>
    </row>
    <row r="36" spans="1:17" x14ac:dyDescent="0.3">
      <c r="A36" t="s">
        <v>49</v>
      </c>
      <c r="B36" s="6">
        <v>45527</v>
      </c>
      <c r="C36" s="6">
        <v>45525</v>
      </c>
      <c r="D36" s="6">
        <f t="shared" si="0"/>
        <v>45527</v>
      </c>
      <c r="E36" s="12">
        <f t="shared" si="1"/>
        <v>0</v>
      </c>
      <c r="F36" t="s">
        <v>646</v>
      </c>
      <c r="G36" t="s">
        <v>661</v>
      </c>
      <c r="H36" t="s">
        <v>682</v>
      </c>
      <c r="I36" t="s">
        <v>702</v>
      </c>
      <c r="J36" t="s">
        <v>707</v>
      </c>
      <c r="K36" t="s">
        <v>718</v>
      </c>
      <c r="L36" t="s">
        <v>727</v>
      </c>
      <c r="M36" t="s">
        <v>768</v>
      </c>
      <c r="N36" s="8">
        <v>1432.52</v>
      </c>
      <c r="O36" s="8">
        <v>3036.87</v>
      </c>
      <c r="P36" s="10">
        <v>0</v>
      </c>
      <c r="Q36" s="12">
        <v>9</v>
      </c>
    </row>
    <row r="37" spans="1:17" x14ac:dyDescent="0.3">
      <c r="A37" t="s">
        <v>50</v>
      </c>
      <c r="B37" s="6">
        <v>45012</v>
      </c>
      <c r="C37" s="6">
        <v>45038</v>
      </c>
      <c r="D37" s="6">
        <f t="shared" si="0"/>
        <v>45038</v>
      </c>
      <c r="E37" s="12">
        <f t="shared" si="1"/>
        <v>26</v>
      </c>
      <c r="F37" t="s">
        <v>647</v>
      </c>
      <c r="G37" t="s">
        <v>654</v>
      </c>
      <c r="H37" t="s">
        <v>680</v>
      </c>
      <c r="I37" t="s">
        <v>703</v>
      </c>
      <c r="J37" t="s">
        <v>709</v>
      </c>
      <c r="K37" t="s">
        <v>713</v>
      </c>
      <c r="L37" t="s">
        <v>728</v>
      </c>
      <c r="M37" t="s">
        <v>769</v>
      </c>
      <c r="N37" s="8">
        <v>178.53</v>
      </c>
      <c r="O37" s="8">
        <v>199.37</v>
      </c>
      <c r="P37" s="10">
        <v>0.10100000000000001</v>
      </c>
      <c r="Q37" s="12">
        <v>37</v>
      </c>
    </row>
    <row r="38" spans="1:17" x14ac:dyDescent="0.3">
      <c r="A38" t="s">
        <v>51</v>
      </c>
      <c r="B38" s="6">
        <v>45358</v>
      </c>
      <c r="C38" s="6">
        <v>45376</v>
      </c>
      <c r="D38" s="6">
        <f t="shared" si="0"/>
        <v>45376</v>
      </c>
      <c r="E38" s="12">
        <f t="shared" si="1"/>
        <v>18</v>
      </c>
      <c r="F38" t="s">
        <v>649</v>
      </c>
      <c r="G38" t="s">
        <v>656</v>
      </c>
      <c r="H38" t="s">
        <v>684</v>
      </c>
      <c r="I38" t="s">
        <v>701</v>
      </c>
      <c r="J38" t="s">
        <v>708</v>
      </c>
      <c r="K38" t="s">
        <v>717</v>
      </c>
      <c r="L38" t="s">
        <v>727</v>
      </c>
      <c r="M38" t="s">
        <v>770</v>
      </c>
      <c r="N38" s="8">
        <v>712.84</v>
      </c>
      <c r="O38" s="8">
        <v>927.51</v>
      </c>
      <c r="P38" s="10">
        <v>0.24299999999999999</v>
      </c>
      <c r="Q38" s="12">
        <v>27</v>
      </c>
    </row>
    <row r="39" spans="1:17" x14ac:dyDescent="0.3">
      <c r="A39" t="s">
        <v>52</v>
      </c>
      <c r="B39" s="6">
        <v>45832</v>
      </c>
      <c r="C39" s="6">
        <v>45848</v>
      </c>
      <c r="D39" s="6">
        <f t="shared" si="0"/>
        <v>45848</v>
      </c>
      <c r="E39" s="12">
        <f t="shared" si="1"/>
        <v>16</v>
      </c>
      <c r="F39" t="s">
        <v>647</v>
      </c>
      <c r="G39" t="s">
        <v>659</v>
      </c>
      <c r="H39" t="s">
        <v>685</v>
      </c>
      <c r="I39" t="s">
        <v>706</v>
      </c>
      <c r="J39" t="s">
        <v>711</v>
      </c>
      <c r="K39" t="s">
        <v>725</v>
      </c>
      <c r="L39" t="s">
        <v>727</v>
      </c>
      <c r="M39" t="s">
        <v>771</v>
      </c>
      <c r="N39" s="8">
        <v>757.19</v>
      </c>
      <c r="O39" s="8">
        <v>1735.41</v>
      </c>
      <c r="P39" s="10">
        <v>0.13600000000000001</v>
      </c>
      <c r="Q39" s="12">
        <v>8</v>
      </c>
    </row>
    <row r="40" spans="1:17" x14ac:dyDescent="0.3">
      <c r="A40" t="s">
        <v>53</v>
      </c>
      <c r="B40" s="6">
        <v>45401</v>
      </c>
      <c r="C40" s="6">
        <v>45418</v>
      </c>
      <c r="D40" s="6">
        <f t="shared" si="0"/>
        <v>45418</v>
      </c>
      <c r="E40" s="12">
        <f t="shared" si="1"/>
        <v>17</v>
      </c>
      <c r="F40" t="s">
        <v>646</v>
      </c>
      <c r="G40" t="s">
        <v>651</v>
      </c>
      <c r="H40" t="s">
        <v>663</v>
      </c>
      <c r="I40" t="s">
        <v>703</v>
      </c>
      <c r="J40" t="s">
        <v>708</v>
      </c>
      <c r="K40" t="s">
        <v>720</v>
      </c>
      <c r="L40" t="s">
        <v>728</v>
      </c>
      <c r="M40" t="s">
        <v>772</v>
      </c>
      <c r="N40" s="8">
        <v>865.33</v>
      </c>
      <c r="O40" s="8">
        <v>1395.64</v>
      </c>
      <c r="P40" s="10">
        <v>0.17499999999999999</v>
      </c>
      <c r="Q40" s="12">
        <v>13</v>
      </c>
    </row>
    <row r="41" spans="1:17" x14ac:dyDescent="0.3">
      <c r="A41" t="s">
        <v>54</v>
      </c>
      <c r="B41" s="6">
        <v>45094</v>
      </c>
      <c r="C41" s="6">
        <v>45101</v>
      </c>
      <c r="D41" s="6">
        <f t="shared" si="0"/>
        <v>45101</v>
      </c>
      <c r="E41" s="12">
        <f t="shared" si="1"/>
        <v>7</v>
      </c>
      <c r="F41" t="s">
        <v>648</v>
      </c>
      <c r="G41" t="s">
        <v>660</v>
      </c>
      <c r="H41" t="s">
        <v>686</v>
      </c>
      <c r="I41" t="s">
        <v>701</v>
      </c>
      <c r="J41" t="s">
        <v>707</v>
      </c>
      <c r="K41" t="s">
        <v>714</v>
      </c>
      <c r="L41" t="s">
        <v>728</v>
      </c>
      <c r="M41" t="s">
        <v>773</v>
      </c>
      <c r="N41" s="8">
        <v>313.99</v>
      </c>
      <c r="O41" s="8">
        <v>454.42</v>
      </c>
      <c r="P41" s="10">
        <v>0.129</v>
      </c>
      <c r="Q41" s="12">
        <v>9</v>
      </c>
    </row>
    <row r="42" spans="1:17" x14ac:dyDescent="0.3">
      <c r="A42" t="s">
        <v>55</v>
      </c>
      <c r="B42" s="6">
        <v>45531</v>
      </c>
      <c r="C42" s="6">
        <v>45554</v>
      </c>
      <c r="D42" s="6">
        <f t="shared" si="0"/>
        <v>45554</v>
      </c>
      <c r="E42" s="12">
        <f t="shared" si="1"/>
        <v>23</v>
      </c>
      <c r="F42" t="s">
        <v>649</v>
      </c>
      <c r="G42" t="s">
        <v>656</v>
      </c>
      <c r="H42" t="s">
        <v>671</v>
      </c>
      <c r="I42" t="s">
        <v>705</v>
      </c>
      <c r="J42" t="s">
        <v>711</v>
      </c>
      <c r="K42" t="s">
        <v>726</v>
      </c>
      <c r="L42" t="s">
        <v>732</v>
      </c>
      <c r="M42" t="s">
        <v>774</v>
      </c>
      <c r="N42" s="8">
        <v>1024.01</v>
      </c>
      <c r="O42" s="8">
        <v>1580.97</v>
      </c>
      <c r="P42" s="10">
        <v>3.6999999999999998E-2</v>
      </c>
      <c r="Q42" s="12">
        <v>27</v>
      </c>
    </row>
    <row r="43" spans="1:17" x14ac:dyDescent="0.3">
      <c r="A43" t="s">
        <v>56</v>
      </c>
      <c r="B43" s="6">
        <v>45302</v>
      </c>
      <c r="C43" s="6">
        <v>45324</v>
      </c>
      <c r="D43" s="6">
        <f t="shared" si="0"/>
        <v>45324</v>
      </c>
      <c r="E43" s="12">
        <f t="shared" si="1"/>
        <v>22</v>
      </c>
      <c r="F43" t="s">
        <v>646</v>
      </c>
      <c r="G43" t="s">
        <v>661</v>
      </c>
      <c r="H43" t="s">
        <v>687</v>
      </c>
      <c r="I43" t="s">
        <v>704</v>
      </c>
      <c r="J43" t="s">
        <v>708</v>
      </c>
      <c r="K43" t="s">
        <v>723</v>
      </c>
      <c r="L43" t="s">
        <v>729</v>
      </c>
      <c r="M43" t="s">
        <v>775</v>
      </c>
      <c r="N43" s="8">
        <v>1206.2</v>
      </c>
      <c r="O43" s="8">
        <v>1759.79</v>
      </c>
      <c r="P43" s="10">
        <v>0</v>
      </c>
      <c r="Q43" s="12">
        <v>6</v>
      </c>
    </row>
    <row r="44" spans="1:17" x14ac:dyDescent="0.3">
      <c r="A44" t="s">
        <v>57</v>
      </c>
      <c r="B44" s="6">
        <v>45590</v>
      </c>
      <c r="C44" s="6">
        <v>45610</v>
      </c>
      <c r="D44" s="6">
        <f t="shared" si="0"/>
        <v>45610</v>
      </c>
      <c r="E44" s="12">
        <f t="shared" si="1"/>
        <v>20</v>
      </c>
      <c r="F44" t="s">
        <v>646</v>
      </c>
      <c r="G44" t="s">
        <v>650</v>
      </c>
      <c r="H44" t="s">
        <v>675</v>
      </c>
      <c r="I44" t="s">
        <v>701</v>
      </c>
      <c r="J44" t="s">
        <v>711</v>
      </c>
      <c r="K44" t="s">
        <v>722</v>
      </c>
      <c r="L44" t="s">
        <v>728</v>
      </c>
      <c r="M44" t="s">
        <v>776</v>
      </c>
      <c r="N44" s="8">
        <v>1396.48</v>
      </c>
      <c r="O44" s="8">
        <v>3204.5</v>
      </c>
      <c r="P44" s="10">
        <v>0.318</v>
      </c>
      <c r="Q44" s="12">
        <v>14</v>
      </c>
    </row>
    <row r="45" spans="1:17" x14ac:dyDescent="0.3">
      <c r="A45" t="s">
        <v>58</v>
      </c>
      <c r="B45" s="6">
        <v>45806</v>
      </c>
      <c r="C45" s="6">
        <v>45828</v>
      </c>
      <c r="D45" s="6">
        <f t="shared" si="0"/>
        <v>45828</v>
      </c>
      <c r="E45" s="12">
        <f t="shared" si="1"/>
        <v>22</v>
      </c>
      <c r="F45" t="s">
        <v>649</v>
      </c>
      <c r="G45" t="s">
        <v>656</v>
      </c>
      <c r="H45" t="s">
        <v>671</v>
      </c>
      <c r="I45" t="s">
        <v>701</v>
      </c>
      <c r="J45" t="s">
        <v>711</v>
      </c>
      <c r="K45" t="s">
        <v>720</v>
      </c>
      <c r="L45" t="s">
        <v>728</v>
      </c>
      <c r="M45" t="s">
        <v>777</v>
      </c>
      <c r="N45" s="8">
        <v>483.47</v>
      </c>
      <c r="O45" s="8">
        <v>1135.43</v>
      </c>
      <c r="P45" s="10">
        <v>0.14599999999999999</v>
      </c>
      <c r="Q45" s="12">
        <v>11</v>
      </c>
    </row>
    <row r="46" spans="1:17" x14ac:dyDescent="0.3">
      <c r="A46" t="s">
        <v>59</v>
      </c>
      <c r="B46" s="6">
        <v>45432</v>
      </c>
      <c r="C46" s="6">
        <v>45445</v>
      </c>
      <c r="D46" s="6">
        <f t="shared" si="0"/>
        <v>45445</v>
      </c>
      <c r="E46" s="12">
        <f t="shared" si="1"/>
        <v>13</v>
      </c>
      <c r="F46" t="s">
        <v>648</v>
      </c>
      <c r="G46" t="s">
        <v>653</v>
      </c>
      <c r="H46" t="s">
        <v>688</v>
      </c>
      <c r="I46" t="s">
        <v>706</v>
      </c>
      <c r="J46" t="s">
        <v>709</v>
      </c>
      <c r="K46" t="s">
        <v>723</v>
      </c>
      <c r="L46" t="s">
        <v>727</v>
      </c>
      <c r="M46" t="s">
        <v>778</v>
      </c>
      <c r="N46" s="8">
        <v>675.43</v>
      </c>
      <c r="O46" s="8">
        <v>996.36</v>
      </c>
      <c r="P46" s="10">
        <v>0.182</v>
      </c>
      <c r="Q46" s="12">
        <v>22</v>
      </c>
    </row>
    <row r="47" spans="1:17" x14ac:dyDescent="0.3">
      <c r="A47" t="s">
        <v>60</v>
      </c>
      <c r="B47" s="6">
        <v>45035</v>
      </c>
      <c r="C47" s="6">
        <v>45046</v>
      </c>
      <c r="D47" s="6">
        <f t="shared" si="0"/>
        <v>45046</v>
      </c>
      <c r="E47" s="12">
        <f t="shared" si="1"/>
        <v>11</v>
      </c>
      <c r="F47" t="s">
        <v>647</v>
      </c>
      <c r="G47" t="s">
        <v>654</v>
      </c>
      <c r="H47" t="s">
        <v>680</v>
      </c>
      <c r="I47" t="s">
        <v>705</v>
      </c>
      <c r="J47" t="s">
        <v>707</v>
      </c>
      <c r="K47" t="s">
        <v>720</v>
      </c>
      <c r="L47" t="s">
        <v>729</v>
      </c>
      <c r="M47" t="s">
        <v>779</v>
      </c>
      <c r="N47" s="8">
        <v>826.55</v>
      </c>
      <c r="O47" s="8">
        <v>1397.05</v>
      </c>
      <c r="P47" s="10">
        <v>0.16900000000000001</v>
      </c>
      <c r="Q47" s="12">
        <v>28</v>
      </c>
    </row>
    <row r="48" spans="1:17" x14ac:dyDescent="0.3">
      <c r="A48" t="s">
        <v>61</v>
      </c>
      <c r="B48" s="6">
        <v>45100</v>
      </c>
      <c r="C48" s="6">
        <v>45110</v>
      </c>
      <c r="D48" s="6">
        <f t="shared" si="0"/>
        <v>45110</v>
      </c>
      <c r="E48" s="12">
        <f t="shared" si="1"/>
        <v>10</v>
      </c>
      <c r="F48" t="s">
        <v>646</v>
      </c>
      <c r="G48" t="s">
        <v>651</v>
      </c>
      <c r="H48" t="s">
        <v>669</v>
      </c>
      <c r="I48" t="s">
        <v>704</v>
      </c>
      <c r="J48" t="s">
        <v>708</v>
      </c>
      <c r="K48" t="s">
        <v>713</v>
      </c>
      <c r="L48" t="s">
        <v>728</v>
      </c>
      <c r="M48" t="s">
        <v>780</v>
      </c>
      <c r="N48" s="8">
        <v>337.75</v>
      </c>
      <c r="O48" s="8">
        <v>548.89</v>
      </c>
      <c r="P48" s="10">
        <v>0</v>
      </c>
      <c r="Q48" s="12">
        <v>13</v>
      </c>
    </row>
    <row r="49" spans="1:17" x14ac:dyDescent="0.3">
      <c r="A49" t="s">
        <v>62</v>
      </c>
      <c r="B49" s="6">
        <v>45426</v>
      </c>
      <c r="C49" s="6">
        <v>45440</v>
      </c>
      <c r="D49" s="6">
        <f t="shared" si="0"/>
        <v>45440</v>
      </c>
      <c r="E49" s="12">
        <f t="shared" si="1"/>
        <v>14</v>
      </c>
      <c r="F49" t="s">
        <v>649</v>
      </c>
      <c r="G49" t="s">
        <v>658</v>
      </c>
      <c r="H49" t="s">
        <v>674</v>
      </c>
      <c r="I49" t="s">
        <v>704</v>
      </c>
      <c r="J49" t="s">
        <v>707</v>
      </c>
      <c r="K49" t="s">
        <v>717</v>
      </c>
      <c r="L49" t="s">
        <v>729</v>
      </c>
      <c r="M49" t="s">
        <v>781</v>
      </c>
      <c r="N49" s="8">
        <v>1421.14</v>
      </c>
      <c r="O49" s="8">
        <v>3524</v>
      </c>
      <c r="P49" s="10">
        <v>0</v>
      </c>
      <c r="Q49" s="12">
        <v>31</v>
      </c>
    </row>
    <row r="50" spans="1:17" x14ac:dyDescent="0.3">
      <c r="A50" t="s">
        <v>63</v>
      </c>
      <c r="B50" s="6">
        <v>45579</v>
      </c>
      <c r="C50" s="6">
        <v>45604</v>
      </c>
      <c r="D50" s="6">
        <f t="shared" si="0"/>
        <v>45604</v>
      </c>
      <c r="E50" s="12">
        <f t="shared" si="1"/>
        <v>25</v>
      </c>
      <c r="F50" t="s">
        <v>646</v>
      </c>
      <c r="G50" t="s">
        <v>651</v>
      </c>
      <c r="H50" t="s">
        <v>665</v>
      </c>
      <c r="I50" t="s">
        <v>706</v>
      </c>
      <c r="J50" t="s">
        <v>708</v>
      </c>
      <c r="K50" t="s">
        <v>719</v>
      </c>
      <c r="L50" t="s">
        <v>729</v>
      </c>
      <c r="M50" t="s">
        <v>782</v>
      </c>
      <c r="N50" s="8">
        <v>859.35</v>
      </c>
      <c r="O50" s="8">
        <v>1825.61</v>
      </c>
      <c r="P50" s="10">
        <v>0.187</v>
      </c>
      <c r="Q50" s="12">
        <v>24</v>
      </c>
    </row>
    <row r="51" spans="1:17" x14ac:dyDescent="0.3">
      <c r="A51" t="s">
        <v>64</v>
      </c>
      <c r="B51" s="6">
        <v>45117</v>
      </c>
      <c r="C51" s="6">
        <v>45139</v>
      </c>
      <c r="D51" s="6">
        <f t="shared" si="0"/>
        <v>45139</v>
      </c>
      <c r="E51" s="12">
        <f t="shared" si="1"/>
        <v>22</v>
      </c>
      <c r="F51" t="s">
        <v>649</v>
      </c>
      <c r="G51" t="s">
        <v>657</v>
      </c>
      <c r="H51" t="s">
        <v>673</v>
      </c>
      <c r="I51" t="s">
        <v>704</v>
      </c>
      <c r="J51" t="s">
        <v>709</v>
      </c>
      <c r="K51" t="s">
        <v>717</v>
      </c>
      <c r="L51" t="s">
        <v>728</v>
      </c>
      <c r="M51" t="s">
        <v>783</v>
      </c>
      <c r="N51" s="8">
        <v>1303.56</v>
      </c>
      <c r="O51" s="8">
        <v>1791.37</v>
      </c>
      <c r="P51" s="10">
        <v>0.126</v>
      </c>
      <c r="Q51" s="12">
        <v>22</v>
      </c>
    </row>
    <row r="52" spans="1:17" x14ac:dyDescent="0.3">
      <c r="A52" t="s">
        <v>65</v>
      </c>
      <c r="B52" s="6">
        <v>45602</v>
      </c>
      <c r="C52" s="6">
        <v>45618</v>
      </c>
      <c r="D52" s="6">
        <f t="shared" si="0"/>
        <v>45618</v>
      </c>
      <c r="E52" s="12">
        <f t="shared" si="1"/>
        <v>16</v>
      </c>
      <c r="F52" t="s">
        <v>648</v>
      </c>
      <c r="G52" t="s">
        <v>653</v>
      </c>
      <c r="H52" t="s">
        <v>667</v>
      </c>
      <c r="I52" t="s">
        <v>703</v>
      </c>
      <c r="J52" t="s">
        <v>710</v>
      </c>
      <c r="K52" t="s">
        <v>726</v>
      </c>
      <c r="L52" t="s">
        <v>733</v>
      </c>
      <c r="M52" t="s">
        <v>784</v>
      </c>
      <c r="N52" s="8">
        <v>1454.11</v>
      </c>
      <c r="O52" s="8">
        <v>2629.75</v>
      </c>
      <c r="P52" s="10">
        <v>0.29199999999999998</v>
      </c>
      <c r="Q52" s="12">
        <v>8</v>
      </c>
    </row>
    <row r="53" spans="1:17" x14ac:dyDescent="0.3">
      <c r="A53" t="s">
        <v>66</v>
      </c>
      <c r="B53" s="6">
        <v>45582</v>
      </c>
      <c r="C53" s="6">
        <v>45602</v>
      </c>
      <c r="D53" s="6">
        <f t="shared" si="0"/>
        <v>45602</v>
      </c>
      <c r="E53" s="12">
        <f t="shared" si="1"/>
        <v>20</v>
      </c>
      <c r="F53" t="s">
        <v>647</v>
      </c>
      <c r="G53" t="s">
        <v>654</v>
      </c>
      <c r="H53" t="s">
        <v>668</v>
      </c>
      <c r="I53" t="s">
        <v>706</v>
      </c>
      <c r="J53" t="s">
        <v>710</v>
      </c>
      <c r="K53" t="s">
        <v>719</v>
      </c>
      <c r="L53" t="s">
        <v>732</v>
      </c>
      <c r="M53" t="s">
        <v>785</v>
      </c>
      <c r="N53" s="8">
        <v>72.94</v>
      </c>
      <c r="O53" s="8">
        <v>106.3</v>
      </c>
      <c r="P53" s="10">
        <v>0.29499999999999998</v>
      </c>
      <c r="Q53" s="12">
        <v>8</v>
      </c>
    </row>
    <row r="54" spans="1:17" x14ac:dyDescent="0.3">
      <c r="A54" t="s">
        <v>67</v>
      </c>
      <c r="B54" s="6">
        <v>45016</v>
      </c>
      <c r="C54" s="6">
        <v>45021</v>
      </c>
      <c r="D54" s="6">
        <f t="shared" si="0"/>
        <v>45021</v>
      </c>
      <c r="E54" s="12">
        <f t="shared" si="1"/>
        <v>5</v>
      </c>
      <c r="F54" t="s">
        <v>646</v>
      </c>
      <c r="G54" t="s">
        <v>650</v>
      </c>
      <c r="H54" t="s">
        <v>678</v>
      </c>
      <c r="I54" t="s">
        <v>702</v>
      </c>
      <c r="J54" t="s">
        <v>709</v>
      </c>
      <c r="K54" t="s">
        <v>717</v>
      </c>
      <c r="L54" t="s">
        <v>731</v>
      </c>
      <c r="M54" t="s">
        <v>786</v>
      </c>
      <c r="N54" s="8">
        <v>533.26</v>
      </c>
      <c r="O54" s="8">
        <v>385.72</v>
      </c>
      <c r="P54" s="10">
        <v>0</v>
      </c>
      <c r="Q54" s="12">
        <v>15</v>
      </c>
    </row>
    <row r="55" spans="1:17" x14ac:dyDescent="0.3">
      <c r="A55" t="s">
        <v>68</v>
      </c>
      <c r="B55" s="6">
        <v>45678</v>
      </c>
      <c r="C55" s="6">
        <v>45704</v>
      </c>
      <c r="D55" s="6">
        <f t="shared" si="0"/>
        <v>45704</v>
      </c>
      <c r="E55" s="12">
        <f t="shared" si="1"/>
        <v>26</v>
      </c>
      <c r="F55" t="s">
        <v>649</v>
      </c>
      <c r="G55" t="s">
        <v>657</v>
      </c>
      <c r="H55" t="s">
        <v>679</v>
      </c>
      <c r="I55" t="s">
        <v>701</v>
      </c>
      <c r="J55" t="s">
        <v>710</v>
      </c>
      <c r="K55" t="s">
        <v>719</v>
      </c>
      <c r="L55" t="s">
        <v>731</v>
      </c>
      <c r="M55" t="s">
        <v>787</v>
      </c>
      <c r="N55" s="8">
        <v>204.11</v>
      </c>
      <c r="O55" s="8">
        <v>236.87</v>
      </c>
      <c r="P55" s="10">
        <v>0.182</v>
      </c>
      <c r="Q55" s="12">
        <v>13</v>
      </c>
    </row>
    <row r="56" spans="1:17" x14ac:dyDescent="0.3">
      <c r="A56" t="s">
        <v>69</v>
      </c>
      <c r="B56" s="6">
        <v>45168</v>
      </c>
      <c r="C56" s="6">
        <v>45170</v>
      </c>
      <c r="D56" s="6">
        <f t="shared" si="0"/>
        <v>45170</v>
      </c>
      <c r="E56" s="12">
        <f t="shared" si="1"/>
        <v>2</v>
      </c>
      <c r="F56" t="s">
        <v>649</v>
      </c>
      <c r="G56" t="s">
        <v>656</v>
      </c>
      <c r="H56" t="s">
        <v>684</v>
      </c>
      <c r="I56" t="s">
        <v>701</v>
      </c>
      <c r="J56" t="s">
        <v>711</v>
      </c>
      <c r="K56" t="s">
        <v>725</v>
      </c>
      <c r="L56" t="s">
        <v>729</v>
      </c>
      <c r="M56" t="s">
        <v>788</v>
      </c>
      <c r="N56" s="8">
        <v>44.42</v>
      </c>
      <c r="O56" s="8">
        <v>41.9</v>
      </c>
      <c r="P56" s="10">
        <v>0.14399999999999999</v>
      </c>
      <c r="Q56" s="12">
        <v>6</v>
      </c>
    </row>
    <row r="57" spans="1:17" x14ac:dyDescent="0.3">
      <c r="A57" t="s">
        <v>70</v>
      </c>
      <c r="B57" s="6">
        <v>45753</v>
      </c>
      <c r="C57" s="6">
        <v>45777</v>
      </c>
      <c r="D57" s="6">
        <f t="shared" si="0"/>
        <v>45777</v>
      </c>
      <c r="E57" s="12">
        <f t="shared" si="1"/>
        <v>24</v>
      </c>
      <c r="F57" t="s">
        <v>648</v>
      </c>
      <c r="G57" t="s">
        <v>655</v>
      </c>
      <c r="H57" t="s">
        <v>672</v>
      </c>
      <c r="I57" t="s">
        <v>702</v>
      </c>
      <c r="J57" t="s">
        <v>708</v>
      </c>
      <c r="K57" t="s">
        <v>723</v>
      </c>
      <c r="L57" t="s">
        <v>732</v>
      </c>
      <c r="M57" t="s">
        <v>789</v>
      </c>
      <c r="N57" s="8">
        <v>855.78</v>
      </c>
      <c r="O57" s="8">
        <v>977.38</v>
      </c>
      <c r="P57" s="10">
        <v>0.14699999999999999</v>
      </c>
      <c r="Q57" s="12">
        <v>38</v>
      </c>
    </row>
    <row r="58" spans="1:17" x14ac:dyDescent="0.3">
      <c r="A58" t="s">
        <v>71</v>
      </c>
      <c r="B58" s="6">
        <v>45697</v>
      </c>
      <c r="C58" s="6">
        <v>45717</v>
      </c>
      <c r="D58" s="6">
        <f t="shared" si="0"/>
        <v>45717</v>
      </c>
      <c r="E58" s="12">
        <f t="shared" si="1"/>
        <v>20</v>
      </c>
      <c r="F58" t="s">
        <v>648</v>
      </c>
      <c r="G58" t="s">
        <v>655</v>
      </c>
      <c r="H58" t="s">
        <v>670</v>
      </c>
      <c r="I58" t="s">
        <v>701</v>
      </c>
      <c r="J58" t="s">
        <v>710</v>
      </c>
      <c r="K58" t="s">
        <v>717</v>
      </c>
      <c r="L58" t="s">
        <v>731</v>
      </c>
      <c r="M58" t="s">
        <v>790</v>
      </c>
      <c r="N58" s="8">
        <v>1154.6400000000001</v>
      </c>
      <c r="O58" s="8">
        <v>2794.13</v>
      </c>
      <c r="P58" s="10">
        <v>3.5000000000000003E-2</v>
      </c>
      <c r="Q58" s="12">
        <v>11</v>
      </c>
    </row>
    <row r="59" spans="1:17" x14ac:dyDescent="0.3">
      <c r="A59" t="s">
        <v>72</v>
      </c>
      <c r="B59" s="6">
        <v>45643</v>
      </c>
      <c r="C59" s="6">
        <v>45644</v>
      </c>
      <c r="D59" s="6">
        <f t="shared" si="0"/>
        <v>45644</v>
      </c>
      <c r="E59" s="12">
        <f t="shared" si="1"/>
        <v>1</v>
      </c>
      <c r="F59" t="s">
        <v>649</v>
      </c>
      <c r="G59" t="s">
        <v>656</v>
      </c>
      <c r="H59" t="s">
        <v>684</v>
      </c>
      <c r="I59" t="s">
        <v>702</v>
      </c>
      <c r="J59" t="s">
        <v>707</v>
      </c>
      <c r="K59" t="s">
        <v>716</v>
      </c>
      <c r="L59" t="s">
        <v>733</v>
      </c>
      <c r="M59" t="s">
        <v>791</v>
      </c>
      <c r="N59" s="8">
        <v>346.82</v>
      </c>
      <c r="O59" s="8">
        <v>701.95</v>
      </c>
      <c r="P59" s="10">
        <v>0.14699999999999999</v>
      </c>
      <c r="Q59" s="12">
        <v>8</v>
      </c>
    </row>
    <row r="60" spans="1:17" x14ac:dyDescent="0.3">
      <c r="A60" t="s">
        <v>73</v>
      </c>
      <c r="B60" s="6">
        <v>45817</v>
      </c>
      <c r="C60" s="6">
        <v>45826</v>
      </c>
      <c r="D60" s="6">
        <f t="shared" si="0"/>
        <v>45826</v>
      </c>
      <c r="E60" s="12">
        <f t="shared" si="1"/>
        <v>9</v>
      </c>
      <c r="F60" t="s">
        <v>649</v>
      </c>
      <c r="G60" t="s">
        <v>657</v>
      </c>
      <c r="H60" t="s">
        <v>673</v>
      </c>
      <c r="I60" t="s">
        <v>705</v>
      </c>
      <c r="J60" t="s">
        <v>709</v>
      </c>
      <c r="K60" t="s">
        <v>722</v>
      </c>
      <c r="L60" t="s">
        <v>733</v>
      </c>
      <c r="M60" t="s">
        <v>792</v>
      </c>
      <c r="N60" s="8">
        <v>1225.5</v>
      </c>
      <c r="O60" s="8">
        <v>5.27</v>
      </c>
      <c r="P60" s="10">
        <v>7.4999999999999997E-2</v>
      </c>
      <c r="Q60" s="12">
        <v>56</v>
      </c>
    </row>
    <row r="61" spans="1:17" x14ac:dyDescent="0.3">
      <c r="A61" t="s">
        <v>74</v>
      </c>
      <c r="B61" s="6">
        <v>45779</v>
      </c>
      <c r="C61" s="6">
        <v>45790</v>
      </c>
      <c r="D61" s="6">
        <f t="shared" si="0"/>
        <v>45790</v>
      </c>
      <c r="E61" s="12">
        <f t="shared" si="1"/>
        <v>11</v>
      </c>
      <c r="F61" t="s">
        <v>646</v>
      </c>
      <c r="G61" t="s">
        <v>650</v>
      </c>
      <c r="H61" t="s">
        <v>678</v>
      </c>
      <c r="I61" t="s">
        <v>705</v>
      </c>
      <c r="J61" t="s">
        <v>708</v>
      </c>
      <c r="K61" t="s">
        <v>720</v>
      </c>
      <c r="L61" t="s">
        <v>733</v>
      </c>
      <c r="M61" t="s">
        <v>793</v>
      </c>
      <c r="N61" s="8">
        <v>1057.5999999999999</v>
      </c>
      <c r="O61" s="8">
        <v>1437.06</v>
      </c>
      <c r="P61" s="10">
        <v>0.20499999999999999</v>
      </c>
      <c r="Q61" s="12">
        <v>4</v>
      </c>
    </row>
    <row r="62" spans="1:17" x14ac:dyDescent="0.3">
      <c r="A62" t="s">
        <v>75</v>
      </c>
      <c r="B62" s="6">
        <v>45361</v>
      </c>
      <c r="C62" s="6">
        <v>45391</v>
      </c>
      <c r="D62" s="6">
        <f t="shared" si="0"/>
        <v>45391</v>
      </c>
      <c r="E62" s="12">
        <f t="shared" si="1"/>
        <v>30</v>
      </c>
      <c r="F62" t="s">
        <v>649</v>
      </c>
      <c r="G62" t="s">
        <v>657</v>
      </c>
      <c r="H62" t="s">
        <v>679</v>
      </c>
      <c r="I62" t="s">
        <v>701</v>
      </c>
      <c r="J62" t="s">
        <v>711</v>
      </c>
      <c r="K62" t="s">
        <v>714</v>
      </c>
      <c r="L62" t="s">
        <v>727</v>
      </c>
      <c r="M62" t="s">
        <v>794</v>
      </c>
      <c r="N62" s="8">
        <v>1176.56</v>
      </c>
      <c r="O62" s="8">
        <v>1911.89</v>
      </c>
      <c r="P62" s="10">
        <v>0.11899999999999999</v>
      </c>
      <c r="Q62" s="12">
        <v>20</v>
      </c>
    </row>
    <row r="63" spans="1:17" x14ac:dyDescent="0.3">
      <c r="A63" t="s">
        <v>76</v>
      </c>
      <c r="B63" s="6">
        <v>45910</v>
      </c>
      <c r="C63" s="6">
        <v>45912</v>
      </c>
      <c r="D63" s="6">
        <f t="shared" si="0"/>
        <v>45912</v>
      </c>
      <c r="E63" s="12">
        <f t="shared" si="1"/>
        <v>2</v>
      </c>
      <c r="F63" t="s">
        <v>647</v>
      </c>
      <c r="G63" t="s">
        <v>652</v>
      </c>
      <c r="H63" t="s">
        <v>689</v>
      </c>
      <c r="I63" t="s">
        <v>704</v>
      </c>
      <c r="J63" t="s">
        <v>708</v>
      </c>
      <c r="K63" t="s">
        <v>719</v>
      </c>
      <c r="L63" t="s">
        <v>727</v>
      </c>
      <c r="M63" t="s">
        <v>795</v>
      </c>
      <c r="N63" s="8">
        <v>1470.15</v>
      </c>
      <c r="O63" s="8">
        <v>2593.7800000000002</v>
      </c>
      <c r="P63" s="10">
        <v>0.11</v>
      </c>
      <c r="Q63" s="12">
        <v>12</v>
      </c>
    </row>
    <row r="64" spans="1:17" x14ac:dyDescent="0.3">
      <c r="A64" t="s">
        <v>77</v>
      </c>
      <c r="B64" s="6">
        <v>45774</v>
      </c>
      <c r="C64" s="6">
        <v>45802</v>
      </c>
      <c r="D64" s="6">
        <f t="shared" si="0"/>
        <v>45802</v>
      </c>
      <c r="E64" s="12">
        <f t="shared" si="1"/>
        <v>28</v>
      </c>
      <c r="F64" t="s">
        <v>649</v>
      </c>
      <c r="G64" t="s">
        <v>657</v>
      </c>
      <c r="H64" t="s">
        <v>690</v>
      </c>
      <c r="I64" t="s">
        <v>705</v>
      </c>
      <c r="J64" t="s">
        <v>709</v>
      </c>
      <c r="K64" t="s">
        <v>714</v>
      </c>
      <c r="L64" t="s">
        <v>730</v>
      </c>
      <c r="M64" t="s">
        <v>796</v>
      </c>
      <c r="N64" s="8">
        <v>603.45000000000005</v>
      </c>
      <c r="O64" s="8">
        <v>1244.08</v>
      </c>
      <c r="P64" s="10">
        <v>0.2</v>
      </c>
      <c r="Q64" s="12">
        <v>11</v>
      </c>
    </row>
    <row r="65" spans="1:17" x14ac:dyDescent="0.3">
      <c r="A65" t="s">
        <v>78</v>
      </c>
      <c r="B65" s="6">
        <v>45598</v>
      </c>
      <c r="C65" s="6">
        <v>45614</v>
      </c>
      <c r="D65" s="6">
        <f t="shared" si="0"/>
        <v>45614</v>
      </c>
      <c r="E65" s="12">
        <f t="shared" si="1"/>
        <v>16</v>
      </c>
      <c r="F65" t="s">
        <v>647</v>
      </c>
      <c r="G65" t="s">
        <v>654</v>
      </c>
      <c r="H65" t="s">
        <v>691</v>
      </c>
      <c r="I65" t="s">
        <v>705</v>
      </c>
      <c r="J65" t="s">
        <v>710</v>
      </c>
      <c r="K65" t="s">
        <v>719</v>
      </c>
      <c r="L65" t="s">
        <v>732</v>
      </c>
      <c r="M65" t="s">
        <v>797</v>
      </c>
      <c r="N65" s="8">
        <v>1233.58</v>
      </c>
      <c r="O65" s="8">
        <v>1912.51</v>
      </c>
      <c r="P65" s="10">
        <v>0.255</v>
      </c>
      <c r="Q65" s="12">
        <v>51</v>
      </c>
    </row>
    <row r="66" spans="1:17" x14ac:dyDescent="0.3">
      <c r="A66" t="s">
        <v>79</v>
      </c>
      <c r="B66" s="6">
        <v>44972</v>
      </c>
      <c r="C66" s="6">
        <v>44983</v>
      </c>
      <c r="D66" s="6">
        <f t="shared" si="0"/>
        <v>44983</v>
      </c>
      <c r="E66" s="12">
        <f t="shared" si="1"/>
        <v>11</v>
      </c>
      <c r="F66" t="s">
        <v>646</v>
      </c>
      <c r="G66" t="s">
        <v>661</v>
      </c>
      <c r="H66" t="s">
        <v>682</v>
      </c>
      <c r="I66" t="s">
        <v>703</v>
      </c>
      <c r="J66" t="s">
        <v>707</v>
      </c>
      <c r="K66" t="s">
        <v>723</v>
      </c>
      <c r="L66" t="s">
        <v>731</v>
      </c>
      <c r="M66" t="s">
        <v>798</v>
      </c>
      <c r="N66" s="8">
        <v>498.5</v>
      </c>
      <c r="O66" s="8">
        <v>755.87</v>
      </c>
      <c r="P66" s="10">
        <v>0.13</v>
      </c>
      <c r="Q66" s="12">
        <v>40</v>
      </c>
    </row>
    <row r="67" spans="1:17" x14ac:dyDescent="0.3">
      <c r="A67" t="s">
        <v>80</v>
      </c>
      <c r="B67" s="6">
        <v>45263</v>
      </c>
      <c r="C67" s="6">
        <v>45286</v>
      </c>
      <c r="D67" s="6">
        <f t="shared" ref="D67:D130" si="2">IF(C67&lt;B67,B67,C67)</f>
        <v>45286</v>
      </c>
      <c r="E67" s="12">
        <f t="shared" ref="E67:E130" si="3">D67-B67</f>
        <v>23</v>
      </c>
      <c r="F67" t="s">
        <v>648</v>
      </c>
      <c r="G67" t="s">
        <v>655</v>
      </c>
      <c r="H67" t="s">
        <v>692</v>
      </c>
      <c r="I67" t="s">
        <v>702</v>
      </c>
      <c r="J67" t="s">
        <v>707</v>
      </c>
      <c r="K67" t="s">
        <v>719</v>
      </c>
      <c r="L67" t="s">
        <v>730</v>
      </c>
      <c r="M67" t="s">
        <v>799</v>
      </c>
      <c r="N67" s="8">
        <v>1303.1099999999999</v>
      </c>
      <c r="O67" s="8">
        <v>1145.67</v>
      </c>
      <c r="P67" s="10">
        <v>0.184</v>
      </c>
      <c r="Q67" s="12">
        <v>13</v>
      </c>
    </row>
    <row r="68" spans="1:17" x14ac:dyDescent="0.3">
      <c r="A68" t="s">
        <v>81</v>
      </c>
      <c r="B68" s="6">
        <v>45004</v>
      </c>
      <c r="C68" s="6">
        <v>45025</v>
      </c>
      <c r="D68" s="6">
        <f t="shared" si="2"/>
        <v>45025</v>
      </c>
      <c r="E68" s="12">
        <f t="shared" si="3"/>
        <v>21</v>
      </c>
      <c r="F68" t="s">
        <v>649</v>
      </c>
      <c r="G68" t="s">
        <v>658</v>
      </c>
      <c r="H68" t="s">
        <v>693</v>
      </c>
      <c r="I68" t="s">
        <v>704</v>
      </c>
      <c r="J68" t="s">
        <v>707</v>
      </c>
      <c r="K68" t="s">
        <v>716</v>
      </c>
      <c r="L68" t="s">
        <v>733</v>
      </c>
      <c r="M68" t="s">
        <v>800</v>
      </c>
      <c r="N68" s="8">
        <v>1082.17</v>
      </c>
      <c r="O68" s="8">
        <v>1234.0999999999999</v>
      </c>
      <c r="P68" s="10">
        <v>0.189</v>
      </c>
      <c r="Q68" s="12">
        <v>16</v>
      </c>
    </row>
    <row r="69" spans="1:17" x14ac:dyDescent="0.3">
      <c r="A69" t="s">
        <v>82</v>
      </c>
      <c r="B69" s="6">
        <v>45434</v>
      </c>
      <c r="C69" s="6">
        <v>45449</v>
      </c>
      <c r="D69" s="6">
        <f t="shared" si="2"/>
        <v>45449</v>
      </c>
      <c r="E69" s="12">
        <f t="shared" si="3"/>
        <v>15</v>
      </c>
      <c r="F69" t="s">
        <v>647</v>
      </c>
      <c r="G69" t="s">
        <v>652</v>
      </c>
      <c r="H69" t="s">
        <v>694</v>
      </c>
      <c r="I69" t="s">
        <v>701</v>
      </c>
      <c r="J69" t="s">
        <v>710</v>
      </c>
      <c r="K69" t="s">
        <v>712</v>
      </c>
      <c r="L69" t="s">
        <v>732</v>
      </c>
      <c r="M69" t="s">
        <v>801</v>
      </c>
      <c r="N69" s="8">
        <v>673.88</v>
      </c>
      <c r="O69" s="8">
        <v>1228.01</v>
      </c>
      <c r="P69" s="10">
        <v>0.105</v>
      </c>
      <c r="Q69" s="12">
        <v>13</v>
      </c>
    </row>
    <row r="70" spans="1:17" x14ac:dyDescent="0.3">
      <c r="A70" t="s">
        <v>83</v>
      </c>
      <c r="B70" s="6">
        <v>45157</v>
      </c>
      <c r="C70" s="6">
        <v>45176</v>
      </c>
      <c r="D70" s="6">
        <f t="shared" si="2"/>
        <v>45176</v>
      </c>
      <c r="E70" s="12">
        <f t="shared" si="3"/>
        <v>19</v>
      </c>
      <c r="F70" t="s">
        <v>646</v>
      </c>
      <c r="G70" t="s">
        <v>661</v>
      </c>
      <c r="H70" t="s">
        <v>682</v>
      </c>
      <c r="I70" t="s">
        <v>706</v>
      </c>
      <c r="J70" t="s">
        <v>707</v>
      </c>
      <c r="K70" t="s">
        <v>726</v>
      </c>
      <c r="L70" t="s">
        <v>732</v>
      </c>
      <c r="M70" t="s">
        <v>802</v>
      </c>
      <c r="N70" s="8">
        <v>494.61</v>
      </c>
      <c r="O70" s="8">
        <v>605.23</v>
      </c>
      <c r="P70" s="10">
        <v>0.20399999999999999</v>
      </c>
      <c r="Q70" s="12">
        <v>18</v>
      </c>
    </row>
    <row r="71" spans="1:17" x14ac:dyDescent="0.3">
      <c r="A71" t="s">
        <v>84</v>
      </c>
      <c r="B71" s="6">
        <v>45037</v>
      </c>
      <c r="C71" s="6">
        <v>45056</v>
      </c>
      <c r="D71" s="6">
        <f t="shared" si="2"/>
        <v>45056</v>
      </c>
      <c r="E71" s="12">
        <f t="shared" si="3"/>
        <v>19</v>
      </c>
      <c r="F71" t="s">
        <v>647</v>
      </c>
      <c r="G71" t="s">
        <v>659</v>
      </c>
      <c r="H71" t="s">
        <v>685</v>
      </c>
      <c r="I71" t="s">
        <v>701</v>
      </c>
      <c r="J71" t="s">
        <v>707</v>
      </c>
      <c r="K71" t="s">
        <v>720</v>
      </c>
      <c r="L71" t="s">
        <v>727</v>
      </c>
      <c r="M71" t="s">
        <v>803</v>
      </c>
      <c r="N71" s="8">
        <v>882.33</v>
      </c>
      <c r="O71" s="8">
        <v>1880.15</v>
      </c>
      <c r="P71" s="10">
        <v>0.05</v>
      </c>
      <c r="Q71" s="12">
        <v>5</v>
      </c>
    </row>
    <row r="72" spans="1:17" x14ac:dyDescent="0.3">
      <c r="A72" t="s">
        <v>85</v>
      </c>
      <c r="B72" s="6">
        <v>45369</v>
      </c>
      <c r="C72" s="6">
        <v>45372</v>
      </c>
      <c r="D72" s="6">
        <f t="shared" si="2"/>
        <v>45372</v>
      </c>
      <c r="E72" s="12">
        <f t="shared" si="3"/>
        <v>3</v>
      </c>
      <c r="F72" t="s">
        <v>649</v>
      </c>
      <c r="G72" t="s">
        <v>656</v>
      </c>
      <c r="H72" t="s">
        <v>684</v>
      </c>
      <c r="I72" t="s">
        <v>705</v>
      </c>
      <c r="J72" t="s">
        <v>708</v>
      </c>
      <c r="K72" t="s">
        <v>724</v>
      </c>
      <c r="L72" t="s">
        <v>733</v>
      </c>
      <c r="M72" t="s">
        <v>804</v>
      </c>
      <c r="N72" s="8">
        <v>910.63</v>
      </c>
      <c r="O72" s="8">
        <v>1269.4000000000001</v>
      </c>
      <c r="P72" s="10">
        <v>6.8000000000000005E-2</v>
      </c>
      <c r="Q72" s="12">
        <v>9</v>
      </c>
    </row>
    <row r="73" spans="1:17" x14ac:dyDescent="0.3">
      <c r="A73" t="s">
        <v>86</v>
      </c>
      <c r="B73" s="6">
        <v>45756</v>
      </c>
      <c r="C73" s="6">
        <v>45783</v>
      </c>
      <c r="D73" s="6">
        <f t="shared" si="2"/>
        <v>45783</v>
      </c>
      <c r="E73" s="12">
        <f t="shared" si="3"/>
        <v>27</v>
      </c>
      <c r="F73" t="s">
        <v>648</v>
      </c>
      <c r="G73" t="s">
        <v>655</v>
      </c>
      <c r="H73" t="s">
        <v>672</v>
      </c>
      <c r="I73" t="s">
        <v>706</v>
      </c>
      <c r="J73" t="s">
        <v>709</v>
      </c>
      <c r="K73" t="s">
        <v>721</v>
      </c>
      <c r="L73" t="s">
        <v>731</v>
      </c>
      <c r="M73" t="s">
        <v>805</v>
      </c>
      <c r="N73" s="8">
        <v>264.19</v>
      </c>
      <c r="O73" s="8">
        <v>620.92999999999995</v>
      </c>
      <c r="P73" s="10">
        <v>0.14199999999999999</v>
      </c>
      <c r="Q73" s="12">
        <v>12</v>
      </c>
    </row>
    <row r="74" spans="1:17" x14ac:dyDescent="0.3">
      <c r="A74" t="s">
        <v>87</v>
      </c>
      <c r="B74" s="6">
        <v>45394</v>
      </c>
      <c r="C74" s="6">
        <v>45419</v>
      </c>
      <c r="D74" s="6">
        <f t="shared" si="2"/>
        <v>45419</v>
      </c>
      <c r="E74" s="12">
        <f t="shared" si="3"/>
        <v>25</v>
      </c>
      <c r="F74" t="s">
        <v>646</v>
      </c>
      <c r="G74" t="s">
        <v>661</v>
      </c>
      <c r="H74" t="s">
        <v>682</v>
      </c>
      <c r="I74" t="s">
        <v>702</v>
      </c>
      <c r="J74" t="s">
        <v>710</v>
      </c>
      <c r="K74" t="s">
        <v>720</v>
      </c>
      <c r="L74" t="s">
        <v>731</v>
      </c>
      <c r="M74" t="s">
        <v>806</v>
      </c>
      <c r="N74" s="8">
        <v>1376.51</v>
      </c>
      <c r="O74" s="8">
        <v>1455.91</v>
      </c>
      <c r="P74" s="10">
        <v>0.185</v>
      </c>
      <c r="Q74" s="12">
        <v>17</v>
      </c>
    </row>
    <row r="75" spans="1:17" x14ac:dyDescent="0.3">
      <c r="A75" t="s">
        <v>88</v>
      </c>
      <c r="B75" s="6">
        <v>45641</v>
      </c>
      <c r="C75" s="6">
        <v>45646</v>
      </c>
      <c r="D75" s="6">
        <f t="shared" si="2"/>
        <v>45646</v>
      </c>
      <c r="E75" s="12">
        <f t="shared" si="3"/>
        <v>5</v>
      </c>
      <c r="F75" t="s">
        <v>647</v>
      </c>
      <c r="G75" t="s">
        <v>659</v>
      </c>
      <c r="H75" t="s">
        <v>676</v>
      </c>
      <c r="I75" t="s">
        <v>705</v>
      </c>
      <c r="J75" t="s">
        <v>711</v>
      </c>
      <c r="K75" t="s">
        <v>713</v>
      </c>
      <c r="L75" t="s">
        <v>729</v>
      </c>
      <c r="M75" t="s">
        <v>807</v>
      </c>
      <c r="N75" s="8">
        <v>717.55</v>
      </c>
      <c r="O75" s="8">
        <v>546.42999999999995</v>
      </c>
      <c r="P75" s="10">
        <v>4.7E-2</v>
      </c>
      <c r="Q75" s="12">
        <v>18</v>
      </c>
    </row>
    <row r="76" spans="1:17" x14ac:dyDescent="0.3">
      <c r="A76" t="s">
        <v>89</v>
      </c>
      <c r="B76" s="6">
        <v>45066</v>
      </c>
      <c r="C76" s="6">
        <v>45064</v>
      </c>
      <c r="D76" s="6">
        <f t="shared" si="2"/>
        <v>45066</v>
      </c>
      <c r="E76" s="12">
        <f t="shared" si="3"/>
        <v>0</v>
      </c>
      <c r="F76" t="s">
        <v>646</v>
      </c>
      <c r="G76" t="s">
        <v>661</v>
      </c>
      <c r="H76" t="s">
        <v>687</v>
      </c>
      <c r="I76" t="s">
        <v>701</v>
      </c>
      <c r="J76" t="s">
        <v>710</v>
      </c>
      <c r="K76" t="s">
        <v>720</v>
      </c>
      <c r="L76" t="s">
        <v>727</v>
      </c>
      <c r="M76" t="s">
        <v>808</v>
      </c>
      <c r="N76" s="8">
        <v>917.88</v>
      </c>
      <c r="O76" s="8">
        <v>1347.92</v>
      </c>
      <c r="P76" s="10">
        <v>0.34300000000000003</v>
      </c>
      <c r="Q76" s="12">
        <v>5</v>
      </c>
    </row>
    <row r="77" spans="1:17" x14ac:dyDescent="0.3">
      <c r="A77" t="s">
        <v>90</v>
      </c>
      <c r="B77" s="6">
        <v>45187</v>
      </c>
      <c r="C77" s="6">
        <v>45207</v>
      </c>
      <c r="D77" s="6">
        <f t="shared" si="2"/>
        <v>45207</v>
      </c>
      <c r="E77" s="12">
        <f t="shared" si="3"/>
        <v>20</v>
      </c>
      <c r="F77" t="s">
        <v>647</v>
      </c>
      <c r="G77" t="s">
        <v>654</v>
      </c>
      <c r="H77" t="s">
        <v>680</v>
      </c>
      <c r="I77" t="s">
        <v>705</v>
      </c>
      <c r="J77" t="s">
        <v>711</v>
      </c>
      <c r="K77" t="s">
        <v>717</v>
      </c>
      <c r="L77" t="s">
        <v>727</v>
      </c>
      <c r="M77" t="s">
        <v>809</v>
      </c>
      <c r="N77" s="8">
        <v>825.64</v>
      </c>
      <c r="O77" s="8">
        <v>1108.43</v>
      </c>
      <c r="P77" s="10">
        <v>0.114</v>
      </c>
      <c r="Q77" s="12">
        <v>7</v>
      </c>
    </row>
    <row r="78" spans="1:17" x14ac:dyDescent="0.3">
      <c r="A78" t="s">
        <v>91</v>
      </c>
      <c r="B78" s="6">
        <v>45532</v>
      </c>
      <c r="C78" s="6">
        <v>45560</v>
      </c>
      <c r="D78" s="6">
        <f t="shared" si="2"/>
        <v>45560</v>
      </c>
      <c r="E78" s="12">
        <f t="shared" si="3"/>
        <v>28</v>
      </c>
      <c r="F78" t="s">
        <v>648</v>
      </c>
      <c r="G78" t="s">
        <v>655</v>
      </c>
      <c r="H78" t="s">
        <v>692</v>
      </c>
      <c r="I78" t="s">
        <v>703</v>
      </c>
      <c r="J78" t="s">
        <v>708</v>
      </c>
      <c r="K78" t="s">
        <v>1427</v>
      </c>
      <c r="L78" t="s">
        <v>733</v>
      </c>
      <c r="M78" t="s">
        <v>810</v>
      </c>
      <c r="N78" s="8">
        <v>1394.65</v>
      </c>
      <c r="O78" s="8">
        <v>3144.1</v>
      </c>
      <c r="P78" s="10">
        <v>0.13400000000000001</v>
      </c>
      <c r="Q78" s="12">
        <v>13</v>
      </c>
    </row>
    <row r="79" spans="1:17" x14ac:dyDescent="0.3">
      <c r="A79" t="s">
        <v>92</v>
      </c>
      <c r="B79" s="6">
        <v>45473</v>
      </c>
      <c r="C79" s="6">
        <v>45471</v>
      </c>
      <c r="D79" s="6">
        <f t="shared" si="2"/>
        <v>45473</v>
      </c>
      <c r="E79" s="12">
        <f t="shared" si="3"/>
        <v>0</v>
      </c>
      <c r="F79" t="s">
        <v>648</v>
      </c>
      <c r="G79" t="s">
        <v>655</v>
      </c>
      <c r="H79" t="s">
        <v>692</v>
      </c>
      <c r="I79" t="s">
        <v>705</v>
      </c>
      <c r="J79" t="s">
        <v>711</v>
      </c>
      <c r="K79" t="s">
        <v>716</v>
      </c>
      <c r="L79" t="s">
        <v>733</v>
      </c>
      <c r="M79" t="s">
        <v>811</v>
      </c>
      <c r="N79" s="8">
        <v>1112.98</v>
      </c>
      <c r="O79" s="8">
        <v>2095.73</v>
      </c>
      <c r="P79" s="10">
        <v>7.1999999999999995E-2</v>
      </c>
      <c r="Q79" s="12">
        <v>17</v>
      </c>
    </row>
    <row r="80" spans="1:17" x14ac:dyDescent="0.3">
      <c r="A80" t="s">
        <v>93</v>
      </c>
      <c r="B80" s="6">
        <v>45091</v>
      </c>
      <c r="C80" s="6">
        <v>45093</v>
      </c>
      <c r="D80" s="6">
        <f t="shared" si="2"/>
        <v>45093</v>
      </c>
      <c r="E80" s="12">
        <f t="shared" si="3"/>
        <v>2</v>
      </c>
      <c r="F80" t="s">
        <v>649</v>
      </c>
      <c r="G80" t="s">
        <v>658</v>
      </c>
      <c r="H80" t="s">
        <v>693</v>
      </c>
      <c r="I80" t="s">
        <v>703</v>
      </c>
      <c r="J80" t="s">
        <v>711</v>
      </c>
      <c r="K80" t="s">
        <v>723</v>
      </c>
      <c r="L80" t="s">
        <v>727</v>
      </c>
      <c r="M80" t="s">
        <v>812</v>
      </c>
      <c r="N80" s="8">
        <v>357.36</v>
      </c>
      <c r="O80" s="8">
        <v>703.62</v>
      </c>
      <c r="P80" s="10">
        <v>0.25700000000000001</v>
      </c>
      <c r="Q80" s="12">
        <v>20</v>
      </c>
    </row>
    <row r="81" spans="1:17" x14ac:dyDescent="0.3">
      <c r="A81" t="s">
        <v>94</v>
      </c>
      <c r="B81" s="6">
        <v>45617</v>
      </c>
      <c r="C81" s="6">
        <v>45647</v>
      </c>
      <c r="D81" s="6">
        <f t="shared" si="2"/>
        <v>45647</v>
      </c>
      <c r="E81" s="12">
        <f t="shared" si="3"/>
        <v>30</v>
      </c>
      <c r="F81" t="s">
        <v>649</v>
      </c>
      <c r="G81" t="s">
        <v>657</v>
      </c>
      <c r="H81" t="s">
        <v>673</v>
      </c>
      <c r="I81" t="s">
        <v>705</v>
      </c>
      <c r="J81" t="s">
        <v>711</v>
      </c>
      <c r="K81" t="s">
        <v>714</v>
      </c>
      <c r="L81" t="s">
        <v>732</v>
      </c>
      <c r="M81" t="s">
        <v>813</v>
      </c>
      <c r="N81" s="8">
        <v>1122.68</v>
      </c>
      <c r="O81" s="8">
        <v>1997.19</v>
      </c>
      <c r="P81" s="10">
        <v>0.186</v>
      </c>
      <c r="Q81" s="12">
        <v>3</v>
      </c>
    </row>
    <row r="82" spans="1:17" x14ac:dyDescent="0.3">
      <c r="A82" t="s">
        <v>95</v>
      </c>
      <c r="B82" s="6">
        <v>44965</v>
      </c>
      <c r="C82" s="6">
        <v>44968</v>
      </c>
      <c r="D82" s="6">
        <f t="shared" si="2"/>
        <v>44968</v>
      </c>
      <c r="E82" s="12">
        <f t="shared" si="3"/>
        <v>3</v>
      </c>
      <c r="F82" t="s">
        <v>646</v>
      </c>
      <c r="G82" t="s">
        <v>661</v>
      </c>
      <c r="H82" t="s">
        <v>695</v>
      </c>
      <c r="I82" t="s">
        <v>701</v>
      </c>
      <c r="J82" t="s">
        <v>711</v>
      </c>
      <c r="K82" t="s">
        <v>724</v>
      </c>
      <c r="L82" t="s">
        <v>729</v>
      </c>
      <c r="M82" t="s">
        <v>814</v>
      </c>
      <c r="N82" s="8">
        <v>1410.05</v>
      </c>
      <c r="O82" s="8">
        <v>2763.95</v>
      </c>
      <c r="P82" s="10">
        <v>0.161</v>
      </c>
      <c r="Q82" s="12">
        <v>26</v>
      </c>
    </row>
    <row r="83" spans="1:17" x14ac:dyDescent="0.3">
      <c r="A83" t="s">
        <v>96</v>
      </c>
      <c r="B83" s="6">
        <v>45157</v>
      </c>
      <c r="C83" s="6">
        <v>45181</v>
      </c>
      <c r="D83" s="6">
        <f t="shared" si="2"/>
        <v>45181</v>
      </c>
      <c r="E83" s="12">
        <f t="shared" si="3"/>
        <v>24</v>
      </c>
      <c r="F83" t="s">
        <v>648</v>
      </c>
      <c r="G83" t="s">
        <v>653</v>
      </c>
      <c r="H83" t="s">
        <v>688</v>
      </c>
      <c r="I83" t="s">
        <v>706</v>
      </c>
      <c r="J83" t="s">
        <v>707</v>
      </c>
      <c r="K83" t="s">
        <v>714</v>
      </c>
      <c r="L83" t="s">
        <v>728</v>
      </c>
      <c r="M83" t="s">
        <v>815</v>
      </c>
      <c r="N83" s="8">
        <v>1183.95</v>
      </c>
      <c r="O83" s="8">
        <v>1503.53</v>
      </c>
      <c r="P83" s="10">
        <v>0.24099999999999999</v>
      </c>
      <c r="Q83" s="12">
        <v>16</v>
      </c>
    </row>
    <row r="84" spans="1:17" x14ac:dyDescent="0.3">
      <c r="A84" t="s">
        <v>97</v>
      </c>
      <c r="B84" s="6">
        <v>45791</v>
      </c>
      <c r="C84" s="6">
        <v>45801</v>
      </c>
      <c r="D84" s="6">
        <f t="shared" si="2"/>
        <v>45801</v>
      </c>
      <c r="E84" s="12">
        <f t="shared" si="3"/>
        <v>10</v>
      </c>
      <c r="F84" t="s">
        <v>649</v>
      </c>
      <c r="G84" t="s">
        <v>657</v>
      </c>
      <c r="H84" t="s">
        <v>690</v>
      </c>
      <c r="I84" t="s">
        <v>705</v>
      </c>
      <c r="J84" t="s">
        <v>709</v>
      </c>
      <c r="K84" t="s">
        <v>723</v>
      </c>
      <c r="L84" t="s">
        <v>727</v>
      </c>
      <c r="M84" t="s">
        <v>816</v>
      </c>
      <c r="N84" s="8">
        <v>170.39</v>
      </c>
      <c r="O84" s="8">
        <v>388.04</v>
      </c>
      <c r="P84" s="10">
        <v>8.4000000000000005E-2</v>
      </c>
      <c r="Q84" s="12">
        <v>15</v>
      </c>
    </row>
    <row r="85" spans="1:17" x14ac:dyDescent="0.3">
      <c r="A85" t="s">
        <v>98</v>
      </c>
      <c r="B85" s="6">
        <v>45770</v>
      </c>
      <c r="C85" s="6">
        <v>45769</v>
      </c>
      <c r="D85" s="6">
        <f t="shared" si="2"/>
        <v>45770</v>
      </c>
      <c r="E85" s="12">
        <f t="shared" si="3"/>
        <v>0</v>
      </c>
      <c r="F85" t="s">
        <v>648</v>
      </c>
      <c r="G85" t="s">
        <v>660</v>
      </c>
      <c r="H85" t="s">
        <v>686</v>
      </c>
      <c r="I85" t="s">
        <v>703</v>
      </c>
      <c r="J85" t="s">
        <v>710</v>
      </c>
      <c r="K85" t="s">
        <v>726</v>
      </c>
      <c r="L85" t="s">
        <v>732</v>
      </c>
      <c r="M85" t="s">
        <v>817</v>
      </c>
      <c r="N85" s="8">
        <v>23.24</v>
      </c>
      <c r="O85" s="8">
        <v>44.57</v>
      </c>
      <c r="P85" s="10">
        <v>0.215</v>
      </c>
      <c r="Q85" s="12">
        <v>15</v>
      </c>
    </row>
    <row r="86" spans="1:17" x14ac:dyDescent="0.3">
      <c r="A86" t="s">
        <v>99</v>
      </c>
      <c r="B86" s="6">
        <v>45741</v>
      </c>
      <c r="C86" s="6">
        <v>45764</v>
      </c>
      <c r="D86" s="6">
        <f t="shared" si="2"/>
        <v>45764</v>
      </c>
      <c r="E86" s="12">
        <f t="shared" si="3"/>
        <v>23</v>
      </c>
      <c r="F86" t="s">
        <v>649</v>
      </c>
      <c r="G86" t="s">
        <v>658</v>
      </c>
      <c r="H86" t="s">
        <v>683</v>
      </c>
      <c r="I86" t="s">
        <v>704</v>
      </c>
      <c r="J86" t="s">
        <v>707</v>
      </c>
      <c r="K86" t="s">
        <v>722</v>
      </c>
      <c r="L86" t="s">
        <v>729</v>
      </c>
      <c r="M86" t="s">
        <v>818</v>
      </c>
      <c r="N86" s="8">
        <v>1421.19</v>
      </c>
      <c r="O86" s="8">
        <v>1808.26</v>
      </c>
      <c r="P86" s="10">
        <v>0.104</v>
      </c>
      <c r="Q86" s="12">
        <v>13</v>
      </c>
    </row>
    <row r="87" spans="1:17" x14ac:dyDescent="0.3">
      <c r="A87" t="s">
        <v>100</v>
      </c>
      <c r="B87" s="6">
        <v>45282</v>
      </c>
      <c r="C87" s="6">
        <v>45283</v>
      </c>
      <c r="D87" s="6">
        <f t="shared" si="2"/>
        <v>45283</v>
      </c>
      <c r="E87" s="12">
        <f t="shared" si="3"/>
        <v>1</v>
      </c>
      <c r="F87" t="s">
        <v>646</v>
      </c>
      <c r="G87" t="s">
        <v>661</v>
      </c>
      <c r="H87" t="s">
        <v>695</v>
      </c>
      <c r="I87" t="s">
        <v>703</v>
      </c>
      <c r="J87" t="s">
        <v>709</v>
      </c>
      <c r="K87" t="s">
        <v>726</v>
      </c>
      <c r="L87" t="s">
        <v>727</v>
      </c>
      <c r="M87" t="s">
        <v>819</v>
      </c>
      <c r="N87" s="8">
        <v>1186.18</v>
      </c>
      <c r="O87" s="8">
        <v>1285.0899999999999</v>
      </c>
      <c r="P87" s="10">
        <v>7.0000000000000007E-2</v>
      </c>
      <c r="Q87" s="12">
        <v>11</v>
      </c>
    </row>
    <row r="88" spans="1:17" x14ac:dyDescent="0.3">
      <c r="A88" t="s">
        <v>101</v>
      </c>
      <c r="B88" s="6">
        <v>45388</v>
      </c>
      <c r="C88" s="6">
        <v>45407</v>
      </c>
      <c r="D88" s="6">
        <f t="shared" si="2"/>
        <v>45407</v>
      </c>
      <c r="E88" s="12">
        <f t="shared" si="3"/>
        <v>19</v>
      </c>
      <c r="F88" t="s">
        <v>647</v>
      </c>
      <c r="G88" t="s">
        <v>659</v>
      </c>
      <c r="H88" t="s">
        <v>685</v>
      </c>
      <c r="I88" t="s">
        <v>701</v>
      </c>
      <c r="J88" t="s">
        <v>707</v>
      </c>
      <c r="K88" t="s">
        <v>723</v>
      </c>
      <c r="L88" t="s">
        <v>727</v>
      </c>
      <c r="M88" t="s">
        <v>820</v>
      </c>
      <c r="N88" s="8">
        <v>1366.48</v>
      </c>
      <c r="O88" s="8">
        <v>1678.14</v>
      </c>
      <c r="P88" s="10">
        <v>0.154</v>
      </c>
      <c r="Q88" s="12">
        <v>10</v>
      </c>
    </row>
    <row r="89" spans="1:17" x14ac:dyDescent="0.3">
      <c r="A89" t="s">
        <v>102</v>
      </c>
      <c r="B89" s="6">
        <v>45876</v>
      </c>
      <c r="C89" s="6">
        <v>45888</v>
      </c>
      <c r="D89" s="6">
        <f t="shared" si="2"/>
        <v>45888</v>
      </c>
      <c r="E89" s="12">
        <f t="shared" si="3"/>
        <v>12</v>
      </c>
      <c r="F89" t="s">
        <v>646</v>
      </c>
      <c r="G89" t="s">
        <v>650</v>
      </c>
      <c r="H89" t="s">
        <v>678</v>
      </c>
      <c r="I89" t="s">
        <v>701</v>
      </c>
      <c r="J89" t="s">
        <v>1426</v>
      </c>
      <c r="K89" t="s">
        <v>724</v>
      </c>
      <c r="L89" t="s">
        <v>727</v>
      </c>
      <c r="M89" t="s">
        <v>821</v>
      </c>
      <c r="N89" s="8">
        <v>601.51</v>
      </c>
      <c r="O89" s="8">
        <v>679.35</v>
      </c>
      <c r="P89" s="10">
        <v>0.188</v>
      </c>
      <c r="Q89" s="12">
        <v>3</v>
      </c>
    </row>
    <row r="90" spans="1:17" x14ac:dyDescent="0.3">
      <c r="A90" t="s">
        <v>103</v>
      </c>
      <c r="B90" s="6">
        <v>45312</v>
      </c>
      <c r="C90" s="6">
        <v>45316</v>
      </c>
      <c r="D90" s="6">
        <f t="shared" si="2"/>
        <v>45316</v>
      </c>
      <c r="E90" s="12">
        <f t="shared" si="3"/>
        <v>4</v>
      </c>
      <c r="F90" t="s">
        <v>647</v>
      </c>
      <c r="G90" t="s">
        <v>654</v>
      </c>
      <c r="H90" t="s">
        <v>680</v>
      </c>
      <c r="I90" t="s">
        <v>704</v>
      </c>
      <c r="J90" t="s">
        <v>711</v>
      </c>
      <c r="K90" t="s">
        <v>712</v>
      </c>
      <c r="L90" t="s">
        <v>732</v>
      </c>
      <c r="M90" t="s">
        <v>822</v>
      </c>
      <c r="N90" s="8">
        <v>523.70000000000005</v>
      </c>
      <c r="O90" s="8">
        <v>1109.92</v>
      </c>
      <c r="P90" s="10">
        <v>0.03</v>
      </c>
      <c r="Q90" s="12">
        <v>11</v>
      </c>
    </row>
    <row r="91" spans="1:17" x14ac:dyDescent="0.3">
      <c r="A91" t="s">
        <v>104</v>
      </c>
      <c r="B91" s="6">
        <v>45106</v>
      </c>
      <c r="C91" s="6">
        <v>45109</v>
      </c>
      <c r="D91" s="6">
        <f t="shared" si="2"/>
        <v>45109</v>
      </c>
      <c r="E91" s="12">
        <f t="shared" si="3"/>
        <v>3</v>
      </c>
      <c r="F91" t="s">
        <v>647</v>
      </c>
      <c r="G91" t="s">
        <v>652</v>
      </c>
      <c r="H91" t="s">
        <v>694</v>
      </c>
      <c r="I91" t="s">
        <v>702</v>
      </c>
      <c r="J91" t="s">
        <v>709</v>
      </c>
      <c r="K91" t="s">
        <v>721</v>
      </c>
      <c r="L91" t="s">
        <v>732</v>
      </c>
      <c r="M91" t="s">
        <v>823</v>
      </c>
      <c r="N91" s="8">
        <v>55.65</v>
      </c>
      <c r="O91" s="8">
        <v>83.57</v>
      </c>
      <c r="P91" s="10">
        <v>6.6000000000000003E-2</v>
      </c>
      <c r="Q91" s="12">
        <v>8</v>
      </c>
    </row>
    <row r="92" spans="1:17" x14ac:dyDescent="0.3">
      <c r="A92" t="s">
        <v>105</v>
      </c>
      <c r="B92" s="6">
        <v>45775</v>
      </c>
      <c r="C92" s="6">
        <v>45792</v>
      </c>
      <c r="D92" s="6">
        <f t="shared" si="2"/>
        <v>45792</v>
      </c>
      <c r="E92" s="12">
        <f t="shared" si="3"/>
        <v>17</v>
      </c>
      <c r="F92" t="s">
        <v>647</v>
      </c>
      <c r="G92" t="s">
        <v>652</v>
      </c>
      <c r="H92" t="s">
        <v>694</v>
      </c>
      <c r="I92" t="s">
        <v>702</v>
      </c>
      <c r="J92" t="s">
        <v>711</v>
      </c>
      <c r="K92" t="s">
        <v>725</v>
      </c>
      <c r="L92" t="s">
        <v>729</v>
      </c>
      <c r="M92" t="s">
        <v>824</v>
      </c>
      <c r="N92" s="8">
        <v>691.19</v>
      </c>
      <c r="O92" s="8">
        <v>1284.3</v>
      </c>
      <c r="P92" s="10">
        <v>7.3999999999999996E-2</v>
      </c>
      <c r="Q92" s="12">
        <v>7</v>
      </c>
    </row>
    <row r="93" spans="1:17" x14ac:dyDescent="0.3">
      <c r="A93" t="s">
        <v>106</v>
      </c>
      <c r="B93" s="6">
        <v>45817</v>
      </c>
      <c r="C93" s="6">
        <v>45833</v>
      </c>
      <c r="D93" s="6">
        <f t="shared" si="2"/>
        <v>45833</v>
      </c>
      <c r="E93" s="12">
        <f t="shared" si="3"/>
        <v>16</v>
      </c>
      <c r="F93" t="s">
        <v>647</v>
      </c>
      <c r="G93" t="s">
        <v>654</v>
      </c>
      <c r="H93" t="s">
        <v>696</v>
      </c>
      <c r="I93" t="s">
        <v>706</v>
      </c>
      <c r="J93" t="s">
        <v>710</v>
      </c>
      <c r="K93" t="s">
        <v>724</v>
      </c>
      <c r="L93" t="s">
        <v>730</v>
      </c>
      <c r="M93" t="s">
        <v>825</v>
      </c>
      <c r="N93" s="8">
        <v>527.33000000000004</v>
      </c>
      <c r="O93" s="8">
        <v>911.72</v>
      </c>
      <c r="P93" s="10">
        <v>0.14399999999999999</v>
      </c>
      <c r="Q93" s="12">
        <v>25</v>
      </c>
    </row>
    <row r="94" spans="1:17" x14ac:dyDescent="0.3">
      <c r="A94" t="s">
        <v>107</v>
      </c>
      <c r="B94" s="6">
        <v>45101</v>
      </c>
      <c r="C94" s="6">
        <v>45100</v>
      </c>
      <c r="D94" s="6">
        <f t="shared" si="2"/>
        <v>45101</v>
      </c>
      <c r="E94" s="12">
        <f t="shared" si="3"/>
        <v>0</v>
      </c>
      <c r="F94" t="s">
        <v>648</v>
      </c>
      <c r="G94" t="s">
        <v>655</v>
      </c>
      <c r="H94" t="s">
        <v>692</v>
      </c>
      <c r="I94" t="s">
        <v>703</v>
      </c>
      <c r="J94" t="s">
        <v>707</v>
      </c>
      <c r="K94" t="s">
        <v>718</v>
      </c>
      <c r="L94" t="s">
        <v>728</v>
      </c>
      <c r="M94" t="s">
        <v>826</v>
      </c>
      <c r="N94" s="8">
        <v>804.01</v>
      </c>
      <c r="O94" s="8">
        <v>1405.07</v>
      </c>
      <c r="P94" s="10">
        <v>9.6000000000000002E-2</v>
      </c>
      <c r="Q94" s="12">
        <v>8</v>
      </c>
    </row>
    <row r="95" spans="1:17" x14ac:dyDescent="0.3">
      <c r="A95" t="s">
        <v>108</v>
      </c>
      <c r="B95" s="6">
        <v>45569</v>
      </c>
      <c r="C95" s="6">
        <v>45598</v>
      </c>
      <c r="D95" s="6">
        <f t="shared" si="2"/>
        <v>45598</v>
      </c>
      <c r="E95" s="12">
        <f t="shared" si="3"/>
        <v>29</v>
      </c>
      <c r="F95" t="s">
        <v>646</v>
      </c>
      <c r="G95" t="s">
        <v>651</v>
      </c>
      <c r="H95" t="s">
        <v>669</v>
      </c>
      <c r="I95" t="s">
        <v>701</v>
      </c>
      <c r="J95" t="s">
        <v>710</v>
      </c>
      <c r="K95" t="s">
        <v>721</v>
      </c>
      <c r="L95" t="s">
        <v>733</v>
      </c>
      <c r="M95" t="s">
        <v>827</v>
      </c>
      <c r="N95" s="8">
        <v>412.09</v>
      </c>
      <c r="O95" s="8">
        <v>968.94</v>
      </c>
      <c r="P95" s="10">
        <v>9.9000000000000005E-2</v>
      </c>
      <c r="Q95" s="12">
        <v>23</v>
      </c>
    </row>
    <row r="96" spans="1:17" x14ac:dyDescent="0.3">
      <c r="A96" t="s">
        <v>109</v>
      </c>
      <c r="B96" s="6">
        <v>45910</v>
      </c>
      <c r="C96" s="6">
        <v>45930</v>
      </c>
      <c r="D96" s="6">
        <f t="shared" si="2"/>
        <v>45930</v>
      </c>
      <c r="E96" s="12">
        <f t="shared" si="3"/>
        <v>20</v>
      </c>
      <c r="F96" t="s">
        <v>646</v>
      </c>
      <c r="G96" t="s">
        <v>650</v>
      </c>
      <c r="H96" t="s">
        <v>675</v>
      </c>
      <c r="I96" t="s">
        <v>701</v>
      </c>
      <c r="J96" t="s">
        <v>711</v>
      </c>
      <c r="K96" t="s">
        <v>716</v>
      </c>
      <c r="L96" t="s">
        <v>730</v>
      </c>
      <c r="M96" t="s">
        <v>828</v>
      </c>
      <c r="N96" s="8">
        <v>1009.48</v>
      </c>
      <c r="O96" s="8">
        <v>1088.81</v>
      </c>
      <c r="P96" s="10">
        <v>0.16</v>
      </c>
      <c r="Q96" s="12">
        <v>6</v>
      </c>
    </row>
    <row r="97" spans="1:17" x14ac:dyDescent="0.3">
      <c r="A97" t="s">
        <v>110</v>
      </c>
      <c r="B97" s="6">
        <v>45022</v>
      </c>
      <c r="C97" s="6">
        <v>45043</v>
      </c>
      <c r="D97" s="6">
        <f t="shared" si="2"/>
        <v>45043</v>
      </c>
      <c r="E97" s="12">
        <f t="shared" si="3"/>
        <v>21</v>
      </c>
      <c r="F97" t="s">
        <v>649</v>
      </c>
      <c r="G97" t="s">
        <v>658</v>
      </c>
      <c r="H97" t="s">
        <v>693</v>
      </c>
      <c r="I97" t="s">
        <v>706</v>
      </c>
      <c r="J97" t="s">
        <v>710</v>
      </c>
      <c r="K97" t="s">
        <v>714</v>
      </c>
      <c r="L97" t="s">
        <v>728</v>
      </c>
      <c r="M97" t="s">
        <v>829</v>
      </c>
      <c r="N97" s="8">
        <v>1084.79</v>
      </c>
      <c r="O97" s="8">
        <v>2484.9899999999998</v>
      </c>
      <c r="P97" s="10">
        <v>3.4000000000000002E-2</v>
      </c>
      <c r="Q97" s="12">
        <v>18</v>
      </c>
    </row>
    <row r="98" spans="1:17" x14ac:dyDescent="0.3">
      <c r="A98" t="s">
        <v>111</v>
      </c>
      <c r="B98" s="6">
        <v>45870</v>
      </c>
      <c r="C98" s="6">
        <v>45885</v>
      </c>
      <c r="D98" s="6">
        <f t="shared" si="2"/>
        <v>45885</v>
      </c>
      <c r="E98" s="12">
        <f t="shared" si="3"/>
        <v>15</v>
      </c>
      <c r="F98" t="s">
        <v>647</v>
      </c>
      <c r="G98" t="s">
        <v>654</v>
      </c>
      <c r="H98" t="s">
        <v>1426</v>
      </c>
      <c r="I98" t="s">
        <v>706</v>
      </c>
      <c r="J98" t="s">
        <v>711</v>
      </c>
      <c r="K98" t="s">
        <v>719</v>
      </c>
      <c r="L98" t="s">
        <v>732</v>
      </c>
      <c r="M98" t="s">
        <v>830</v>
      </c>
      <c r="N98" s="8">
        <v>24.44</v>
      </c>
      <c r="O98" s="8">
        <v>28.69</v>
      </c>
      <c r="P98" s="10">
        <v>0.14599999999999999</v>
      </c>
      <c r="Q98" s="12">
        <v>6</v>
      </c>
    </row>
    <row r="99" spans="1:17" x14ac:dyDescent="0.3">
      <c r="A99" t="s">
        <v>112</v>
      </c>
      <c r="B99" s="6">
        <v>45440</v>
      </c>
      <c r="C99" s="6">
        <v>45438</v>
      </c>
      <c r="D99" s="6">
        <f t="shared" si="2"/>
        <v>45440</v>
      </c>
      <c r="E99" s="12">
        <f t="shared" si="3"/>
        <v>0</v>
      </c>
      <c r="F99" t="s">
        <v>646</v>
      </c>
      <c r="G99" t="s">
        <v>651</v>
      </c>
      <c r="H99" t="s">
        <v>669</v>
      </c>
      <c r="I99" t="s">
        <v>706</v>
      </c>
      <c r="J99" t="s">
        <v>708</v>
      </c>
      <c r="K99" t="s">
        <v>721</v>
      </c>
      <c r="L99" t="s">
        <v>733</v>
      </c>
      <c r="M99" t="s">
        <v>831</v>
      </c>
      <c r="N99" s="8">
        <v>1227.08</v>
      </c>
      <c r="O99" s="8">
        <v>1896.62</v>
      </c>
      <c r="P99" s="10">
        <v>0</v>
      </c>
      <c r="Q99" s="12">
        <v>18</v>
      </c>
    </row>
    <row r="100" spans="1:17" x14ac:dyDescent="0.3">
      <c r="A100" t="s">
        <v>113</v>
      </c>
      <c r="B100" s="6">
        <v>45860</v>
      </c>
      <c r="C100" s="6">
        <v>45887</v>
      </c>
      <c r="D100" s="6">
        <f t="shared" si="2"/>
        <v>45887</v>
      </c>
      <c r="E100" s="12">
        <f t="shared" si="3"/>
        <v>27</v>
      </c>
      <c r="F100" t="s">
        <v>647</v>
      </c>
      <c r="G100" t="s">
        <v>659</v>
      </c>
      <c r="H100" t="s">
        <v>676</v>
      </c>
      <c r="I100" t="s">
        <v>703</v>
      </c>
      <c r="J100" t="s">
        <v>709</v>
      </c>
      <c r="K100" t="s">
        <v>724</v>
      </c>
      <c r="L100" t="s">
        <v>729</v>
      </c>
      <c r="M100" t="s">
        <v>832</v>
      </c>
      <c r="N100" s="8">
        <v>547.32000000000005</v>
      </c>
      <c r="O100" s="8">
        <v>419.17</v>
      </c>
      <c r="P100" s="10">
        <v>9.1999999999999998E-2</v>
      </c>
      <c r="Q100" s="12">
        <v>14</v>
      </c>
    </row>
    <row r="101" spans="1:17" x14ac:dyDescent="0.3">
      <c r="A101" t="s">
        <v>114</v>
      </c>
      <c r="B101" s="6">
        <v>44985</v>
      </c>
      <c r="C101" s="6">
        <v>45005</v>
      </c>
      <c r="D101" s="6">
        <f t="shared" si="2"/>
        <v>45005</v>
      </c>
      <c r="E101" s="12">
        <f t="shared" si="3"/>
        <v>20</v>
      </c>
      <c r="F101" t="s">
        <v>649</v>
      </c>
      <c r="G101" t="s">
        <v>656</v>
      </c>
      <c r="H101" t="s">
        <v>671</v>
      </c>
      <c r="I101" t="s">
        <v>705</v>
      </c>
      <c r="J101" t="s">
        <v>711</v>
      </c>
      <c r="K101" t="s">
        <v>722</v>
      </c>
      <c r="L101" t="s">
        <v>731</v>
      </c>
      <c r="M101" t="s">
        <v>833</v>
      </c>
      <c r="N101" s="8">
        <v>1200.78</v>
      </c>
      <c r="O101" s="8">
        <v>2001.17</v>
      </c>
      <c r="P101" s="10">
        <v>0.29199999999999998</v>
      </c>
      <c r="Q101" s="12">
        <v>18</v>
      </c>
    </row>
    <row r="102" spans="1:17" x14ac:dyDescent="0.3">
      <c r="A102" t="s">
        <v>115</v>
      </c>
      <c r="B102" s="6">
        <v>45684</v>
      </c>
      <c r="C102" s="6">
        <v>45703</v>
      </c>
      <c r="D102" s="6">
        <f t="shared" si="2"/>
        <v>45703</v>
      </c>
      <c r="E102" s="12">
        <f t="shared" si="3"/>
        <v>19</v>
      </c>
      <c r="F102" t="s">
        <v>647</v>
      </c>
      <c r="G102" t="s">
        <v>659</v>
      </c>
      <c r="H102" t="s">
        <v>676</v>
      </c>
      <c r="I102" t="s">
        <v>703</v>
      </c>
      <c r="J102" t="s">
        <v>711</v>
      </c>
      <c r="K102" t="s">
        <v>716</v>
      </c>
      <c r="L102" t="s">
        <v>730</v>
      </c>
      <c r="M102" t="s">
        <v>834</v>
      </c>
      <c r="N102" s="8">
        <v>1253.22</v>
      </c>
      <c r="O102" s="8">
        <v>3104.71</v>
      </c>
      <c r="P102" s="10">
        <v>0</v>
      </c>
      <c r="Q102" s="12">
        <v>17</v>
      </c>
    </row>
    <row r="103" spans="1:17" x14ac:dyDescent="0.3">
      <c r="A103" t="s">
        <v>116</v>
      </c>
      <c r="B103" s="6">
        <v>45304</v>
      </c>
      <c r="C103" s="6">
        <v>45313</v>
      </c>
      <c r="D103" s="6">
        <f t="shared" si="2"/>
        <v>45313</v>
      </c>
      <c r="E103" s="12">
        <f t="shared" si="3"/>
        <v>9</v>
      </c>
      <c r="F103" t="s">
        <v>647</v>
      </c>
      <c r="G103" t="s">
        <v>654</v>
      </c>
      <c r="H103" t="s">
        <v>691</v>
      </c>
      <c r="I103" t="s">
        <v>706</v>
      </c>
      <c r="J103" t="s">
        <v>709</v>
      </c>
      <c r="K103" t="s">
        <v>713</v>
      </c>
      <c r="L103" t="s">
        <v>727</v>
      </c>
      <c r="M103" t="s">
        <v>835</v>
      </c>
      <c r="N103" s="8">
        <v>313.60000000000002</v>
      </c>
      <c r="O103" s="8">
        <v>334.28</v>
      </c>
      <c r="P103" s="10">
        <v>0.14000000000000001</v>
      </c>
      <c r="Q103" s="12">
        <v>22</v>
      </c>
    </row>
    <row r="104" spans="1:17" x14ac:dyDescent="0.3">
      <c r="A104" t="s">
        <v>117</v>
      </c>
      <c r="B104" s="6">
        <v>45747</v>
      </c>
      <c r="C104" s="6">
        <v>45751</v>
      </c>
      <c r="D104" s="6">
        <f t="shared" si="2"/>
        <v>45751</v>
      </c>
      <c r="E104" s="12">
        <f t="shared" si="3"/>
        <v>4</v>
      </c>
      <c r="F104" t="s">
        <v>646</v>
      </c>
      <c r="G104" t="s">
        <v>650</v>
      </c>
      <c r="H104" t="s">
        <v>678</v>
      </c>
      <c r="I104" t="s">
        <v>701</v>
      </c>
      <c r="J104" t="s">
        <v>711</v>
      </c>
      <c r="K104" t="s">
        <v>712</v>
      </c>
      <c r="L104" t="s">
        <v>731</v>
      </c>
      <c r="M104" t="s">
        <v>836</v>
      </c>
      <c r="N104" s="8">
        <v>862.08</v>
      </c>
      <c r="O104" s="8">
        <v>1952.83</v>
      </c>
      <c r="P104" s="10">
        <v>0</v>
      </c>
      <c r="Q104" s="12">
        <v>7</v>
      </c>
    </row>
    <row r="105" spans="1:17" x14ac:dyDescent="0.3">
      <c r="A105" t="s">
        <v>118</v>
      </c>
      <c r="B105" s="6">
        <v>45631</v>
      </c>
      <c r="C105" s="6">
        <v>45654</v>
      </c>
      <c r="D105" s="6">
        <f t="shared" si="2"/>
        <v>45654</v>
      </c>
      <c r="E105" s="12">
        <f t="shared" si="3"/>
        <v>23</v>
      </c>
      <c r="F105" t="s">
        <v>648</v>
      </c>
      <c r="G105" t="s">
        <v>653</v>
      </c>
      <c r="H105" t="s">
        <v>688</v>
      </c>
      <c r="I105" t="s">
        <v>701</v>
      </c>
      <c r="J105" t="s">
        <v>711</v>
      </c>
      <c r="K105" t="s">
        <v>721</v>
      </c>
      <c r="L105" t="s">
        <v>733</v>
      </c>
      <c r="M105" t="s">
        <v>837</v>
      </c>
      <c r="N105" s="8">
        <v>107.03</v>
      </c>
      <c r="O105" s="8">
        <v>242.29</v>
      </c>
      <c r="P105" s="10">
        <v>0.18</v>
      </c>
      <c r="Q105" s="12">
        <v>30</v>
      </c>
    </row>
    <row r="106" spans="1:17" x14ac:dyDescent="0.3">
      <c r="A106" t="s">
        <v>119</v>
      </c>
      <c r="B106" s="6">
        <v>45549</v>
      </c>
      <c r="C106" s="6">
        <v>45570</v>
      </c>
      <c r="D106" s="6">
        <f t="shared" si="2"/>
        <v>45570</v>
      </c>
      <c r="E106" s="12">
        <f t="shared" si="3"/>
        <v>21</v>
      </c>
      <c r="F106" t="s">
        <v>647</v>
      </c>
      <c r="G106" t="s">
        <v>659</v>
      </c>
      <c r="H106" t="s">
        <v>685</v>
      </c>
      <c r="I106" t="s">
        <v>705</v>
      </c>
      <c r="J106" t="s">
        <v>708</v>
      </c>
      <c r="K106" t="s">
        <v>722</v>
      </c>
      <c r="L106" t="s">
        <v>731</v>
      </c>
      <c r="M106" t="s">
        <v>838</v>
      </c>
      <c r="N106" s="8">
        <v>1405.56</v>
      </c>
      <c r="O106" s="8">
        <v>2968.87</v>
      </c>
      <c r="P106" s="10">
        <v>0.16900000000000001</v>
      </c>
      <c r="Q106" s="12">
        <v>5</v>
      </c>
    </row>
    <row r="107" spans="1:17" x14ac:dyDescent="0.3">
      <c r="A107" t="s">
        <v>120</v>
      </c>
      <c r="B107" s="6">
        <v>45433</v>
      </c>
      <c r="C107" s="6">
        <v>45439</v>
      </c>
      <c r="D107" s="6">
        <f t="shared" si="2"/>
        <v>45439</v>
      </c>
      <c r="E107" s="12">
        <f t="shared" si="3"/>
        <v>6</v>
      </c>
      <c r="F107" t="s">
        <v>646</v>
      </c>
      <c r="G107" t="s">
        <v>661</v>
      </c>
      <c r="H107" t="s">
        <v>682</v>
      </c>
      <c r="I107" t="s">
        <v>703</v>
      </c>
      <c r="J107" t="s">
        <v>708</v>
      </c>
      <c r="K107" t="s">
        <v>724</v>
      </c>
      <c r="L107" t="s">
        <v>727</v>
      </c>
      <c r="M107" t="s">
        <v>839</v>
      </c>
      <c r="N107" s="8">
        <v>1157.51</v>
      </c>
      <c r="O107" s="8">
        <v>1394.3</v>
      </c>
      <c r="P107" s="10">
        <v>0.27800000000000002</v>
      </c>
      <c r="Q107" s="12">
        <v>12</v>
      </c>
    </row>
    <row r="108" spans="1:17" x14ac:dyDescent="0.3">
      <c r="A108" t="s">
        <v>121</v>
      </c>
      <c r="B108" s="6">
        <v>45057</v>
      </c>
      <c r="C108" s="6">
        <v>45084</v>
      </c>
      <c r="D108" s="6">
        <f t="shared" si="2"/>
        <v>45084</v>
      </c>
      <c r="E108" s="12">
        <f t="shared" si="3"/>
        <v>27</v>
      </c>
      <c r="F108" t="s">
        <v>646</v>
      </c>
      <c r="G108" t="s">
        <v>650</v>
      </c>
      <c r="H108" t="s">
        <v>675</v>
      </c>
      <c r="I108" t="s">
        <v>701</v>
      </c>
      <c r="J108" t="s">
        <v>708</v>
      </c>
      <c r="K108" t="s">
        <v>713</v>
      </c>
      <c r="L108" t="s">
        <v>730</v>
      </c>
      <c r="M108" t="s">
        <v>840</v>
      </c>
      <c r="N108" s="8">
        <v>12.85</v>
      </c>
      <c r="O108" s="8">
        <v>15.41</v>
      </c>
      <c r="P108" s="10">
        <v>0.13700000000000001</v>
      </c>
      <c r="Q108" s="12">
        <v>39</v>
      </c>
    </row>
    <row r="109" spans="1:17" x14ac:dyDescent="0.3">
      <c r="A109" t="s">
        <v>122</v>
      </c>
      <c r="B109" s="6">
        <v>45518</v>
      </c>
      <c r="C109" s="6">
        <v>45539</v>
      </c>
      <c r="D109" s="6">
        <f t="shared" si="2"/>
        <v>45539</v>
      </c>
      <c r="E109" s="12">
        <f t="shared" si="3"/>
        <v>21</v>
      </c>
      <c r="F109" t="s">
        <v>649</v>
      </c>
      <c r="G109" t="s">
        <v>658</v>
      </c>
      <c r="H109" t="s">
        <v>693</v>
      </c>
      <c r="I109" t="s">
        <v>703</v>
      </c>
      <c r="J109" t="s">
        <v>708</v>
      </c>
      <c r="K109" t="s">
        <v>713</v>
      </c>
      <c r="L109" t="s">
        <v>730</v>
      </c>
      <c r="M109" t="s">
        <v>841</v>
      </c>
      <c r="N109" s="8">
        <v>1138.8</v>
      </c>
      <c r="O109" s="8">
        <v>2250.81</v>
      </c>
      <c r="P109" s="10">
        <v>0.123</v>
      </c>
      <c r="Q109" s="12">
        <v>12</v>
      </c>
    </row>
    <row r="110" spans="1:17" x14ac:dyDescent="0.3">
      <c r="A110" t="s">
        <v>123</v>
      </c>
      <c r="B110" s="6">
        <v>45581</v>
      </c>
      <c r="C110" s="6">
        <v>45604</v>
      </c>
      <c r="D110" s="6">
        <f t="shared" si="2"/>
        <v>45604</v>
      </c>
      <c r="E110" s="12">
        <f t="shared" si="3"/>
        <v>23</v>
      </c>
      <c r="F110" t="s">
        <v>647</v>
      </c>
      <c r="G110" t="s">
        <v>652</v>
      </c>
      <c r="H110" t="s">
        <v>666</v>
      </c>
      <c r="I110" t="s">
        <v>705</v>
      </c>
      <c r="J110" t="s">
        <v>707</v>
      </c>
      <c r="K110" t="s">
        <v>713</v>
      </c>
      <c r="L110" t="s">
        <v>729</v>
      </c>
      <c r="M110" t="s">
        <v>842</v>
      </c>
      <c r="N110" s="8">
        <v>82.14</v>
      </c>
      <c r="O110" s="8">
        <v>166.04</v>
      </c>
      <c r="P110" s="10">
        <v>0</v>
      </c>
      <c r="Q110" s="12">
        <v>10</v>
      </c>
    </row>
    <row r="111" spans="1:17" x14ac:dyDescent="0.3">
      <c r="A111" t="s">
        <v>124</v>
      </c>
      <c r="B111" s="6">
        <v>45445</v>
      </c>
      <c r="C111" s="6">
        <v>45451</v>
      </c>
      <c r="D111" s="6">
        <f t="shared" si="2"/>
        <v>45451</v>
      </c>
      <c r="E111" s="12">
        <f t="shared" si="3"/>
        <v>6</v>
      </c>
      <c r="F111" t="s">
        <v>646</v>
      </c>
      <c r="G111" t="s">
        <v>650</v>
      </c>
      <c r="H111" t="s">
        <v>662</v>
      </c>
      <c r="I111" t="s">
        <v>704</v>
      </c>
      <c r="J111" t="s">
        <v>709</v>
      </c>
      <c r="K111" t="s">
        <v>720</v>
      </c>
      <c r="L111" t="s">
        <v>733</v>
      </c>
      <c r="M111" t="s">
        <v>843</v>
      </c>
      <c r="N111" s="8">
        <v>292.94</v>
      </c>
      <c r="O111" s="8">
        <v>356.55</v>
      </c>
      <c r="P111" s="10">
        <v>0.22900000000000001</v>
      </c>
      <c r="Q111" s="12">
        <v>2</v>
      </c>
    </row>
    <row r="112" spans="1:17" x14ac:dyDescent="0.3">
      <c r="A112" t="s">
        <v>125</v>
      </c>
      <c r="B112" s="6">
        <v>45452</v>
      </c>
      <c r="C112" s="6">
        <v>45480</v>
      </c>
      <c r="D112" s="6">
        <f t="shared" si="2"/>
        <v>45480</v>
      </c>
      <c r="E112" s="12">
        <f t="shared" si="3"/>
        <v>28</v>
      </c>
      <c r="F112" t="s">
        <v>647</v>
      </c>
      <c r="G112" t="s">
        <v>659</v>
      </c>
      <c r="H112" t="s">
        <v>676</v>
      </c>
      <c r="I112" t="s">
        <v>701</v>
      </c>
      <c r="J112" t="s">
        <v>708</v>
      </c>
      <c r="K112" t="s">
        <v>713</v>
      </c>
      <c r="L112" t="s">
        <v>727</v>
      </c>
      <c r="M112" t="s">
        <v>844</v>
      </c>
      <c r="N112" s="8">
        <v>550.22</v>
      </c>
      <c r="O112" s="8">
        <v>1025.05</v>
      </c>
      <c r="P112" s="10">
        <v>0</v>
      </c>
      <c r="Q112" s="12">
        <v>27</v>
      </c>
    </row>
    <row r="113" spans="1:17" x14ac:dyDescent="0.3">
      <c r="A113" t="s">
        <v>126</v>
      </c>
      <c r="B113" s="6">
        <v>45453</v>
      </c>
      <c r="C113" s="6">
        <v>45454</v>
      </c>
      <c r="D113" s="6">
        <f t="shared" si="2"/>
        <v>45454</v>
      </c>
      <c r="E113" s="12">
        <f t="shared" si="3"/>
        <v>1</v>
      </c>
      <c r="F113" t="s">
        <v>649</v>
      </c>
      <c r="G113" t="s">
        <v>658</v>
      </c>
      <c r="H113" t="s">
        <v>674</v>
      </c>
      <c r="I113" t="s">
        <v>705</v>
      </c>
      <c r="J113" t="s">
        <v>709</v>
      </c>
      <c r="K113" t="s">
        <v>724</v>
      </c>
      <c r="L113" t="s">
        <v>731</v>
      </c>
      <c r="M113" t="s">
        <v>845</v>
      </c>
      <c r="N113" s="8">
        <v>1187.1300000000001</v>
      </c>
      <c r="O113" s="8">
        <v>1795.17</v>
      </c>
      <c r="P113" s="10">
        <v>1.2E-2</v>
      </c>
      <c r="Q113" s="12">
        <v>17</v>
      </c>
    </row>
    <row r="114" spans="1:17" x14ac:dyDescent="0.3">
      <c r="A114" t="s">
        <v>127</v>
      </c>
      <c r="B114" s="6">
        <v>45472</v>
      </c>
      <c r="C114" s="6">
        <v>45499</v>
      </c>
      <c r="D114" s="6">
        <f t="shared" si="2"/>
        <v>45499</v>
      </c>
      <c r="E114" s="12">
        <f t="shared" si="3"/>
        <v>27</v>
      </c>
      <c r="F114" t="s">
        <v>646</v>
      </c>
      <c r="G114" t="s">
        <v>661</v>
      </c>
      <c r="H114" t="s">
        <v>687</v>
      </c>
      <c r="I114" t="s">
        <v>706</v>
      </c>
      <c r="J114" t="s">
        <v>710</v>
      </c>
      <c r="K114" t="s">
        <v>717</v>
      </c>
      <c r="L114" t="s">
        <v>729</v>
      </c>
      <c r="M114" t="s">
        <v>846</v>
      </c>
      <c r="N114" s="8">
        <v>5.36</v>
      </c>
      <c r="O114" s="8">
        <v>4.37</v>
      </c>
      <c r="P114" s="10">
        <v>0.11799999999999999</v>
      </c>
      <c r="Q114" s="12">
        <v>9</v>
      </c>
    </row>
    <row r="115" spans="1:17" x14ac:dyDescent="0.3">
      <c r="A115" t="s">
        <v>128</v>
      </c>
      <c r="B115" s="6">
        <v>45674</v>
      </c>
      <c r="C115" s="6">
        <v>45681</v>
      </c>
      <c r="D115" s="6">
        <f t="shared" si="2"/>
        <v>45681</v>
      </c>
      <c r="E115" s="12">
        <f t="shared" si="3"/>
        <v>7</v>
      </c>
      <c r="F115" t="s">
        <v>648</v>
      </c>
      <c r="G115" t="s">
        <v>660</v>
      </c>
      <c r="H115" t="s">
        <v>697</v>
      </c>
      <c r="I115" t="s">
        <v>706</v>
      </c>
      <c r="J115" t="s">
        <v>708</v>
      </c>
      <c r="K115" t="s">
        <v>715</v>
      </c>
      <c r="L115" t="s">
        <v>733</v>
      </c>
      <c r="M115" t="s">
        <v>847</v>
      </c>
      <c r="N115" s="8">
        <v>142.09</v>
      </c>
      <c r="O115" s="8">
        <v>218.5</v>
      </c>
      <c r="P115" s="10">
        <v>0.11899999999999999</v>
      </c>
      <c r="Q115" s="12">
        <v>11</v>
      </c>
    </row>
    <row r="116" spans="1:17" x14ac:dyDescent="0.3">
      <c r="A116" t="s">
        <v>129</v>
      </c>
      <c r="B116" s="6">
        <v>45250</v>
      </c>
      <c r="C116" s="6">
        <v>45265</v>
      </c>
      <c r="D116" s="6">
        <f t="shared" si="2"/>
        <v>45265</v>
      </c>
      <c r="E116" s="12">
        <f t="shared" si="3"/>
        <v>15</v>
      </c>
      <c r="F116" t="s">
        <v>647</v>
      </c>
      <c r="G116" t="s">
        <v>652</v>
      </c>
      <c r="H116" t="s">
        <v>689</v>
      </c>
      <c r="I116" t="s">
        <v>706</v>
      </c>
      <c r="J116" t="s">
        <v>707</v>
      </c>
      <c r="K116" t="s">
        <v>716</v>
      </c>
      <c r="L116" t="s">
        <v>729</v>
      </c>
      <c r="M116" t="s">
        <v>848</v>
      </c>
      <c r="N116" s="8">
        <v>354.24</v>
      </c>
      <c r="O116" s="8">
        <v>249.87</v>
      </c>
      <c r="P116" s="10">
        <v>0</v>
      </c>
      <c r="Q116" s="12">
        <v>6</v>
      </c>
    </row>
    <row r="117" spans="1:17" x14ac:dyDescent="0.3">
      <c r="A117" t="s">
        <v>130</v>
      </c>
      <c r="B117" s="6">
        <v>44987</v>
      </c>
      <c r="C117" s="6">
        <v>44990</v>
      </c>
      <c r="D117" s="6">
        <f t="shared" si="2"/>
        <v>44990</v>
      </c>
      <c r="E117" s="12">
        <f t="shared" si="3"/>
        <v>3</v>
      </c>
      <c r="F117" t="s">
        <v>648</v>
      </c>
      <c r="G117" t="s">
        <v>655</v>
      </c>
      <c r="H117" t="s">
        <v>672</v>
      </c>
      <c r="I117" t="s">
        <v>706</v>
      </c>
      <c r="J117" t="s">
        <v>711</v>
      </c>
      <c r="K117" t="s">
        <v>715</v>
      </c>
      <c r="L117" t="s">
        <v>732</v>
      </c>
      <c r="M117" t="s">
        <v>849</v>
      </c>
      <c r="N117" s="8">
        <v>1473.58</v>
      </c>
      <c r="O117" s="8">
        <v>3436.52</v>
      </c>
      <c r="P117" s="10">
        <v>0.108</v>
      </c>
      <c r="Q117" s="12">
        <v>8</v>
      </c>
    </row>
    <row r="118" spans="1:17" x14ac:dyDescent="0.3">
      <c r="A118" t="s">
        <v>131</v>
      </c>
      <c r="B118" s="6">
        <v>45811</v>
      </c>
      <c r="C118" s="6">
        <v>45818</v>
      </c>
      <c r="D118" s="6">
        <f t="shared" si="2"/>
        <v>45818</v>
      </c>
      <c r="E118" s="12">
        <f t="shared" si="3"/>
        <v>7</v>
      </c>
      <c r="F118" t="s">
        <v>648</v>
      </c>
      <c r="G118" t="s">
        <v>653</v>
      </c>
      <c r="H118" t="s">
        <v>667</v>
      </c>
      <c r="I118" t="s">
        <v>704</v>
      </c>
      <c r="J118" t="s">
        <v>710</v>
      </c>
      <c r="K118" t="s">
        <v>719</v>
      </c>
      <c r="L118" t="s">
        <v>728</v>
      </c>
      <c r="M118" t="s">
        <v>850</v>
      </c>
      <c r="N118" s="8">
        <v>75.180000000000007</v>
      </c>
      <c r="O118" s="8">
        <v>53.45</v>
      </c>
      <c r="P118" s="10">
        <v>0.157</v>
      </c>
      <c r="Q118" s="12">
        <v>17</v>
      </c>
    </row>
    <row r="119" spans="1:17" x14ac:dyDescent="0.3">
      <c r="A119" t="s">
        <v>132</v>
      </c>
      <c r="B119" s="6">
        <v>45653</v>
      </c>
      <c r="C119" s="6">
        <v>45659</v>
      </c>
      <c r="D119" s="6">
        <f t="shared" si="2"/>
        <v>45659</v>
      </c>
      <c r="E119" s="12">
        <f t="shared" si="3"/>
        <v>6</v>
      </c>
      <c r="F119" t="s">
        <v>649</v>
      </c>
      <c r="G119" t="s">
        <v>656</v>
      </c>
      <c r="H119" t="s">
        <v>698</v>
      </c>
      <c r="I119" t="s">
        <v>702</v>
      </c>
      <c r="J119" t="s">
        <v>711</v>
      </c>
      <c r="K119" t="s">
        <v>721</v>
      </c>
      <c r="L119" t="s">
        <v>731</v>
      </c>
      <c r="M119" t="s">
        <v>851</v>
      </c>
      <c r="N119" s="8">
        <v>1391.99</v>
      </c>
      <c r="O119" s="8">
        <v>3469.7</v>
      </c>
      <c r="P119" s="10">
        <v>0.184</v>
      </c>
      <c r="Q119" s="12">
        <v>23</v>
      </c>
    </row>
    <row r="120" spans="1:17" x14ac:dyDescent="0.3">
      <c r="A120" t="s">
        <v>133</v>
      </c>
      <c r="B120" s="6">
        <v>45086</v>
      </c>
      <c r="C120" s="6">
        <v>45096</v>
      </c>
      <c r="D120" s="6">
        <f t="shared" si="2"/>
        <v>45096</v>
      </c>
      <c r="E120" s="12">
        <f t="shared" si="3"/>
        <v>10</v>
      </c>
      <c r="F120" t="s">
        <v>647</v>
      </c>
      <c r="G120" t="s">
        <v>659</v>
      </c>
      <c r="H120" t="s">
        <v>699</v>
      </c>
      <c r="I120" t="s">
        <v>706</v>
      </c>
      <c r="J120" t="s">
        <v>707</v>
      </c>
      <c r="K120" t="s">
        <v>721</v>
      </c>
      <c r="L120" t="s">
        <v>732</v>
      </c>
      <c r="M120" t="s">
        <v>852</v>
      </c>
      <c r="N120" s="8">
        <v>339.61</v>
      </c>
      <c r="O120" s="8">
        <v>621.02</v>
      </c>
      <c r="P120" s="10">
        <v>7.0999999999999994E-2</v>
      </c>
      <c r="Q120" s="12">
        <v>10</v>
      </c>
    </row>
    <row r="121" spans="1:17" x14ac:dyDescent="0.3">
      <c r="A121" t="s">
        <v>134</v>
      </c>
      <c r="B121" s="6">
        <v>45847</v>
      </c>
      <c r="C121" s="6">
        <v>45856</v>
      </c>
      <c r="D121" s="6">
        <f t="shared" si="2"/>
        <v>45856</v>
      </c>
      <c r="E121" s="12">
        <f t="shared" si="3"/>
        <v>9</v>
      </c>
      <c r="F121" t="s">
        <v>648</v>
      </c>
      <c r="G121" t="s">
        <v>653</v>
      </c>
      <c r="H121" t="s">
        <v>688</v>
      </c>
      <c r="I121" t="s">
        <v>702</v>
      </c>
      <c r="J121" t="s">
        <v>710</v>
      </c>
      <c r="K121" t="s">
        <v>714</v>
      </c>
      <c r="L121" t="s">
        <v>731</v>
      </c>
      <c r="M121" t="s">
        <v>853</v>
      </c>
      <c r="N121" s="8">
        <v>57.96</v>
      </c>
      <c r="O121" s="8">
        <v>88.51</v>
      </c>
      <c r="P121" s="10">
        <v>4.2999999999999997E-2</v>
      </c>
      <c r="Q121" s="12">
        <v>7</v>
      </c>
    </row>
    <row r="122" spans="1:17" x14ac:dyDescent="0.3">
      <c r="A122" t="s">
        <v>135</v>
      </c>
      <c r="B122" s="6">
        <v>45827</v>
      </c>
      <c r="C122" s="6">
        <v>45850</v>
      </c>
      <c r="D122" s="6">
        <f t="shared" si="2"/>
        <v>45850</v>
      </c>
      <c r="E122" s="12">
        <f t="shared" si="3"/>
        <v>23</v>
      </c>
      <c r="F122" t="s">
        <v>649</v>
      </c>
      <c r="G122" t="s">
        <v>658</v>
      </c>
      <c r="H122" t="s">
        <v>1426</v>
      </c>
      <c r="I122" t="s">
        <v>703</v>
      </c>
      <c r="J122" t="s">
        <v>711</v>
      </c>
      <c r="K122" t="s">
        <v>1427</v>
      </c>
      <c r="L122" t="s">
        <v>729</v>
      </c>
      <c r="M122" t="s">
        <v>854</v>
      </c>
      <c r="N122" s="8">
        <v>801.24</v>
      </c>
      <c r="O122" s="8">
        <v>1959.09</v>
      </c>
      <c r="P122" s="10">
        <v>0.123</v>
      </c>
      <c r="Q122" s="12">
        <v>23</v>
      </c>
    </row>
    <row r="123" spans="1:17" x14ac:dyDescent="0.3">
      <c r="A123" t="s">
        <v>136</v>
      </c>
      <c r="B123" s="6">
        <v>45249</v>
      </c>
      <c r="C123" s="6">
        <v>45273</v>
      </c>
      <c r="D123" s="6">
        <f t="shared" si="2"/>
        <v>45273</v>
      </c>
      <c r="E123" s="12">
        <f t="shared" si="3"/>
        <v>24</v>
      </c>
      <c r="F123" t="s">
        <v>649</v>
      </c>
      <c r="G123" t="s">
        <v>657</v>
      </c>
      <c r="H123" t="s">
        <v>679</v>
      </c>
      <c r="I123" t="s">
        <v>703</v>
      </c>
      <c r="J123" t="s">
        <v>711</v>
      </c>
      <c r="K123" t="s">
        <v>722</v>
      </c>
      <c r="L123" t="s">
        <v>732</v>
      </c>
      <c r="M123" t="s">
        <v>855</v>
      </c>
      <c r="N123" s="8">
        <v>1297.42</v>
      </c>
      <c r="O123" s="8">
        <v>2742.97</v>
      </c>
      <c r="P123" s="10">
        <v>6.9000000000000006E-2</v>
      </c>
      <c r="Q123" s="12">
        <v>9</v>
      </c>
    </row>
    <row r="124" spans="1:17" x14ac:dyDescent="0.3">
      <c r="A124" t="s">
        <v>137</v>
      </c>
      <c r="B124" s="6">
        <v>45289</v>
      </c>
      <c r="C124" s="6">
        <v>45311</v>
      </c>
      <c r="D124" s="6">
        <f t="shared" si="2"/>
        <v>45311</v>
      </c>
      <c r="E124" s="12">
        <f t="shared" si="3"/>
        <v>22</v>
      </c>
      <c r="F124" t="s">
        <v>646</v>
      </c>
      <c r="G124" t="s">
        <v>650</v>
      </c>
      <c r="H124" t="s">
        <v>662</v>
      </c>
      <c r="I124" t="s">
        <v>701</v>
      </c>
      <c r="J124" t="s">
        <v>711</v>
      </c>
      <c r="K124" t="s">
        <v>716</v>
      </c>
      <c r="L124" t="s">
        <v>730</v>
      </c>
      <c r="M124" t="s">
        <v>856</v>
      </c>
      <c r="N124" s="8">
        <v>1395.49</v>
      </c>
      <c r="O124" s="8">
        <v>1679.42</v>
      </c>
      <c r="P124" s="10">
        <v>0.20300000000000001</v>
      </c>
      <c r="Q124" s="12">
        <v>12</v>
      </c>
    </row>
    <row r="125" spans="1:17" x14ac:dyDescent="0.3">
      <c r="A125" t="s">
        <v>138</v>
      </c>
      <c r="B125" s="6">
        <v>45598</v>
      </c>
      <c r="C125" s="6">
        <v>45625</v>
      </c>
      <c r="D125" s="6">
        <f t="shared" si="2"/>
        <v>45625</v>
      </c>
      <c r="E125" s="12">
        <f t="shared" si="3"/>
        <v>27</v>
      </c>
      <c r="F125" t="s">
        <v>648</v>
      </c>
      <c r="G125" t="s">
        <v>655</v>
      </c>
      <c r="H125" t="s">
        <v>672</v>
      </c>
      <c r="I125" t="s">
        <v>705</v>
      </c>
      <c r="J125" t="s">
        <v>711</v>
      </c>
      <c r="K125" t="s">
        <v>714</v>
      </c>
      <c r="L125" t="s">
        <v>729</v>
      </c>
      <c r="M125" t="s">
        <v>857</v>
      </c>
      <c r="N125" s="8">
        <v>1363.51</v>
      </c>
      <c r="O125" s="8">
        <v>1433.9</v>
      </c>
      <c r="P125" s="10">
        <v>5.7000000000000002E-2</v>
      </c>
      <c r="Q125" s="12">
        <v>8</v>
      </c>
    </row>
    <row r="126" spans="1:17" x14ac:dyDescent="0.3">
      <c r="A126" t="s">
        <v>139</v>
      </c>
      <c r="B126" s="6">
        <v>45159</v>
      </c>
      <c r="C126" s="6">
        <v>45173</v>
      </c>
      <c r="D126" s="6">
        <f t="shared" si="2"/>
        <v>45173</v>
      </c>
      <c r="E126" s="12">
        <f t="shared" si="3"/>
        <v>14</v>
      </c>
      <c r="F126" t="s">
        <v>648</v>
      </c>
      <c r="G126" t="s">
        <v>653</v>
      </c>
      <c r="H126" t="s">
        <v>681</v>
      </c>
      <c r="I126" t="s">
        <v>702</v>
      </c>
      <c r="J126" t="s">
        <v>710</v>
      </c>
      <c r="K126" t="s">
        <v>721</v>
      </c>
      <c r="L126" t="s">
        <v>727</v>
      </c>
      <c r="M126" t="s">
        <v>858</v>
      </c>
      <c r="N126" s="8">
        <v>178.19</v>
      </c>
      <c r="O126" s="8">
        <v>284.43</v>
      </c>
      <c r="P126" s="10">
        <v>8.8999999999999996E-2</v>
      </c>
      <c r="Q126" s="12">
        <v>8</v>
      </c>
    </row>
    <row r="127" spans="1:17" x14ac:dyDescent="0.3">
      <c r="A127" t="s">
        <v>140</v>
      </c>
      <c r="B127" s="6">
        <v>45150</v>
      </c>
      <c r="C127" s="6">
        <v>45175</v>
      </c>
      <c r="D127" s="6">
        <f t="shared" si="2"/>
        <v>45175</v>
      </c>
      <c r="E127" s="12">
        <f t="shared" si="3"/>
        <v>25</v>
      </c>
      <c r="F127" t="s">
        <v>647</v>
      </c>
      <c r="G127" t="s">
        <v>659</v>
      </c>
      <c r="H127" t="s">
        <v>685</v>
      </c>
      <c r="I127" t="s">
        <v>705</v>
      </c>
      <c r="J127" t="s">
        <v>707</v>
      </c>
      <c r="K127" t="s">
        <v>717</v>
      </c>
      <c r="L127" t="s">
        <v>727</v>
      </c>
      <c r="M127" t="s">
        <v>859</v>
      </c>
      <c r="N127" s="8">
        <v>950.77</v>
      </c>
      <c r="O127" s="8">
        <v>694.78</v>
      </c>
      <c r="P127" s="10">
        <v>8.4000000000000005E-2</v>
      </c>
      <c r="Q127" s="12">
        <v>14</v>
      </c>
    </row>
    <row r="128" spans="1:17" x14ac:dyDescent="0.3">
      <c r="A128" t="s">
        <v>141</v>
      </c>
      <c r="B128" s="6">
        <v>45450</v>
      </c>
      <c r="C128" s="6">
        <v>45469</v>
      </c>
      <c r="D128" s="6">
        <f t="shared" si="2"/>
        <v>45469</v>
      </c>
      <c r="E128" s="12">
        <f t="shared" si="3"/>
        <v>19</v>
      </c>
      <c r="F128" t="s">
        <v>649</v>
      </c>
      <c r="G128" t="s">
        <v>656</v>
      </c>
      <c r="H128" t="s">
        <v>671</v>
      </c>
      <c r="I128" t="s">
        <v>703</v>
      </c>
      <c r="J128" t="s">
        <v>709</v>
      </c>
      <c r="K128" t="s">
        <v>724</v>
      </c>
      <c r="L128" t="s">
        <v>727</v>
      </c>
      <c r="M128" t="s">
        <v>860</v>
      </c>
      <c r="N128" s="8">
        <v>1064.32</v>
      </c>
      <c r="O128" s="8">
        <v>1848.39</v>
      </c>
      <c r="P128" s="10">
        <v>7.2999999999999995E-2</v>
      </c>
      <c r="Q128" s="12">
        <v>38</v>
      </c>
    </row>
    <row r="129" spans="1:17" x14ac:dyDescent="0.3">
      <c r="A129" t="s">
        <v>142</v>
      </c>
      <c r="B129" s="6">
        <v>45874</v>
      </c>
      <c r="C129" s="6">
        <v>45883</v>
      </c>
      <c r="D129" s="6">
        <f t="shared" si="2"/>
        <v>45883</v>
      </c>
      <c r="E129" s="12">
        <f t="shared" si="3"/>
        <v>9</v>
      </c>
      <c r="F129" t="s">
        <v>649</v>
      </c>
      <c r="G129" t="s">
        <v>658</v>
      </c>
      <c r="H129" t="s">
        <v>683</v>
      </c>
      <c r="I129" t="s">
        <v>703</v>
      </c>
      <c r="J129" t="s">
        <v>711</v>
      </c>
      <c r="K129" t="s">
        <v>718</v>
      </c>
      <c r="L129" t="s">
        <v>727</v>
      </c>
      <c r="M129" t="s">
        <v>861</v>
      </c>
      <c r="N129" s="8">
        <v>41.76</v>
      </c>
      <c r="O129" s="8">
        <v>45.19</v>
      </c>
      <c r="P129" s="10">
        <v>0.17899999999999999</v>
      </c>
      <c r="Q129" s="12">
        <v>23</v>
      </c>
    </row>
    <row r="130" spans="1:17" x14ac:dyDescent="0.3">
      <c r="A130" t="s">
        <v>143</v>
      </c>
      <c r="B130" s="6">
        <v>45442</v>
      </c>
      <c r="C130" s="6">
        <v>45456</v>
      </c>
      <c r="D130" s="6">
        <f t="shared" si="2"/>
        <v>45456</v>
      </c>
      <c r="E130" s="12">
        <f t="shared" si="3"/>
        <v>14</v>
      </c>
      <c r="F130" t="s">
        <v>648</v>
      </c>
      <c r="G130" t="s">
        <v>660</v>
      </c>
      <c r="H130" t="s">
        <v>686</v>
      </c>
      <c r="I130" t="s">
        <v>705</v>
      </c>
      <c r="J130" t="s">
        <v>707</v>
      </c>
      <c r="K130" t="s">
        <v>721</v>
      </c>
      <c r="L130" t="s">
        <v>730</v>
      </c>
      <c r="M130" t="s">
        <v>862</v>
      </c>
      <c r="N130" s="8">
        <v>157.78</v>
      </c>
      <c r="O130" s="8">
        <v>361.1</v>
      </c>
      <c r="P130" s="10">
        <v>0.187</v>
      </c>
      <c r="Q130" s="12">
        <v>9</v>
      </c>
    </row>
    <row r="131" spans="1:17" x14ac:dyDescent="0.3">
      <c r="A131" t="s">
        <v>144</v>
      </c>
      <c r="B131" s="6">
        <v>44948</v>
      </c>
      <c r="C131" s="6">
        <v>44956</v>
      </c>
      <c r="D131" s="6">
        <f t="shared" ref="D131:D194" si="4">IF(C131&lt;B131,B131,C131)</f>
        <v>44956</v>
      </c>
      <c r="E131" s="12">
        <f t="shared" ref="E131:E194" si="5">D131-B131</f>
        <v>8</v>
      </c>
      <c r="F131" t="s">
        <v>648</v>
      </c>
      <c r="G131" t="s">
        <v>660</v>
      </c>
      <c r="H131" t="s">
        <v>686</v>
      </c>
      <c r="I131" t="s">
        <v>705</v>
      </c>
      <c r="J131" t="s">
        <v>708</v>
      </c>
      <c r="K131" t="s">
        <v>720</v>
      </c>
      <c r="L131" t="s">
        <v>729</v>
      </c>
      <c r="M131" t="s">
        <v>863</v>
      </c>
      <c r="N131" s="8">
        <v>413.52</v>
      </c>
      <c r="O131" s="8">
        <v>1004.34</v>
      </c>
      <c r="P131" s="10">
        <v>0.111</v>
      </c>
      <c r="Q131" s="12">
        <v>18</v>
      </c>
    </row>
    <row r="132" spans="1:17" x14ac:dyDescent="0.3">
      <c r="A132" t="s">
        <v>145</v>
      </c>
      <c r="B132" s="6">
        <v>45700</v>
      </c>
      <c r="C132" s="6">
        <v>45716</v>
      </c>
      <c r="D132" s="6">
        <f t="shared" si="4"/>
        <v>45716</v>
      </c>
      <c r="E132" s="12">
        <f t="shared" si="5"/>
        <v>16</v>
      </c>
      <c r="F132" t="s">
        <v>648</v>
      </c>
      <c r="G132" t="s">
        <v>655</v>
      </c>
      <c r="H132" t="s">
        <v>670</v>
      </c>
      <c r="I132" t="s">
        <v>703</v>
      </c>
      <c r="J132" t="s">
        <v>711</v>
      </c>
      <c r="K132" t="s">
        <v>717</v>
      </c>
      <c r="L132" t="s">
        <v>732</v>
      </c>
      <c r="M132" t="s">
        <v>864</v>
      </c>
      <c r="N132" s="8">
        <v>414.95</v>
      </c>
      <c r="O132" s="8">
        <v>1027.73</v>
      </c>
      <c r="P132" s="10">
        <v>6.3E-2</v>
      </c>
      <c r="Q132" s="12">
        <v>8</v>
      </c>
    </row>
    <row r="133" spans="1:17" x14ac:dyDescent="0.3">
      <c r="A133" t="s">
        <v>146</v>
      </c>
      <c r="B133" s="6">
        <v>45719</v>
      </c>
      <c r="C133" s="6">
        <v>45740</v>
      </c>
      <c r="D133" s="6">
        <f t="shared" si="4"/>
        <v>45740</v>
      </c>
      <c r="E133" s="12">
        <f t="shared" si="5"/>
        <v>21</v>
      </c>
      <c r="F133" t="s">
        <v>646</v>
      </c>
      <c r="G133" t="s">
        <v>651</v>
      </c>
      <c r="H133" t="s">
        <v>669</v>
      </c>
      <c r="I133" t="s">
        <v>706</v>
      </c>
      <c r="J133" t="s">
        <v>711</v>
      </c>
      <c r="K133" t="s">
        <v>722</v>
      </c>
      <c r="L133" t="s">
        <v>733</v>
      </c>
      <c r="M133" t="s">
        <v>865</v>
      </c>
      <c r="N133" s="8">
        <v>555.95000000000005</v>
      </c>
      <c r="O133" s="8">
        <v>468.09</v>
      </c>
      <c r="P133" s="10">
        <v>0.14199999999999999</v>
      </c>
      <c r="Q133" s="12">
        <v>11</v>
      </c>
    </row>
    <row r="134" spans="1:17" x14ac:dyDescent="0.3">
      <c r="A134" t="s">
        <v>147</v>
      </c>
      <c r="B134" s="6">
        <v>44953</v>
      </c>
      <c r="C134" s="6">
        <v>44957</v>
      </c>
      <c r="D134" s="6">
        <f t="shared" si="4"/>
        <v>44957</v>
      </c>
      <c r="E134" s="12">
        <f t="shared" si="5"/>
        <v>4</v>
      </c>
      <c r="F134" t="s">
        <v>649</v>
      </c>
      <c r="G134" t="s">
        <v>658</v>
      </c>
      <c r="H134" t="s">
        <v>693</v>
      </c>
      <c r="I134" t="s">
        <v>706</v>
      </c>
      <c r="J134" t="s">
        <v>708</v>
      </c>
      <c r="K134" t="s">
        <v>725</v>
      </c>
      <c r="L134" t="s">
        <v>731</v>
      </c>
      <c r="M134" t="s">
        <v>866</v>
      </c>
      <c r="N134" s="8">
        <v>941.2</v>
      </c>
      <c r="O134" s="8">
        <v>668.02</v>
      </c>
      <c r="P134" s="10">
        <v>0.22</v>
      </c>
      <c r="Q134" s="12">
        <v>16</v>
      </c>
    </row>
    <row r="135" spans="1:17" x14ac:dyDescent="0.3">
      <c r="A135" t="s">
        <v>148</v>
      </c>
      <c r="B135" s="6">
        <v>45666</v>
      </c>
      <c r="C135" s="6">
        <v>45672</v>
      </c>
      <c r="D135" s="6">
        <f t="shared" si="4"/>
        <v>45672</v>
      </c>
      <c r="E135" s="12">
        <f t="shared" si="5"/>
        <v>6</v>
      </c>
      <c r="F135" t="s">
        <v>647</v>
      </c>
      <c r="G135" t="s">
        <v>659</v>
      </c>
      <c r="H135" t="s">
        <v>699</v>
      </c>
      <c r="I135" t="s">
        <v>702</v>
      </c>
      <c r="J135" t="s">
        <v>708</v>
      </c>
      <c r="K135" t="s">
        <v>712</v>
      </c>
      <c r="L135" t="s">
        <v>730</v>
      </c>
      <c r="M135" t="s">
        <v>867</v>
      </c>
      <c r="N135" s="8">
        <v>304.77999999999997</v>
      </c>
      <c r="O135" s="8">
        <v>537.27</v>
      </c>
      <c r="P135" s="10">
        <v>0.187</v>
      </c>
      <c r="Q135" s="12">
        <v>8</v>
      </c>
    </row>
    <row r="136" spans="1:17" x14ac:dyDescent="0.3">
      <c r="A136" t="s">
        <v>149</v>
      </c>
      <c r="B136" s="6">
        <v>45647</v>
      </c>
      <c r="C136" s="6">
        <v>45652</v>
      </c>
      <c r="D136" s="6">
        <f t="shared" si="4"/>
        <v>45652</v>
      </c>
      <c r="E136" s="12">
        <f t="shared" si="5"/>
        <v>5</v>
      </c>
      <c r="F136" t="s">
        <v>648</v>
      </c>
      <c r="G136" t="s">
        <v>660</v>
      </c>
      <c r="H136" t="s">
        <v>686</v>
      </c>
      <c r="I136" t="s">
        <v>704</v>
      </c>
      <c r="J136" t="s">
        <v>709</v>
      </c>
      <c r="K136" t="s">
        <v>724</v>
      </c>
      <c r="L136" t="s">
        <v>728</v>
      </c>
      <c r="M136" t="s">
        <v>868</v>
      </c>
      <c r="N136" s="8">
        <v>699.57</v>
      </c>
      <c r="O136" s="8">
        <v>572.71</v>
      </c>
      <c r="P136" s="10">
        <v>0.192</v>
      </c>
      <c r="Q136" s="12">
        <v>26</v>
      </c>
    </row>
    <row r="137" spans="1:17" x14ac:dyDescent="0.3">
      <c r="A137" t="s">
        <v>150</v>
      </c>
      <c r="B137" s="6">
        <v>45028</v>
      </c>
      <c r="C137" s="6">
        <v>45033</v>
      </c>
      <c r="D137" s="6">
        <f t="shared" si="4"/>
        <v>45033</v>
      </c>
      <c r="E137" s="12">
        <f t="shared" si="5"/>
        <v>5</v>
      </c>
      <c r="F137" t="s">
        <v>649</v>
      </c>
      <c r="G137" t="s">
        <v>657</v>
      </c>
      <c r="H137" t="s">
        <v>679</v>
      </c>
      <c r="I137" t="s">
        <v>706</v>
      </c>
      <c r="J137" t="s">
        <v>711</v>
      </c>
      <c r="K137" t="s">
        <v>718</v>
      </c>
      <c r="L137" t="s">
        <v>732</v>
      </c>
      <c r="M137" t="s">
        <v>869</v>
      </c>
      <c r="N137" s="8">
        <v>1087.81</v>
      </c>
      <c r="O137" s="8">
        <v>2323.87</v>
      </c>
      <c r="P137" s="10">
        <v>9.4E-2</v>
      </c>
      <c r="Q137" s="12">
        <v>13</v>
      </c>
    </row>
    <row r="138" spans="1:17" x14ac:dyDescent="0.3">
      <c r="A138" t="s">
        <v>151</v>
      </c>
      <c r="B138" s="6">
        <v>45640</v>
      </c>
      <c r="C138" s="6">
        <v>45669</v>
      </c>
      <c r="D138" s="6">
        <f t="shared" si="4"/>
        <v>45669</v>
      </c>
      <c r="E138" s="12">
        <f t="shared" si="5"/>
        <v>29</v>
      </c>
      <c r="F138" t="s">
        <v>647</v>
      </c>
      <c r="G138" t="s">
        <v>659</v>
      </c>
      <c r="H138" t="s">
        <v>676</v>
      </c>
      <c r="I138" t="s">
        <v>702</v>
      </c>
      <c r="J138" t="s">
        <v>708</v>
      </c>
      <c r="K138" t="s">
        <v>713</v>
      </c>
      <c r="L138" t="s">
        <v>727</v>
      </c>
      <c r="M138" t="s">
        <v>870</v>
      </c>
      <c r="N138" s="8">
        <v>1412.15</v>
      </c>
      <c r="O138" s="8">
        <v>1631.04</v>
      </c>
      <c r="P138" s="10">
        <v>8.9999999999999993E-3</v>
      </c>
      <c r="Q138" s="12">
        <v>6</v>
      </c>
    </row>
    <row r="139" spans="1:17" x14ac:dyDescent="0.3">
      <c r="A139" t="s">
        <v>152</v>
      </c>
      <c r="B139" s="6">
        <v>45016</v>
      </c>
      <c r="C139" s="6">
        <v>45028</v>
      </c>
      <c r="D139" s="6">
        <f t="shared" si="4"/>
        <v>45028</v>
      </c>
      <c r="E139" s="12">
        <f t="shared" si="5"/>
        <v>12</v>
      </c>
      <c r="F139" t="s">
        <v>646</v>
      </c>
      <c r="G139" t="s">
        <v>650</v>
      </c>
      <c r="H139" t="s">
        <v>675</v>
      </c>
      <c r="I139" t="s">
        <v>705</v>
      </c>
      <c r="J139" t="s">
        <v>708</v>
      </c>
      <c r="K139" t="s">
        <v>712</v>
      </c>
      <c r="L139" t="s">
        <v>730</v>
      </c>
      <c r="M139" t="s">
        <v>871</v>
      </c>
      <c r="N139" s="8">
        <v>304.22000000000003</v>
      </c>
      <c r="O139" s="8">
        <v>393.31</v>
      </c>
      <c r="P139" s="10">
        <v>0.26500000000000001</v>
      </c>
      <c r="Q139" s="12">
        <v>15</v>
      </c>
    </row>
    <row r="140" spans="1:17" x14ac:dyDescent="0.3">
      <c r="A140" t="s">
        <v>153</v>
      </c>
      <c r="B140" s="6">
        <v>45616</v>
      </c>
      <c r="C140" s="6">
        <v>45641</v>
      </c>
      <c r="D140" s="6">
        <f t="shared" si="4"/>
        <v>45641</v>
      </c>
      <c r="E140" s="12">
        <f t="shared" si="5"/>
        <v>25</v>
      </c>
      <c r="F140" t="s">
        <v>649</v>
      </c>
      <c r="G140" t="s">
        <v>657</v>
      </c>
      <c r="H140" t="s">
        <v>690</v>
      </c>
      <c r="I140" t="s">
        <v>701</v>
      </c>
      <c r="J140" t="s">
        <v>708</v>
      </c>
      <c r="K140" t="s">
        <v>715</v>
      </c>
      <c r="L140" t="s">
        <v>728</v>
      </c>
      <c r="M140" t="s">
        <v>872</v>
      </c>
      <c r="N140" s="8">
        <v>1203.58</v>
      </c>
      <c r="O140" s="8">
        <v>1856.16</v>
      </c>
      <c r="P140" s="10">
        <v>0.129</v>
      </c>
      <c r="Q140" s="12">
        <v>22</v>
      </c>
    </row>
    <row r="141" spans="1:17" x14ac:dyDescent="0.3">
      <c r="A141" t="s">
        <v>154</v>
      </c>
      <c r="B141" s="6">
        <v>45336</v>
      </c>
      <c r="C141" s="6">
        <v>45336</v>
      </c>
      <c r="D141" s="6">
        <f t="shared" si="4"/>
        <v>45336</v>
      </c>
      <c r="E141" s="12">
        <f t="shared" si="5"/>
        <v>0</v>
      </c>
      <c r="F141" t="s">
        <v>647</v>
      </c>
      <c r="G141" t="s">
        <v>659</v>
      </c>
      <c r="H141" t="s">
        <v>699</v>
      </c>
      <c r="I141" t="s">
        <v>701</v>
      </c>
      <c r="J141" t="s">
        <v>710</v>
      </c>
      <c r="K141" t="s">
        <v>716</v>
      </c>
      <c r="L141" t="s">
        <v>733</v>
      </c>
      <c r="M141" t="s">
        <v>873</v>
      </c>
      <c r="N141" s="8">
        <v>65.930000000000007</v>
      </c>
      <c r="O141" s="8">
        <v>84.9</v>
      </c>
      <c r="P141" s="10">
        <v>0.25900000000000001</v>
      </c>
      <c r="Q141" s="12">
        <v>23</v>
      </c>
    </row>
    <row r="142" spans="1:17" x14ac:dyDescent="0.3">
      <c r="A142" t="s">
        <v>155</v>
      </c>
      <c r="B142" s="6">
        <v>45048</v>
      </c>
      <c r="C142" s="6">
        <v>45064</v>
      </c>
      <c r="D142" s="6">
        <f t="shared" si="4"/>
        <v>45064</v>
      </c>
      <c r="E142" s="12">
        <f t="shared" si="5"/>
        <v>16</v>
      </c>
      <c r="F142" t="s">
        <v>647</v>
      </c>
      <c r="G142" t="s">
        <v>654</v>
      </c>
      <c r="H142" t="s">
        <v>680</v>
      </c>
      <c r="I142" t="s">
        <v>705</v>
      </c>
      <c r="J142" t="s">
        <v>709</v>
      </c>
      <c r="K142" t="s">
        <v>723</v>
      </c>
      <c r="L142" t="s">
        <v>732</v>
      </c>
      <c r="M142" t="s">
        <v>874</v>
      </c>
      <c r="N142" s="8">
        <v>1463.92</v>
      </c>
      <c r="O142" s="8">
        <v>2252.2399999999998</v>
      </c>
      <c r="P142" s="10">
        <v>0.11799999999999999</v>
      </c>
      <c r="Q142" s="12">
        <v>44</v>
      </c>
    </row>
    <row r="143" spans="1:17" x14ac:dyDescent="0.3">
      <c r="A143" t="s">
        <v>156</v>
      </c>
      <c r="B143" s="6">
        <v>45649</v>
      </c>
      <c r="C143" s="6">
        <v>45668</v>
      </c>
      <c r="D143" s="6">
        <f t="shared" si="4"/>
        <v>45668</v>
      </c>
      <c r="E143" s="12">
        <f t="shared" si="5"/>
        <v>19</v>
      </c>
      <c r="F143" t="s">
        <v>649</v>
      </c>
      <c r="G143" t="s">
        <v>656</v>
      </c>
      <c r="H143" t="s">
        <v>671</v>
      </c>
      <c r="I143" t="s">
        <v>702</v>
      </c>
      <c r="J143" t="s">
        <v>707</v>
      </c>
      <c r="K143" t="s">
        <v>723</v>
      </c>
      <c r="L143" t="s">
        <v>730</v>
      </c>
      <c r="M143" t="s">
        <v>875</v>
      </c>
      <c r="N143" s="8">
        <v>501.81</v>
      </c>
      <c r="O143" s="8">
        <v>921.62</v>
      </c>
      <c r="P143" s="10">
        <v>0.01</v>
      </c>
      <c r="Q143" s="12">
        <v>9</v>
      </c>
    </row>
    <row r="144" spans="1:17" x14ac:dyDescent="0.3">
      <c r="A144" t="s">
        <v>157</v>
      </c>
      <c r="B144" s="6">
        <v>45133</v>
      </c>
      <c r="C144" s="6">
        <v>45163</v>
      </c>
      <c r="D144" s="6">
        <f t="shared" si="4"/>
        <v>45163</v>
      </c>
      <c r="E144" s="12">
        <f t="shared" si="5"/>
        <v>30</v>
      </c>
      <c r="F144" t="s">
        <v>648</v>
      </c>
      <c r="G144" t="s">
        <v>660</v>
      </c>
      <c r="H144" t="s">
        <v>700</v>
      </c>
      <c r="I144" t="s">
        <v>704</v>
      </c>
      <c r="J144" t="s">
        <v>707</v>
      </c>
      <c r="K144" t="s">
        <v>724</v>
      </c>
      <c r="L144" t="s">
        <v>733</v>
      </c>
      <c r="M144" t="s">
        <v>876</v>
      </c>
      <c r="N144" s="8">
        <v>1261.48</v>
      </c>
      <c r="O144" s="8">
        <v>1643.18</v>
      </c>
      <c r="P144" s="10">
        <v>0.151</v>
      </c>
      <c r="Q144" s="12">
        <v>23</v>
      </c>
    </row>
    <row r="145" spans="1:17" x14ac:dyDescent="0.3">
      <c r="A145" t="s">
        <v>158</v>
      </c>
      <c r="B145" s="6">
        <v>45458</v>
      </c>
      <c r="C145" s="6">
        <v>45479</v>
      </c>
      <c r="D145" s="6">
        <f t="shared" si="4"/>
        <v>45479</v>
      </c>
      <c r="E145" s="12">
        <f t="shared" si="5"/>
        <v>21</v>
      </c>
      <c r="F145" t="s">
        <v>648</v>
      </c>
      <c r="G145" t="s">
        <v>653</v>
      </c>
      <c r="H145" t="s">
        <v>667</v>
      </c>
      <c r="I145" t="s">
        <v>706</v>
      </c>
      <c r="J145" t="s">
        <v>710</v>
      </c>
      <c r="K145" t="s">
        <v>716</v>
      </c>
      <c r="L145" t="s">
        <v>728</v>
      </c>
      <c r="M145" t="s">
        <v>877</v>
      </c>
      <c r="N145" s="8">
        <v>817.23</v>
      </c>
      <c r="O145" s="8">
        <v>1467.17</v>
      </c>
      <c r="P145" s="10">
        <v>0.245</v>
      </c>
      <c r="Q145" s="12">
        <v>9</v>
      </c>
    </row>
    <row r="146" spans="1:17" x14ac:dyDescent="0.3">
      <c r="A146" t="s">
        <v>159</v>
      </c>
      <c r="B146" s="6">
        <v>45112</v>
      </c>
      <c r="C146" s="6">
        <v>45121</v>
      </c>
      <c r="D146" s="6">
        <f t="shared" si="4"/>
        <v>45121</v>
      </c>
      <c r="E146" s="12">
        <f t="shared" si="5"/>
        <v>9</v>
      </c>
      <c r="F146" t="s">
        <v>648</v>
      </c>
      <c r="G146" t="s">
        <v>655</v>
      </c>
      <c r="H146" t="s">
        <v>672</v>
      </c>
      <c r="I146" t="s">
        <v>706</v>
      </c>
      <c r="J146" t="s">
        <v>711</v>
      </c>
      <c r="K146" t="s">
        <v>717</v>
      </c>
      <c r="L146" t="s">
        <v>729</v>
      </c>
      <c r="M146" t="s">
        <v>878</v>
      </c>
      <c r="N146" s="8">
        <v>578.85</v>
      </c>
      <c r="O146" s="8">
        <v>998.76</v>
      </c>
      <c r="P146" s="10">
        <v>8.2000000000000003E-2</v>
      </c>
      <c r="Q146" s="12">
        <v>28</v>
      </c>
    </row>
    <row r="147" spans="1:17" x14ac:dyDescent="0.3">
      <c r="A147" t="s">
        <v>160</v>
      </c>
      <c r="B147" s="6">
        <v>45260</v>
      </c>
      <c r="C147" s="6">
        <v>45259</v>
      </c>
      <c r="D147" s="6">
        <f t="shared" si="4"/>
        <v>45260</v>
      </c>
      <c r="E147" s="12">
        <f t="shared" si="5"/>
        <v>0</v>
      </c>
      <c r="F147" t="s">
        <v>646</v>
      </c>
      <c r="G147" t="s">
        <v>661</v>
      </c>
      <c r="H147" t="s">
        <v>687</v>
      </c>
      <c r="I147" t="s">
        <v>705</v>
      </c>
      <c r="J147" t="s">
        <v>709</v>
      </c>
      <c r="K147" t="s">
        <v>718</v>
      </c>
      <c r="L147" t="s">
        <v>731</v>
      </c>
      <c r="M147" t="s">
        <v>879</v>
      </c>
      <c r="N147" s="8">
        <v>275.56</v>
      </c>
      <c r="O147" s="8">
        <v>630.72</v>
      </c>
      <c r="P147" s="10">
        <v>0.107</v>
      </c>
      <c r="Q147" s="12">
        <v>23</v>
      </c>
    </row>
    <row r="148" spans="1:17" x14ac:dyDescent="0.3">
      <c r="A148" t="s">
        <v>161</v>
      </c>
      <c r="B148" s="6">
        <v>45911</v>
      </c>
      <c r="C148" s="6">
        <v>45928</v>
      </c>
      <c r="D148" s="6">
        <f t="shared" si="4"/>
        <v>45928</v>
      </c>
      <c r="E148" s="12">
        <f t="shared" si="5"/>
        <v>17</v>
      </c>
      <c r="F148" t="s">
        <v>646</v>
      </c>
      <c r="G148" t="s">
        <v>650</v>
      </c>
      <c r="H148" t="s">
        <v>664</v>
      </c>
      <c r="I148" t="s">
        <v>703</v>
      </c>
      <c r="J148" t="s">
        <v>710</v>
      </c>
      <c r="K148" t="s">
        <v>713</v>
      </c>
      <c r="L148" t="s">
        <v>731</v>
      </c>
      <c r="M148" t="s">
        <v>880</v>
      </c>
      <c r="N148" s="8">
        <v>891.46</v>
      </c>
      <c r="O148" s="8">
        <v>728.61</v>
      </c>
      <c r="P148" s="10">
        <v>0.185</v>
      </c>
      <c r="Q148" s="12">
        <v>6</v>
      </c>
    </row>
    <row r="149" spans="1:17" x14ac:dyDescent="0.3">
      <c r="A149" t="s">
        <v>162</v>
      </c>
      <c r="B149" s="6">
        <v>45386</v>
      </c>
      <c r="C149" s="6">
        <v>45406</v>
      </c>
      <c r="D149" s="6">
        <f t="shared" si="4"/>
        <v>45406</v>
      </c>
      <c r="E149" s="12">
        <f t="shared" si="5"/>
        <v>20</v>
      </c>
      <c r="F149" t="s">
        <v>649</v>
      </c>
      <c r="G149" t="s">
        <v>656</v>
      </c>
      <c r="H149" t="s">
        <v>698</v>
      </c>
      <c r="I149" t="s">
        <v>703</v>
      </c>
      <c r="J149" t="s">
        <v>711</v>
      </c>
      <c r="K149" t="s">
        <v>719</v>
      </c>
      <c r="L149" t="s">
        <v>733</v>
      </c>
      <c r="M149" t="s">
        <v>881</v>
      </c>
      <c r="N149" s="8">
        <v>683.42</v>
      </c>
      <c r="O149" s="8">
        <v>951.51</v>
      </c>
      <c r="P149" s="10">
        <v>0</v>
      </c>
      <c r="Q149" s="12">
        <v>14</v>
      </c>
    </row>
    <row r="150" spans="1:17" x14ac:dyDescent="0.3">
      <c r="A150" t="s">
        <v>163</v>
      </c>
      <c r="B150" s="6">
        <v>45183</v>
      </c>
      <c r="C150" s="6">
        <v>45185</v>
      </c>
      <c r="D150" s="6">
        <f t="shared" si="4"/>
        <v>45185</v>
      </c>
      <c r="E150" s="12">
        <f t="shared" si="5"/>
        <v>2</v>
      </c>
      <c r="F150" t="s">
        <v>649</v>
      </c>
      <c r="G150" t="s">
        <v>657</v>
      </c>
      <c r="H150" t="s">
        <v>679</v>
      </c>
      <c r="I150" t="s">
        <v>703</v>
      </c>
      <c r="J150" t="s">
        <v>711</v>
      </c>
      <c r="K150" t="s">
        <v>717</v>
      </c>
      <c r="L150" t="s">
        <v>728</v>
      </c>
      <c r="M150" t="s">
        <v>882</v>
      </c>
      <c r="N150" s="8">
        <v>376.83</v>
      </c>
      <c r="O150" s="8">
        <v>732.88</v>
      </c>
      <c r="P150" s="10">
        <v>0.188</v>
      </c>
      <c r="Q150" s="12">
        <v>25</v>
      </c>
    </row>
    <row r="151" spans="1:17" x14ac:dyDescent="0.3">
      <c r="A151" t="s">
        <v>164</v>
      </c>
      <c r="B151" s="6">
        <v>45558</v>
      </c>
      <c r="C151" s="6">
        <v>45583</v>
      </c>
      <c r="D151" s="6">
        <f t="shared" si="4"/>
        <v>45583</v>
      </c>
      <c r="E151" s="12">
        <f t="shared" si="5"/>
        <v>25</v>
      </c>
      <c r="F151" t="s">
        <v>648</v>
      </c>
      <c r="G151" t="s">
        <v>653</v>
      </c>
      <c r="H151" t="s">
        <v>688</v>
      </c>
      <c r="I151" t="s">
        <v>705</v>
      </c>
      <c r="J151" t="s">
        <v>708</v>
      </c>
      <c r="K151" t="s">
        <v>725</v>
      </c>
      <c r="L151" t="s">
        <v>730</v>
      </c>
      <c r="M151" t="s">
        <v>883</v>
      </c>
      <c r="N151" s="8">
        <v>1297</v>
      </c>
      <c r="O151" s="8">
        <v>2411.52</v>
      </c>
      <c r="P151" s="10">
        <v>2.1000000000000001E-2</v>
      </c>
      <c r="Q151" s="12">
        <v>18</v>
      </c>
    </row>
    <row r="152" spans="1:17" x14ac:dyDescent="0.3">
      <c r="A152" t="s">
        <v>165</v>
      </c>
      <c r="B152" s="6">
        <v>45763</v>
      </c>
      <c r="C152" s="6">
        <v>45793</v>
      </c>
      <c r="D152" s="6">
        <f t="shared" si="4"/>
        <v>45793</v>
      </c>
      <c r="E152" s="12">
        <f t="shared" si="5"/>
        <v>30</v>
      </c>
      <c r="F152" t="s">
        <v>648</v>
      </c>
      <c r="G152" t="s">
        <v>653</v>
      </c>
      <c r="H152" t="s">
        <v>681</v>
      </c>
      <c r="I152" t="s">
        <v>706</v>
      </c>
      <c r="J152" t="s">
        <v>710</v>
      </c>
      <c r="K152" t="s">
        <v>723</v>
      </c>
      <c r="L152" t="s">
        <v>728</v>
      </c>
      <c r="M152" t="s">
        <v>884</v>
      </c>
      <c r="N152" s="8">
        <v>763.32</v>
      </c>
      <c r="O152" s="8">
        <v>568.29</v>
      </c>
      <c r="P152" s="10">
        <v>0.13100000000000001</v>
      </c>
      <c r="Q152" s="12">
        <v>16</v>
      </c>
    </row>
    <row r="153" spans="1:17" x14ac:dyDescent="0.3">
      <c r="A153" t="s">
        <v>166</v>
      </c>
      <c r="B153" s="6">
        <v>45110</v>
      </c>
      <c r="C153" s="6">
        <v>45130</v>
      </c>
      <c r="D153" s="6">
        <f t="shared" si="4"/>
        <v>45130</v>
      </c>
      <c r="E153" s="12">
        <f t="shared" si="5"/>
        <v>20</v>
      </c>
      <c r="F153" t="s">
        <v>646</v>
      </c>
      <c r="G153" t="s">
        <v>661</v>
      </c>
      <c r="H153" t="s">
        <v>682</v>
      </c>
      <c r="I153" t="s">
        <v>705</v>
      </c>
      <c r="J153" t="s">
        <v>710</v>
      </c>
      <c r="K153" t="s">
        <v>721</v>
      </c>
      <c r="L153" t="s">
        <v>731</v>
      </c>
      <c r="M153" t="s">
        <v>885</v>
      </c>
      <c r="N153" s="8">
        <v>1001.96</v>
      </c>
      <c r="O153" s="8">
        <v>1254.95</v>
      </c>
      <c r="P153" s="10">
        <v>4.4999999999999998E-2</v>
      </c>
      <c r="Q153" s="12">
        <v>18</v>
      </c>
    </row>
    <row r="154" spans="1:17" x14ac:dyDescent="0.3">
      <c r="A154" t="s">
        <v>167</v>
      </c>
      <c r="B154" s="6">
        <v>45267</v>
      </c>
      <c r="C154" s="6">
        <v>45265</v>
      </c>
      <c r="D154" s="6">
        <f t="shared" si="4"/>
        <v>45267</v>
      </c>
      <c r="E154" s="12">
        <f t="shared" si="5"/>
        <v>0</v>
      </c>
      <c r="F154" t="s">
        <v>647</v>
      </c>
      <c r="G154" t="s">
        <v>652</v>
      </c>
      <c r="H154" t="s">
        <v>689</v>
      </c>
      <c r="I154" t="s">
        <v>703</v>
      </c>
      <c r="J154" t="s">
        <v>709</v>
      </c>
      <c r="K154" t="s">
        <v>722</v>
      </c>
      <c r="L154" t="s">
        <v>728</v>
      </c>
      <c r="M154" t="s">
        <v>886</v>
      </c>
      <c r="N154" s="8">
        <v>1097.5899999999999</v>
      </c>
      <c r="O154" s="8">
        <v>845.55</v>
      </c>
      <c r="P154" s="10">
        <v>0.184</v>
      </c>
      <c r="Q154" s="12">
        <v>6</v>
      </c>
    </row>
    <row r="155" spans="1:17" x14ac:dyDescent="0.3">
      <c r="A155" t="s">
        <v>168</v>
      </c>
      <c r="B155" s="6">
        <v>45340</v>
      </c>
      <c r="C155" s="6">
        <v>45355</v>
      </c>
      <c r="D155" s="6">
        <f t="shared" si="4"/>
        <v>45355</v>
      </c>
      <c r="E155" s="12">
        <f t="shared" si="5"/>
        <v>15</v>
      </c>
      <c r="F155" t="s">
        <v>646</v>
      </c>
      <c r="G155" t="s">
        <v>650</v>
      </c>
      <c r="H155" t="s">
        <v>662</v>
      </c>
      <c r="I155" t="s">
        <v>702</v>
      </c>
      <c r="J155" t="s">
        <v>711</v>
      </c>
      <c r="K155" t="s">
        <v>723</v>
      </c>
      <c r="L155" t="s">
        <v>728</v>
      </c>
      <c r="M155" t="s">
        <v>887</v>
      </c>
      <c r="N155" s="8">
        <v>928.68</v>
      </c>
      <c r="O155" s="8">
        <v>2145.17</v>
      </c>
      <c r="P155" s="10">
        <v>0.13600000000000001</v>
      </c>
      <c r="Q155" s="12">
        <v>16</v>
      </c>
    </row>
    <row r="156" spans="1:17" x14ac:dyDescent="0.3">
      <c r="A156" t="s">
        <v>169</v>
      </c>
      <c r="B156" s="6">
        <v>45230</v>
      </c>
      <c r="C156" s="6">
        <v>45232</v>
      </c>
      <c r="D156" s="6">
        <f t="shared" si="4"/>
        <v>45232</v>
      </c>
      <c r="E156" s="12">
        <f t="shared" si="5"/>
        <v>2</v>
      </c>
      <c r="F156" t="s">
        <v>646</v>
      </c>
      <c r="G156" t="s">
        <v>650</v>
      </c>
      <c r="H156" t="s">
        <v>662</v>
      </c>
      <c r="I156" t="s">
        <v>702</v>
      </c>
      <c r="J156" t="s">
        <v>707</v>
      </c>
      <c r="K156" t="s">
        <v>719</v>
      </c>
      <c r="L156" t="s">
        <v>733</v>
      </c>
      <c r="M156" t="s">
        <v>888</v>
      </c>
      <c r="N156" s="8">
        <v>867.89</v>
      </c>
      <c r="O156" s="8">
        <v>1349.94</v>
      </c>
      <c r="P156" s="10">
        <v>0.184</v>
      </c>
      <c r="Q156" s="12">
        <v>10</v>
      </c>
    </row>
    <row r="157" spans="1:17" x14ac:dyDescent="0.3">
      <c r="A157" t="s">
        <v>170</v>
      </c>
      <c r="B157" s="6">
        <v>45511</v>
      </c>
      <c r="C157" s="6">
        <v>45521</v>
      </c>
      <c r="D157" s="6">
        <f t="shared" si="4"/>
        <v>45521</v>
      </c>
      <c r="E157" s="12">
        <f t="shared" si="5"/>
        <v>10</v>
      </c>
      <c r="F157" t="s">
        <v>647</v>
      </c>
      <c r="G157" t="s">
        <v>652</v>
      </c>
      <c r="H157" t="s">
        <v>666</v>
      </c>
      <c r="I157" t="s">
        <v>704</v>
      </c>
      <c r="J157" t="s">
        <v>708</v>
      </c>
      <c r="K157" t="s">
        <v>723</v>
      </c>
      <c r="L157" t="s">
        <v>729</v>
      </c>
      <c r="M157" t="s">
        <v>889</v>
      </c>
      <c r="N157" s="8">
        <v>436.58</v>
      </c>
      <c r="O157" s="8">
        <v>527.48</v>
      </c>
      <c r="P157" s="10">
        <v>0.111</v>
      </c>
      <c r="Q157" s="12">
        <v>19</v>
      </c>
    </row>
    <row r="158" spans="1:17" x14ac:dyDescent="0.3">
      <c r="A158" t="s">
        <v>171</v>
      </c>
      <c r="B158" s="6">
        <v>45323</v>
      </c>
      <c r="C158" s="6">
        <v>45343</v>
      </c>
      <c r="D158" s="6">
        <f t="shared" si="4"/>
        <v>45343</v>
      </c>
      <c r="E158" s="12">
        <f t="shared" si="5"/>
        <v>20</v>
      </c>
      <c r="F158" t="s">
        <v>649</v>
      </c>
      <c r="G158" t="s">
        <v>657</v>
      </c>
      <c r="H158" t="s">
        <v>690</v>
      </c>
      <c r="I158" t="s">
        <v>705</v>
      </c>
      <c r="J158" t="s">
        <v>709</v>
      </c>
      <c r="K158" t="s">
        <v>720</v>
      </c>
      <c r="L158" t="s">
        <v>729</v>
      </c>
      <c r="M158" t="s">
        <v>890</v>
      </c>
      <c r="N158" s="8">
        <v>656.2</v>
      </c>
      <c r="O158" s="8">
        <v>1467.17</v>
      </c>
      <c r="P158" s="10">
        <v>1.7999999999999999E-2</v>
      </c>
      <c r="Q158" s="12">
        <v>5</v>
      </c>
    </row>
    <row r="159" spans="1:17" x14ac:dyDescent="0.3">
      <c r="A159" t="s">
        <v>172</v>
      </c>
      <c r="B159" s="6">
        <v>45531</v>
      </c>
      <c r="C159" s="6">
        <v>45553</v>
      </c>
      <c r="D159" s="6">
        <f t="shared" si="4"/>
        <v>45553</v>
      </c>
      <c r="E159" s="12">
        <f t="shared" si="5"/>
        <v>22</v>
      </c>
      <c r="F159" t="s">
        <v>647</v>
      </c>
      <c r="G159" t="s">
        <v>654</v>
      </c>
      <c r="H159" t="s">
        <v>680</v>
      </c>
      <c r="I159" t="s">
        <v>704</v>
      </c>
      <c r="J159" t="s">
        <v>711</v>
      </c>
      <c r="K159" t="s">
        <v>717</v>
      </c>
      <c r="L159" t="s">
        <v>727</v>
      </c>
      <c r="M159" t="s">
        <v>891</v>
      </c>
      <c r="N159" s="8">
        <v>896.75</v>
      </c>
      <c r="O159" s="8">
        <v>1651.14</v>
      </c>
      <c r="P159" s="10">
        <v>2.5000000000000001E-2</v>
      </c>
      <c r="Q159" s="12">
        <v>15</v>
      </c>
    </row>
    <row r="160" spans="1:17" x14ac:dyDescent="0.3">
      <c r="A160" t="s">
        <v>173</v>
      </c>
      <c r="B160" s="6">
        <v>45703</v>
      </c>
      <c r="C160" s="6">
        <v>45703</v>
      </c>
      <c r="D160" s="6">
        <f t="shared" si="4"/>
        <v>45703</v>
      </c>
      <c r="E160" s="12">
        <f t="shared" si="5"/>
        <v>0</v>
      </c>
      <c r="F160" t="s">
        <v>649</v>
      </c>
      <c r="G160" t="s">
        <v>656</v>
      </c>
      <c r="H160" t="s">
        <v>698</v>
      </c>
      <c r="I160" t="s">
        <v>705</v>
      </c>
      <c r="J160" t="s">
        <v>709</v>
      </c>
      <c r="K160" t="s">
        <v>716</v>
      </c>
      <c r="L160" t="s">
        <v>733</v>
      </c>
      <c r="M160" t="s">
        <v>892</v>
      </c>
      <c r="N160" s="8">
        <v>815.83</v>
      </c>
      <c r="O160" s="8">
        <v>1982.18</v>
      </c>
      <c r="P160" s="10">
        <v>0.127</v>
      </c>
      <c r="Q160" s="12">
        <v>6</v>
      </c>
    </row>
    <row r="161" spans="1:17" x14ac:dyDescent="0.3">
      <c r="A161" t="s">
        <v>174</v>
      </c>
      <c r="B161" s="6">
        <v>45870</v>
      </c>
      <c r="C161" s="6">
        <v>45890</v>
      </c>
      <c r="D161" s="6">
        <f t="shared" si="4"/>
        <v>45890</v>
      </c>
      <c r="E161" s="12">
        <f t="shared" si="5"/>
        <v>20</v>
      </c>
      <c r="F161" t="s">
        <v>647</v>
      </c>
      <c r="G161" t="s">
        <v>659</v>
      </c>
      <c r="H161" t="s">
        <v>685</v>
      </c>
      <c r="I161" t="s">
        <v>701</v>
      </c>
      <c r="J161" t="s">
        <v>711</v>
      </c>
      <c r="K161" t="s">
        <v>714</v>
      </c>
      <c r="L161" t="s">
        <v>730</v>
      </c>
      <c r="M161" t="s">
        <v>893</v>
      </c>
      <c r="N161" s="8">
        <v>1220.4100000000001</v>
      </c>
      <c r="O161" s="8">
        <v>2552.2199999999998</v>
      </c>
      <c r="P161" s="10">
        <v>0.18099999999999999</v>
      </c>
      <c r="Q161" s="12">
        <v>14</v>
      </c>
    </row>
    <row r="162" spans="1:17" x14ac:dyDescent="0.3">
      <c r="A162" t="s">
        <v>175</v>
      </c>
      <c r="B162" s="6">
        <v>44977</v>
      </c>
      <c r="C162" s="6">
        <v>44989</v>
      </c>
      <c r="D162" s="6">
        <f t="shared" si="4"/>
        <v>44989</v>
      </c>
      <c r="E162" s="12">
        <f t="shared" si="5"/>
        <v>12</v>
      </c>
      <c r="F162" t="s">
        <v>647</v>
      </c>
      <c r="G162" t="s">
        <v>654</v>
      </c>
      <c r="H162" t="s">
        <v>680</v>
      </c>
      <c r="I162" t="s">
        <v>704</v>
      </c>
      <c r="J162" t="s">
        <v>710</v>
      </c>
      <c r="K162" t="s">
        <v>724</v>
      </c>
      <c r="L162" t="s">
        <v>732</v>
      </c>
      <c r="M162" t="s">
        <v>894</v>
      </c>
      <c r="N162" s="8">
        <v>299.75</v>
      </c>
      <c r="O162" s="8">
        <v>523.01</v>
      </c>
      <c r="P162" s="10">
        <v>0.157</v>
      </c>
      <c r="Q162" s="12">
        <v>50</v>
      </c>
    </row>
    <row r="163" spans="1:17" x14ac:dyDescent="0.3">
      <c r="A163" t="s">
        <v>176</v>
      </c>
      <c r="B163" s="6">
        <v>45595</v>
      </c>
      <c r="C163" s="6">
        <v>45620</v>
      </c>
      <c r="D163" s="6">
        <f t="shared" si="4"/>
        <v>45620</v>
      </c>
      <c r="E163" s="12">
        <f t="shared" si="5"/>
        <v>25</v>
      </c>
      <c r="F163" t="s">
        <v>647</v>
      </c>
      <c r="G163" t="s">
        <v>659</v>
      </c>
      <c r="H163" t="s">
        <v>676</v>
      </c>
      <c r="I163" t="s">
        <v>705</v>
      </c>
      <c r="J163" t="s">
        <v>708</v>
      </c>
      <c r="K163" t="s">
        <v>718</v>
      </c>
      <c r="L163" t="s">
        <v>727</v>
      </c>
      <c r="M163" t="s">
        <v>895</v>
      </c>
      <c r="N163" s="8">
        <v>811.05</v>
      </c>
      <c r="O163" s="8">
        <v>1217.71</v>
      </c>
      <c r="P163" s="10">
        <v>7.1999999999999995E-2</v>
      </c>
      <c r="Q163" s="12">
        <v>5</v>
      </c>
    </row>
    <row r="164" spans="1:17" x14ac:dyDescent="0.3">
      <c r="A164" t="s">
        <v>177</v>
      </c>
      <c r="B164" s="6">
        <v>45385</v>
      </c>
      <c r="C164" s="6">
        <v>45389</v>
      </c>
      <c r="D164" s="6">
        <f t="shared" si="4"/>
        <v>45389</v>
      </c>
      <c r="E164" s="12">
        <f t="shared" si="5"/>
        <v>4</v>
      </c>
      <c r="F164" t="s">
        <v>648</v>
      </c>
      <c r="G164" t="s">
        <v>655</v>
      </c>
      <c r="H164" t="s">
        <v>672</v>
      </c>
      <c r="I164" t="s">
        <v>703</v>
      </c>
      <c r="J164" t="s">
        <v>711</v>
      </c>
      <c r="K164" t="s">
        <v>725</v>
      </c>
      <c r="L164" t="s">
        <v>730</v>
      </c>
      <c r="M164" t="s">
        <v>896</v>
      </c>
      <c r="N164" s="8">
        <v>1023.27</v>
      </c>
      <c r="O164" s="8">
        <v>1343.64</v>
      </c>
      <c r="P164" s="10">
        <v>0.13300000000000001</v>
      </c>
      <c r="Q164" s="12">
        <v>7</v>
      </c>
    </row>
    <row r="165" spans="1:17" x14ac:dyDescent="0.3">
      <c r="A165" t="s">
        <v>178</v>
      </c>
      <c r="B165" s="6">
        <v>45010</v>
      </c>
      <c r="C165" s="6">
        <v>45011</v>
      </c>
      <c r="D165" s="6">
        <f t="shared" si="4"/>
        <v>45011</v>
      </c>
      <c r="E165" s="12">
        <f t="shared" si="5"/>
        <v>1</v>
      </c>
      <c r="F165" t="s">
        <v>647</v>
      </c>
      <c r="G165" t="s">
        <v>652</v>
      </c>
      <c r="H165" t="s">
        <v>666</v>
      </c>
      <c r="I165" t="s">
        <v>705</v>
      </c>
      <c r="J165" t="s">
        <v>710</v>
      </c>
      <c r="K165" t="s">
        <v>714</v>
      </c>
      <c r="L165" t="s">
        <v>732</v>
      </c>
      <c r="M165" t="s">
        <v>897</v>
      </c>
      <c r="N165" s="8">
        <v>135.12</v>
      </c>
      <c r="O165" s="8">
        <v>301.7</v>
      </c>
      <c r="P165" s="10">
        <v>0.14000000000000001</v>
      </c>
      <c r="Q165" s="12">
        <v>47</v>
      </c>
    </row>
    <row r="166" spans="1:17" x14ac:dyDescent="0.3">
      <c r="A166" t="s">
        <v>179</v>
      </c>
      <c r="B166" s="6">
        <v>45447</v>
      </c>
      <c r="C166" s="6">
        <v>45459</v>
      </c>
      <c r="D166" s="6">
        <f t="shared" si="4"/>
        <v>45459</v>
      </c>
      <c r="E166" s="12">
        <f t="shared" si="5"/>
        <v>12</v>
      </c>
      <c r="F166" t="s">
        <v>647</v>
      </c>
      <c r="G166" t="s">
        <v>659</v>
      </c>
      <c r="H166" t="s">
        <v>685</v>
      </c>
      <c r="I166" t="s">
        <v>701</v>
      </c>
      <c r="J166" t="s">
        <v>707</v>
      </c>
      <c r="K166" t="s">
        <v>713</v>
      </c>
      <c r="L166" t="s">
        <v>728</v>
      </c>
      <c r="M166" t="s">
        <v>898</v>
      </c>
      <c r="N166" s="8">
        <v>918.42</v>
      </c>
      <c r="O166" s="8">
        <v>1511.71</v>
      </c>
      <c r="P166" s="10">
        <v>0.02</v>
      </c>
      <c r="Q166" s="12">
        <v>8</v>
      </c>
    </row>
    <row r="167" spans="1:17" x14ac:dyDescent="0.3">
      <c r="A167" t="s">
        <v>180</v>
      </c>
      <c r="B167" s="6">
        <v>44976</v>
      </c>
      <c r="C167" s="6">
        <v>44997</v>
      </c>
      <c r="D167" s="6">
        <f t="shared" si="4"/>
        <v>44997</v>
      </c>
      <c r="E167" s="12">
        <f t="shared" si="5"/>
        <v>21</v>
      </c>
      <c r="F167" t="s">
        <v>649</v>
      </c>
      <c r="G167" t="s">
        <v>656</v>
      </c>
      <c r="H167" t="s">
        <v>671</v>
      </c>
      <c r="I167" t="s">
        <v>705</v>
      </c>
      <c r="J167" t="s">
        <v>711</v>
      </c>
      <c r="K167" t="s">
        <v>716</v>
      </c>
      <c r="L167" t="s">
        <v>732</v>
      </c>
      <c r="M167" t="s">
        <v>899</v>
      </c>
      <c r="N167" s="8">
        <v>1234.81</v>
      </c>
      <c r="O167" s="8">
        <v>2055.2399999999998</v>
      </c>
      <c r="P167" s="10">
        <v>5.2999999999999999E-2</v>
      </c>
      <c r="Q167" s="12">
        <v>44</v>
      </c>
    </row>
    <row r="168" spans="1:17" x14ac:dyDescent="0.3">
      <c r="A168" t="s">
        <v>181</v>
      </c>
      <c r="B168" s="6">
        <v>45034</v>
      </c>
      <c r="C168" s="6">
        <v>45064</v>
      </c>
      <c r="D168" s="6">
        <f t="shared" si="4"/>
        <v>45064</v>
      </c>
      <c r="E168" s="12">
        <f t="shared" si="5"/>
        <v>30</v>
      </c>
      <c r="F168" t="s">
        <v>647</v>
      </c>
      <c r="G168" t="s">
        <v>659</v>
      </c>
      <c r="H168" t="s">
        <v>676</v>
      </c>
      <c r="I168" t="s">
        <v>703</v>
      </c>
      <c r="J168" t="s">
        <v>707</v>
      </c>
      <c r="K168" t="s">
        <v>722</v>
      </c>
      <c r="L168" t="s">
        <v>731</v>
      </c>
      <c r="M168" t="s">
        <v>900</v>
      </c>
      <c r="N168" s="8">
        <v>329.03</v>
      </c>
      <c r="O168" s="8">
        <v>391.15</v>
      </c>
      <c r="P168" s="10">
        <v>0.19700000000000001</v>
      </c>
      <c r="Q168" s="12">
        <v>46</v>
      </c>
    </row>
    <row r="169" spans="1:17" x14ac:dyDescent="0.3">
      <c r="A169" t="s">
        <v>182</v>
      </c>
      <c r="B169" s="6">
        <v>45435</v>
      </c>
      <c r="C169" s="6">
        <v>45457</v>
      </c>
      <c r="D169" s="6">
        <f t="shared" si="4"/>
        <v>45457</v>
      </c>
      <c r="E169" s="12">
        <f t="shared" si="5"/>
        <v>22</v>
      </c>
      <c r="F169" t="s">
        <v>649</v>
      </c>
      <c r="G169" t="s">
        <v>657</v>
      </c>
      <c r="H169" t="s">
        <v>673</v>
      </c>
      <c r="I169" t="s">
        <v>705</v>
      </c>
      <c r="J169" t="s">
        <v>708</v>
      </c>
      <c r="K169" t="s">
        <v>725</v>
      </c>
      <c r="L169" t="s">
        <v>732</v>
      </c>
      <c r="M169" t="s">
        <v>901</v>
      </c>
      <c r="N169" s="8">
        <v>1481.74</v>
      </c>
      <c r="O169" s="8">
        <v>1848.97</v>
      </c>
      <c r="P169" s="10">
        <v>0.254</v>
      </c>
      <c r="Q169" s="12">
        <v>9</v>
      </c>
    </row>
    <row r="170" spans="1:17" x14ac:dyDescent="0.3">
      <c r="A170" t="s">
        <v>183</v>
      </c>
      <c r="B170" s="6">
        <v>45206</v>
      </c>
      <c r="C170" s="6">
        <v>45222</v>
      </c>
      <c r="D170" s="6">
        <f t="shared" si="4"/>
        <v>45222</v>
      </c>
      <c r="E170" s="12">
        <f t="shared" si="5"/>
        <v>16</v>
      </c>
      <c r="F170" t="s">
        <v>647</v>
      </c>
      <c r="G170" t="s">
        <v>654</v>
      </c>
      <c r="H170" t="s">
        <v>696</v>
      </c>
      <c r="I170" t="s">
        <v>704</v>
      </c>
      <c r="J170" t="s">
        <v>707</v>
      </c>
      <c r="K170" t="s">
        <v>715</v>
      </c>
      <c r="L170" t="s">
        <v>732</v>
      </c>
      <c r="M170" t="s">
        <v>902</v>
      </c>
      <c r="N170" s="8">
        <v>906.81</v>
      </c>
      <c r="O170" s="8">
        <v>1395.56</v>
      </c>
      <c r="P170" s="10">
        <v>0.185</v>
      </c>
      <c r="Q170" s="12">
        <v>6</v>
      </c>
    </row>
    <row r="171" spans="1:17" x14ac:dyDescent="0.3">
      <c r="A171" t="s">
        <v>184</v>
      </c>
      <c r="B171" s="6">
        <v>45574</v>
      </c>
      <c r="C171" s="6">
        <v>45604</v>
      </c>
      <c r="D171" s="6">
        <f t="shared" si="4"/>
        <v>45604</v>
      </c>
      <c r="E171" s="12">
        <f t="shared" si="5"/>
        <v>30</v>
      </c>
      <c r="F171" t="s">
        <v>649</v>
      </c>
      <c r="G171" t="s">
        <v>658</v>
      </c>
      <c r="H171" t="s">
        <v>693</v>
      </c>
      <c r="I171" t="s">
        <v>705</v>
      </c>
      <c r="J171" t="s">
        <v>710</v>
      </c>
      <c r="K171" t="s">
        <v>713</v>
      </c>
      <c r="L171" t="s">
        <v>727</v>
      </c>
      <c r="M171" t="s">
        <v>903</v>
      </c>
      <c r="N171" s="8">
        <v>343.85</v>
      </c>
      <c r="O171" s="8">
        <v>538.04</v>
      </c>
      <c r="P171" s="10">
        <v>0.13900000000000001</v>
      </c>
      <c r="Q171" s="12">
        <v>5</v>
      </c>
    </row>
    <row r="172" spans="1:17" x14ac:dyDescent="0.3">
      <c r="A172" t="s">
        <v>185</v>
      </c>
      <c r="B172" s="6">
        <v>45488</v>
      </c>
      <c r="C172" s="6">
        <v>45488</v>
      </c>
      <c r="D172" s="6">
        <f t="shared" si="4"/>
        <v>45488</v>
      </c>
      <c r="E172" s="12">
        <f t="shared" si="5"/>
        <v>0</v>
      </c>
      <c r="F172" t="s">
        <v>647</v>
      </c>
      <c r="G172" t="s">
        <v>652</v>
      </c>
      <c r="H172" t="s">
        <v>689</v>
      </c>
      <c r="I172" t="s">
        <v>705</v>
      </c>
      <c r="J172" t="s">
        <v>709</v>
      </c>
      <c r="K172" t="s">
        <v>715</v>
      </c>
      <c r="L172" t="s">
        <v>733</v>
      </c>
      <c r="M172" t="s">
        <v>904</v>
      </c>
      <c r="N172" s="8">
        <v>801.77</v>
      </c>
      <c r="O172" s="8">
        <v>1218.92</v>
      </c>
      <c r="P172" s="10">
        <v>0.254</v>
      </c>
      <c r="Q172" s="12">
        <v>16</v>
      </c>
    </row>
    <row r="173" spans="1:17" x14ac:dyDescent="0.3">
      <c r="A173" t="s">
        <v>186</v>
      </c>
      <c r="B173" s="6">
        <v>45190</v>
      </c>
      <c r="C173" s="6">
        <v>45209</v>
      </c>
      <c r="D173" s="6">
        <f t="shared" si="4"/>
        <v>45209</v>
      </c>
      <c r="E173" s="12">
        <f t="shared" si="5"/>
        <v>19</v>
      </c>
      <c r="F173" t="s">
        <v>647</v>
      </c>
      <c r="G173" t="s">
        <v>652</v>
      </c>
      <c r="H173" t="s">
        <v>689</v>
      </c>
      <c r="I173" t="s">
        <v>702</v>
      </c>
      <c r="J173" t="s">
        <v>708</v>
      </c>
      <c r="K173" t="s">
        <v>726</v>
      </c>
      <c r="L173" t="s">
        <v>727</v>
      </c>
      <c r="M173" t="s">
        <v>905</v>
      </c>
      <c r="N173" s="8">
        <v>845.63</v>
      </c>
      <c r="O173" s="8">
        <v>2062.12</v>
      </c>
      <c r="P173" s="10">
        <v>0.13400000000000001</v>
      </c>
      <c r="Q173" s="12">
        <v>5</v>
      </c>
    </row>
    <row r="174" spans="1:17" x14ac:dyDescent="0.3">
      <c r="A174" t="s">
        <v>187</v>
      </c>
      <c r="B174" s="6">
        <v>44981</v>
      </c>
      <c r="C174" s="6">
        <v>44994</v>
      </c>
      <c r="D174" s="6">
        <f t="shared" si="4"/>
        <v>44994</v>
      </c>
      <c r="E174" s="12">
        <f t="shared" si="5"/>
        <v>13</v>
      </c>
      <c r="F174" t="s">
        <v>648</v>
      </c>
      <c r="G174" t="s">
        <v>660</v>
      </c>
      <c r="H174" t="s">
        <v>700</v>
      </c>
      <c r="I174" t="s">
        <v>706</v>
      </c>
      <c r="J174" t="s">
        <v>708</v>
      </c>
      <c r="K174" t="s">
        <v>724</v>
      </c>
      <c r="L174" t="s">
        <v>727</v>
      </c>
      <c r="M174" t="s">
        <v>906</v>
      </c>
      <c r="N174" s="8">
        <v>6.85</v>
      </c>
      <c r="O174" s="8">
        <v>10.18</v>
      </c>
      <c r="P174" s="10">
        <v>4.7E-2</v>
      </c>
      <c r="Q174" s="12">
        <v>10</v>
      </c>
    </row>
    <row r="175" spans="1:17" x14ac:dyDescent="0.3">
      <c r="A175" t="s">
        <v>188</v>
      </c>
      <c r="B175" s="6">
        <v>45798</v>
      </c>
      <c r="C175" s="6">
        <v>45796</v>
      </c>
      <c r="D175" s="6">
        <f t="shared" si="4"/>
        <v>45798</v>
      </c>
      <c r="E175" s="12">
        <f t="shared" si="5"/>
        <v>0</v>
      </c>
      <c r="F175" t="s">
        <v>646</v>
      </c>
      <c r="G175" t="s">
        <v>661</v>
      </c>
      <c r="H175" t="s">
        <v>682</v>
      </c>
      <c r="I175" t="s">
        <v>703</v>
      </c>
      <c r="J175" t="s">
        <v>710</v>
      </c>
      <c r="K175" t="s">
        <v>719</v>
      </c>
      <c r="L175" t="s">
        <v>731</v>
      </c>
      <c r="M175" t="s">
        <v>907</v>
      </c>
      <c r="N175" s="8">
        <v>1263.8399999999999</v>
      </c>
      <c r="O175" s="8">
        <v>2281.7199999999998</v>
      </c>
      <c r="P175" s="10">
        <v>7.8E-2</v>
      </c>
      <c r="Q175" s="12">
        <v>15</v>
      </c>
    </row>
    <row r="176" spans="1:17" x14ac:dyDescent="0.3">
      <c r="A176" t="s">
        <v>189</v>
      </c>
      <c r="B176" s="6">
        <v>45435</v>
      </c>
      <c r="C176" s="6">
        <v>45446</v>
      </c>
      <c r="D176" s="6">
        <f t="shared" si="4"/>
        <v>45446</v>
      </c>
      <c r="E176" s="12">
        <f t="shared" si="5"/>
        <v>11</v>
      </c>
      <c r="F176" t="s">
        <v>646</v>
      </c>
      <c r="G176" t="s">
        <v>661</v>
      </c>
      <c r="H176" t="s">
        <v>682</v>
      </c>
      <c r="I176" t="s">
        <v>705</v>
      </c>
      <c r="J176" t="s">
        <v>710</v>
      </c>
      <c r="K176" t="s">
        <v>721</v>
      </c>
      <c r="L176" t="s">
        <v>728</v>
      </c>
      <c r="M176" t="s">
        <v>908</v>
      </c>
      <c r="N176" s="8">
        <v>180.89</v>
      </c>
      <c r="O176" s="8">
        <v>249.57</v>
      </c>
      <c r="P176" s="10">
        <v>2.1999999999999999E-2</v>
      </c>
      <c r="Q176" s="12">
        <v>8</v>
      </c>
    </row>
    <row r="177" spans="1:17" x14ac:dyDescent="0.3">
      <c r="A177" t="s">
        <v>190</v>
      </c>
      <c r="B177" s="6">
        <v>45761</v>
      </c>
      <c r="C177" s="6">
        <v>45781</v>
      </c>
      <c r="D177" s="6">
        <f t="shared" si="4"/>
        <v>45781</v>
      </c>
      <c r="E177" s="12">
        <f t="shared" si="5"/>
        <v>20</v>
      </c>
      <c r="F177" t="s">
        <v>649</v>
      </c>
      <c r="G177" t="s">
        <v>658</v>
      </c>
      <c r="H177" t="s">
        <v>674</v>
      </c>
      <c r="I177" t="s">
        <v>706</v>
      </c>
      <c r="J177" t="s">
        <v>709</v>
      </c>
      <c r="K177" t="s">
        <v>723</v>
      </c>
      <c r="L177" t="s">
        <v>732</v>
      </c>
      <c r="M177" t="s">
        <v>909</v>
      </c>
      <c r="N177" s="8">
        <v>1413.87</v>
      </c>
      <c r="O177" s="8">
        <v>3275</v>
      </c>
      <c r="P177" s="10">
        <v>0.255</v>
      </c>
      <c r="Q177" s="12">
        <v>38</v>
      </c>
    </row>
    <row r="178" spans="1:17" x14ac:dyDescent="0.3">
      <c r="A178" t="s">
        <v>191</v>
      </c>
      <c r="B178" s="6">
        <v>45165</v>
      </c>
      <c r="C178" s="6">
        <v>45180</v>
      </c>
      <c r="D178" s="6">
        <f t="shared" si="4"/>
        <v>45180</v>
      </c>
      <c r="E178" s="12">
        <f t="shared" si="5"/>
        <v>15</v>
      </c>
      <c r="F178" t="s">
        <v>649</v>
      </c>
      <c r="G178" t="s">
        <v>658</v>
      </c>
      <c r="H178" t="s">
        <v>683</v>
      </c>
      <c r="I178" t="s">
        <v>704</v>
      </c>
      <c r="J178" t="s">
        <v>709</v>
      </c>
      <c r="K178" t="s">
        <v>725</v>
      </c>
      <c r="L178" t="s">
        <v>728</v>
      </c>
      <c r="M178" t="s">
        <v>910</v>
      </c>
      <c r="N178" s="8">
        <v>943.79</v>
      </c>
      <c r="O178" s="8">
        <v>1913.76</v>
      </c>
      <c r="P178" s="10">
        <v>9.0999999999999998E-2</v>
      </c>
      <c r="Q178" s="12">
        <v>9</v>
      </c>
    </row>
    <row r="179" spans="1:17" x14ac:dyDescent="0.3">
      <c r="A179" t="s">
        <v>192</v>
      </c>
      <c r="B179" s="6">
        <v>45325</v>
      </c>
      <c r="C179" s="6">
        <v>45343</v>
      </c>
      <c r="D179" s="6">
        <f t="shared" si="4"/>
        <v>45343</v>
      </c>
      <c r="E179" s="12">
        <f t="shared" si="5"/>
        <v>18</v>
      </c>
      <c r="F179" t="s">
        <v>649</v>
      </c>
      <c r="G179" t="s">
        <v>656</v>
      </c>
      <c r="H179" t="s">
        <v>698</v>
      </c>
      <c r="I179" t="s">
        <v>701</v>
      </c>
      <c r="J179" t="s">
        <v>707</v>
      </c>
      <c r="K179" t="s">
        <v>722</v>
      </c>
      <c r="L179" t="s">
        <v>727</v>
      </c>
      <c r="M179" t="s">
        <v>911</v>
      </c>
      <c r="N179" s="8">
        <v>39.229999999999997</v>
      </c>
      <c r="O179" s="8">
        <v>30.09</v>
      </c>
      <c r="P179" s="10">
        <v>0.17699999999999999</v>
      </c>
      <c r="Q179" s="12">
        <v>13</v>
      </c>
    </row>
    <row r="180" spans="1:17" x14ac:dyDescent="0.3">
      <c r="A180" t="s">
        <v>193</v>
      </c>
      <c r="B180" s="6">
        <v>45021</v>
      </c>
      <c r="C180" s="6">
        <v>45032</v>
      </c>
      <c r="D180" s="6">
        <f t="shared" si="4"/>
        <v>45032</v>
      </c>
      <c r="E180" s="12">
        <f t="shared" si="5"/>
        <v>11</v>
      </c>
      <c r="F180" t="s">
        <v>648</v>
      </c>
      <c r="G180" t="s">
        <v>653</v>
      </c>
      <c r="H180" t="s">
        <v>688</v>
      </c>
      <c r="I180" t="s">
        <v>703</v>
      </c>
      <c r="J180" t="s">
        <v>708</v>
      </c>
      <c r="K180" t="s">
        <v>719</v>
      </c>
      <c r="L180" t="s">
        <v>732</v>
      </c>
      <c r="M180" t="s">
        <v>912</v>
      </c>
      <c r="N180" s="8">
        <v>213.1</v>
      </c>
      <c r="O180" s="8">
        <v>501.31</v>
      </c>
      <c r="P180" s="10">
        <v>5.6000000000000001E-2</v>
      </c>
      <c r="Q180" s="12">
        <v>15</v>
      </c>
    </row>
    <row r="181" spans="1:17" x14ac:dyDescent="0.3">
      <c r="A181" t="s">
        <v>194</v>
      </c>
      <c r="B181" s="6">
        <v>45890</v>
      </c>
      <c r="C181" s="6">
        <v>45912</v>
      </c>
      <c r="D181" s="6">
        <f t="shared" si="4"/>
        <v>45912</v>
      </c>
      <c r="E181" s="12">
        <f t="shared" si="5"/>
        <v>22</v>
      </c>
      <c r="F181" t="s">
        <v>647</v>
      </c>
      <c r="G181" t="s">
        <v>659</v>
      </c>
      <c r="H181" t="s">
        <v>676</v>
      </c>
      <c r="I181" t="s">
        <v>702</v>
      </c>
      <c r="J181" t="s">
        <v>707</v>
      </c>
      <c r="K181" t="s">
        <v>717</v>
      </c>
      <c r="L181" t="s">
        <v>728</v>
      </c>
      <c r="M181" t="s">
        <v>913</v>
      </c>
      <c r="N181" s="8">
        <v>352.66</v>
      </c>
      <c r="O181" s="8">
        <v>411.18</v>
      </c>
      <c r="P181" s="10">
        <v>0.17299999999999999</v>
      </c>
      <c r="Q181" s="12">
        <v>13</v>
      </c>
    </row>
    <row r="182" spans="1:17" x14ac:dyDescent="0.3">
      <c r="A182" t="s">
        <v>195</v>
      </c>
      <c r="B182" s="6">
        <v>45915</v>
      </c>
      <c r="C182" s="6">
        <v>45918</v>
      </c>
      <c r="D182" s="6">
        <f t="shared" si="4"/>
        <v>45918</v>
      </c>
      <c r="E182" s="12">
        <f t="shared" si="5"/>
        <v>3</v>
      </c>
      <c r="F182" t="s">
        <v>648</v>
      </c>
      <c r="G182" t="s">
        <v>655</v>
      </c>
      <c r="H182" t="s">
        <v>692</v>
      </c>
      <c r="I182" t="s">
        <v>703</v>
      </c>
      <c r="J182" t="s">
        <v>711</v>
      </c>
      <c r="K182" t="s">
        <v>716</v>
      </c>
      <c r="L182" t="s">
        <v>733</v>
      </c>
      <c r="M182" t="s">
        <v>914</v>
      </c>
      <c r="N182" s="8">
        <v>5.5</v>
      </c>
      <c r="O182" s="8">
        <v>5.92</v>
      </c>
      <c r="P182" s="10">
        <v>0.21199999999999999</v>
      </c>
      <c r="Q182" s="12">
        <v>4</v>
      </c>
    </row>
    <row r="183" spans="1:17" x14ac:dyDescent="0.3">
      <c r="A183" t="s">
        <v>196</v>
      </c>
      <c r="B183" s="6">
        <v>45568</v>
      </c>
      <c r="C183" s="6">
        <v>45576</v>
      </c>
      <c r="D183" s="6">
        <f t="shared" si="4"/>
        <v>45576</v>
      </c>
      <c r="E183" s="12">
        <f t="shared" si="5"/>
        <v>8</v>
      </c>
      <c r="F183" t="s">
        <v>647</v>
      </c>
      <c r="G183" t="s">
        <v>659</v>
      </c>
      <c r="H183" t="s">
        <v>699</v>
      </c>
      <c r="I183" t="s">
        <v>706</v>
      </c>
      <c r="J183" t="s">
        <v>711</v>
      </c>
      <c r="K183" t="s">
        <v>717</v>
      </c>
      <c r="L183" t="s">
        <v>730</v>
      </c>
      <c r="M183" t="s">
        <v>915</v>
      </c>
      <c r="N183" s="8">
        <v>1132.6099999999999</v>
      </c>
      <c r="O183" s="8">
        <v>2206.63</v>
      </c>
      <c r="P183" s="10">
        <v>6.3E-2</v>
      </c>
      <c r="Q183" s="12">
        <v>20</v>
      </c>
    </row>
    <row r="184" spans="1:17" x14ac:dyDescent="0.3">
      <c r="A184" t="s">
        <v>197</v>
      </c>
      <c r="B184" s="6">
        <v>45690</v>
      </c>
      <c r="C184" s="6">
        <v>45720</v>
      </c>
      <c r="D184" s="6">
        <f t="shared" si="4"/>
        <v>45720</v>
      </c>
      <c r="E184" s="12">
        <f t="shared" si="5"/>
        <v>30</v>
      </c>
      <c r="F184" t="s">
        <v>647</v>
      </c>
      <c r="G184" t="s">
        <v>652</v>
      </c>
      <c r="H184" t="s">
        <v>666</v>
      </c>
      <c r="I184" t="s">
        <v>702</v>
      </c>
      <c r="J184" t="s">
        <v>710</v>
      </c>
      <c r="K184" t="s">
        <v>716</v>
      </c>
      <c r="L184" t="s">
        <v>733</v>
      </c>
      <c r="M184" t="s">
        <v>916</v>
      </c>
      <c r="N184" s="8">
        <v>766.59</v>
      </c>
      <c r="O184" s="8">
        <v>1912.8</v>
      </c>
      <c r="P184" s="10">
        <v>0.19600000000000001</v>
      </c>
      <c r="Q184" s="12">
        <v>5</v>
      </c>
    </row>
    <row r="185" spans="1:17" x14ac:dyDescent="0.3">
      <c r="A185" t="s">
        <v>198</v>
      </c>
      <c r="B185" s="6">
        <v>45157</v>
      </c>
      <c r="C185" s="6">
        <v>45161</v>
      </c>
      <c r="D185" s="6">
        <f t="shared" si="4"/>
        <v>45161</v>
      </c>
      <c r="E185" s="12">
        <f t="shared" si="5"/>
        <v>4</v>
      </c>
      <c r="F185" t="s">
        <v>646</v>
      </c>
      <c r="G185" t="s">
        <v>651</v>
      </c>
      <c r="H185" t="s">
        <v>669</v>
      </c>
      <c r="I185" t="s">
        <v>705</v>
      </c>
      <c r="J185" t="s">
        <v>708</v>
      </c>
      <c r="K185" t="s">
        <v>713</v>
      </c>
      <c r="L185" t="s">
        <v>732</v>
      </c>
      <c r="M185" t="s">
        <v>917</v>
      </c>
      <c r="N185" s="8">
        <v>790.63</v>
      </c>
      <c r="O185" s="8">
        <v>1382.31</v>
      </c>
      <c r="P185" s="10">
        <v>0.10100000000000001</v>
      </c>
      <c r="Q185" s="12">
        <v>7</v>
      </c>
    </row>
    <row r="186" spans="1:17" x14ac:dyDescent="0.3">
      <c r="A186" t="s">
        <v>199</v>
      </c>
      <c r="B186" s="6">
        <v>45587</v>
      </c>
      <c r="C186" s="6">
        <v>45594</v>
      </c>
      <c r="D186" s="6">
        <f t="shared" si="4"/>
        <v>45594</v>
      </c>
      <c r="E186" s="12">
        <f t="shared" si="5"/>
        <v>7</v>
      </c>
      <c r="F186" t="s">
        <v>646</v>
      </c>
      <c r="G186" t="s">
        <v>651</v>
      </c>
      <c r="H186" t="s">
        <v>663</v>
      </c>
      <c r="I186" t="s">
        <v>706</v>
      </c>
      <c r="J186" t="s">
        <v>710</v>
      </c>
      <c r="K186" t="s">
        <v>724</v>
      </c>
      <c r="L186" t="s">
        <v>732</v>
      </c>
      <c r="M186" t="s">
        <v>918</v>
      </c>
      <c r="N186" s="8">
        <v>1023.06</v>
      </c>
      <c r="O186" s="8">
        <v>1355.61</v>
      </c>
      <c r="P186" s="10">
        <v>0.153</v>
      </c>
      <c r="Q186" s="12">
        <v>23</v>
      </c>
    </row>
    <row r="187" spans="1:17" x14ac:dyDescent="0.3">
      <c r="A187" t="s">
        <v>200</v>
      </c>
      <c r="B187" s="6">
        <v>45099</v>
      </c>
      <c r="C187" s="6">
        <v>45128</v>
      </c>
      <c r="D187" s="6">
        <f t="shared" si="4"/>
        <v>45128</v>
      </c>
      <c r="E187" s="12">
        <f t="shared" si="5"/>
        <v>29</v>
      </c>
      <c r="F187" t="s">
        <v>649</v>
      </c>
      <c r="G187" t="s">
        <v>657</v>
      </c>
      <c r="H187" t="s">
        <v>679</v>
      </c>
      <c r="I187" t="s">
        <v>701</v>
      </c>
      <c r="J187" t="s">
        <v>707</v>
      </c>
      <c r="K187" t="s">
        <v>713</v>
      </c>
      <c r="L187" t="s">
        <v>733</v>
      </c>
      <c r="M187" t="s">
        <v>919</v>
      </c>
      <c r="N187" s="8">
        <v>734.34</v>
      </c>
      <c r="O187" s="8">
        <v>887.9</v>
      </c>
      <c r="P187" s="10">
        <v>2.5000000000000001E-2</v>
      </c>
      <c r="Q187" s="12">
        <v>12</v>
      </c>
    </row>
    <row r="188" spans="1:17" x14ac:dyDescent="0.3">
      <c r="A188" t="s">
        <v>201</v>
      </c>
      <c r="B188" s="6">
        <v>45670</v>
      </c>
      <c r="C188" s="6">
        <v>45696</v>
      </c>
      <c r="D188" s="6">
        <f t="shared" si="4"/>
        <v>45696</v>
      </c>
      <c r="E188" s="12">
        <f t="shared" si="5"/>
        <v>26</v>
      </c>
      <c r="F188" t="s">
        <v>649</v>
      </c>
      <c r="G188" t="s">
        <v>657</v>
      </c>
      <c r="H188" t="s">
        <v>690</v>
      </c>
      <c r="I188" t="s">
        <v>703</v>
      </c>
      <c r="J188" t="s">
        <v>1426</v>
      </c>
      <c r="K188" t="s">
        <v>718</v>
      </c>
      <c r="L188" t="s">
        <v>732</v>
      </c>
      <c r="M188" t="s">
        <v>920</v>
      </c>
      <c r="N188" s="8">
        <v>594.74</v>
      </c>
      <c r="O188" s="8">
        <v>1020.69</v>
      </c>
      <c r="P188" s="10">
        <v>0.21099999999999999</v>
      </c>
      <c r="Q188" s="12">
        <v>6</v>
      </c>
    </row>
    <row r="189" spans="1:17" x14ac:dyDescent="0.3">
      <c r="A189" t="s">
        <v>202</v>
      </c>
      <c r="B189" s="6">
        <v>45126</v>
      </c>
      <c r="C189" s="6">
        <v>45138</v>
      </c>
      <c r="D189" s="6">
        <f t="shared" si="4"/>
        <v>45138</v>
      </c>
      <c r="E189" s="12">
        <f t="shared" si="5"/>
        <v>12</v>
      </c>
      <c r="F189" t="s">
        <v>648</v>
      </c>
      <c r="G189" t="s">
        <v>655</v>
      </c>
      <c r="H189" t="s">
        <v>692</v>
      </c>
      <c r="I189" t="s">
        <v>701</v>
      </c>
      <c r="J189" t="s">
        <v>707</v>
      </c>
      <c r="K189" t="s">
        <v>712</v>
      </c>
      <c r="L189" t="s">
        <v>732</v>
      </c>
      <c r="M189" t="s">
        <v>922</v>
      </c>
      <c r="N189" s="8">
        <v>1334.64</v>
      </c>
      <c r="O189" s="8">
        <v>2273.42</v>
      </c>
      <c r="P189" s="10">
        <v>0.11799999999999999</v>
      </c>
      <c r="Q189" s="12">
        <v>14</v>
      </c>
    </row>
    <row r="190" spans="1:17" x14ac:dyDescent="0.3">
      <c r="A190" t="s">
        <v>203</v>
      </c>
      <c r="B190" s="6">
        <v>45431</v>
      </c>
      <c r="C190" s="6">
        <v>45451</v>
      </c>
      <c r="D190" s="6">
        <f t="shared" si="4"/>
        <v>45451</v>
      </c>
      <c r="E190" s="12">
        <f t="shared" si="5"/>
        <v>20</v>
      </c>
      <c r="F190" t="s">
        <v>648</v>
      </c>
      <c r="G190" t="s">
        <v>655</v>
      </c>
      <c r="H190" t="s">
        <v>672</v>
      </c>
      <c r="I190" t="s">
        <v>705</v>
      </c>
      <c r="J190" t="s">
        <v>707</v>
      </c>
      <c r="K190" t="s">
        <v>718</v>
      </c>
      <c r="L190" t="s">
        <v>732</v>
      </c>
      <c r="M190" t="s">
        <v>923</v>
      </c>
      <c r="N190" s="8">
        <v>1075.9000000000001</v>
      </c>
      <c r="O190" s="8">
        <v>1242.1500000000001</v>
      </c>
      <c r="P190" s="10">
        <v>1.2E-2</v>
      </c>
      <c r="Q190" s="12">
        <v>7</v>
      </c>
    </row>
    <row r="191" spans="1:17" x14ac:dyDescent="0.3">
      <c r="A191" t="s">
        <v>204</v>
      </c>
      <c r="B191" s="6">
        <v>45325</v>
      </c>
      <c r="C191" s="6">
        <v>45341</v>
      </c>
      <c r="D191" s="6">
        <f t="shared" si="4"/>
        <v>45341</v>
      </c>
      <c r="E191" s="12">
        <f t="shared" si="5"/>
        <v>16</v>
      </c>
      <c r="F191" t="s">
        <v>647</v>
      </c>
      <c r="G191" t="s">
        <v>659</v>
      </c>
      <c r="H191" t="s">
        <v>676</v>
      </c>
      <c r="I191" t="s">
        <v>705</v>
      </c>
      <c r="J191" t="s">
        <v>708</v>
      </c>
      <c r="K191" t="s">
        <v>722</v>
      </c>
      <c r="L191" t="s">
        <v>731</v>
      </c>
      <c r="M191" t="s">
        <v>924</v>
      </c>
      <c r="N191" s="8">
        <v>993.75</v>
      </c>
      <c r="O191" s="8">
        <v>1310.29</v>
      </c>
      <c r="P191" s="10">
        <v>0.215</v>
      </c>
      <c r="Q191" s="12">
        <v>19</v>
      </c>
    </row>
    <row r="192" spans="1:17" x14ac:dyDescent="0.3">
      <c r="A192" t="s">
        <v>205</v>
      </c>
      <c r="B192" s="6">
        <v>45146</v>
      </c>
      <c r="C192" s="6">
        <v>45160</v>
      </c>
      <c r="D192" s="6">
        <f t="shared" si="4"/>
        <v>45160</v>
      </c>
      <c r="E192" s="12">
        <f t="shared" si="5"/>
        <v>14</v>
      </c>
      <c r="F192" t="s">
        <v>649</v>
      </c>
      <c r="G192" t="s">
        <v>658</v>
      </c>
      <c r="H192" t="s">
        <v>674</v>
      </c>
      <c r="I192" t="s">
        <v>703</v>
      </c>
      <c r="J192" t="s">
        <v>711</v>
      </c>
      <c r="K192" t="s">
        <v>725</v>
      </c>
      <c r="L192" t="s">
        <v>732</v>
      </c>
      <c r="M192" t="s">
        <v>925</v>
      </c>
      <c r="N192" s="8">
        <v>446.69</v>
      </c>
      <c r="O192" s="8">
        <v>967.25</v>
      </c>
      <c r="P192" s="10">
        <v>9.4E-2</v>
      </c>
      <c r="Q192" s="12">
        <v>10</v>
      </c>
    </row>
    <row r="193" spans="1:17" x14ac:dyDescent="0.3">
      <c r="A193" t="s">
        <v>206</v>
      </c>
      <c r="B193" s="6">
        <v>45516</v>
      </c>
      <c r="C193" s="6">
        <v>45538</v>
      </c>
      <c r="D193" s="6">
        <f t="shared" si="4"/>
        <v>45538</v>
      </c>
      <c r="E193" s="12">
        <f t="shared" si="5"/>
        <v>22</v>
      </c>
      <c r="F193" t="s">
        <v>648</v>
      </c>
      <c r="G193" t="s">
        <v>660</v>
      </c>
      <c r="H193" t="s">
        <v>697</v>
      </c>
      <c r="I193" t="s">
        <v>704</v>
      </c>
      <c r="J193" t="s">
        <v>710</v>
      </c>
      <c r="K193" t="s">
        <v>714</v>
      </c>
      <c r="L193" t="s">
        <v>731</v>
      </c>
      <c r="M193" t="s">
        <v>926</v>
      </c>
      <c r="N193" s="8">
        <v>797.8</v>
      </c>
      <c r="O193" s="8">
        <v>886.22</v>
      </c>
      <c r="P193" s="10">
        <v>0.23599999999999999</v>
      </c>
      <c r="Q193" s="12">
        <v>36</v>
      </c>
    </row>
    <row r="194" spans="1:17" x14ac:dyDescent="0.3">
      <c r="A194" t="s">
        <v>207</v>
      </c>
      <c r="B194" s="6">
        <v>45214</v>
      </c>
      <c r="C194" s="6">
        <v>45243</v>
      </c>
      <c r="D194" s="6">
        <f t="shared" si="4"/>
        <v>45243</v>
      </c>
      <c r="E194" s="12">
        <f t="shared" si="5"/>
        <v>29</v>
      </c>
      <c r="F194" t="s">
        <v>647</v>
      </c>
      <c r="G194" t="s">
        <v>659</v>
      </c>
      <c r="H194" t="s">
        <v>676</v>
      </c>
      <c r="I194" t="s">
        <v>703</v>
      </c>
      <c r="J194" t="s">
        <v>710</v>
      </c>
      <c r="K194" t="s">
        <v>713</v>
      </c>
      <c r="L194" t="s">
        <v>728</v>
      </c>
      <c r="M194" t="s">
        <v>927</v>
      </c>
      <c r="N194" s="8">
        <v>986.44</v>
      </c>
      <c r="O194" s="8">
        <v>790.61</v>
      </c>
      <c r="P194" s="10">
        <v>7.1999999999999995E-2</v>
      </c>
      <c r="Q194" s="12">
        <v>6</v>
      </c>
    </row>
    <row r="195" spans="1:17" x14ac:dyDescent="0.3">
      <c r="A195" t="s">
        <v>208</v>
      </c>
      <c r="B195" s="6">
        <v>45050</v>
      </c>
      <c r="C195" s="6">
        <v>45072</v>
      </c>
      <c r="D195" s="6">
        <f t="shared" ref="D195:D258" si="6">IF(C195&lt;B195,B195,C195)</f>
        <v>45072</v>
      </c>
      <c r="E195" s="12">
        <f t="shared" ref="E195:E258" si="7">D195-B195</f>
        <v>22</v>
      </c>
      <c r="F195" t="s">
        <v>648</v>
      </c>
      <c r="G195" t="s">
        <v>660</v>
      </c>
      <c r="H195" t="s">
        <v>686</v>
      </c>
      <c r="I195" t="s">
        <v>706</v>
      </c>
      <c r="J195" t="s">
        <v>708</v>
      </c>
      <c r="K195" t="s">
        <v>713</v>
      </c>
      <c r="L195" t="s">
        <v>729</v>
      </c>
      <c r="M195" t="s">
        <v>928</v>
      </c>
      <c r="N195" s="8">
        <v>249.71</v>
      </c>
      <c r="O195" s="8">
        <v>361.33</v>
      </c>
      <c r="P195" s="10">
        <v>9.4E-2</v>
      </c>
      <c r="Q195" s="12">
        <v>12</v>
      </c>
    </row>
    <row r="196" spans="1:17" x14ac:dyDescent="0.3">
      <c r="A196" t="s">
        <v>209</v>
      </c>
      <c r="B196" s="6">
        <v>45557</v>
      </c>
      <c r="C196" s="6">
        <v>45566</v>
      </c>
      <c r="D196" s="6">
        <f t="shared" si="6"/>
        <v>45566</v>
      </c>
      <c r="E196" s="12">
        <f t="shared" si="7"/>
        <v>9</v>
      </c>
      <c r="F196" t="s">
        <v>648</v>
      </c>
      <c r="G196" t="s">
        <v>655</v>
      </c>
      <c r="H196" t="s">
        <v>670</v>
      </c>
      <c r="I196" t="s">
        <v>703</v>
      </c>
      <c r="J196" t="s">
        <v>708</v>
      </c>
      <c r="K196" t="s">
        <v>723</v>
      </c>
      <c r="L196" t="s">
        <v>732</v>
      </c>
      <c r="M196" t="s">
        <v>929</v>
      </c>
      <c r="N196" s="8">
        <v>1378.8</v>
      </c>
      <c r="O196" s="8">
        <v>1952.04</v>
      </c>
      <c r="P196" s="10">
        <v>0.159</v>
      </c>
      <c r="Q196" s="12">
        <v>19</v>
      </c>
    </row>
    <row r="197" spans="1:17" x14ac:dyDescent="0.3">
      <c r="A197" t="s">
        <v>210</v>
      </c>
      <c r="B197" s="6">
        <v>45588</v>
      </c>
      <c r="C197" s="6">
        <v>45610</v>
      </c>
      <c r="D197" s="6">
        <f t="shared" si="6"/>
        <v>45610</v>
      </c>
      <c r="E197" s="12">
        <f t="shared" si="7"/>
        <v>22</v>
      </c>
      <c r="F197" t="s">
        <v>647</v>
      </c>
      <c r="G197" t="s">
        <v>652</v>
      </c>
      <c r="H197" t="s">
        <v>666</v>
      </c>
      <c r="I197" t="s">
        <v>703</v>
      </c>
      <c r="J197" t="s">
        <v>711</v>
      </c>
      <c r="K197" t="s">
        <v>717</v>
      </c>
      <c r="L197" t="s">
        <v>730</v>
      </c>
      <c r="M197" t="s">
        <v>930</v>
      </c>
      <c r="N197" s="8">
        <v>1406.4</v>
      </c>
      <c r="O197" s="8">
        <v>1564.76</v>
      </c>
      <c r="P197" s="10">
        <v>0.185</v>
      </c>
      <c r="Q197" s="12">
        <v>17</v>
      </c>
    </row>
    <row r="198" spans="1:17" x14ac:dyDescent="0.3">
      <c r="A198" t="s">
        <v>211</v>
      </c>
      <c r="B198" s="6">
        <v>45333</v>
      </c>
      <c r="C198" s="6">
        <v>45354</v>
      </c>
      <c r="D198" s="6">
        <f t="shared" si="6"/>
        <v>45354</v>
      </c>
      <c r="E198" s="12">
        <f t="shared" si="7"/>
        <v>21</v>
      </c>
      <c r="F198" t="s">
        <v>646</v>
      </c>
      <c r="G198" t="s">
        <v>650</v>
      </c>
      <c r="H198" t="s">
        <v>662</v>
      </c>
      <c r="I198" t="s">
        <v>706</v>
      </c>
      <c r="J198" t="s">
        <v>708</v>
      </c>
      <c r="K198" t="s">
        <v>717</v>
      </c>
      <c r="L198" t="s">
        <v>730</v>
      </c>
      <c r="M198" t="s">
        <v>931</v>
      </c>
      <c r="N198" s="8">
        <v>516.86</v>
      </c>
      <c r="O198" s="8">
        <v>852.54</v>
      </c>
      <c r="P198" s="10">
        <v>5.0999999999999997E-2</v>
      </c>
      <c r="Q198" s="12">
        <v>14</v>
      </c>
    </row>
    <row r="199" spans="1:17" x14ac:dyDescent="0.3">
      <c r="A199" t="s">
        <v>212</v>
      </c>
      <c r="B199" s="6">
        <v>44956</v>
      </c>
      <c r="C199" s="6">
        <v>44978</v>
      </c>
      <c r="D199" s="6">
        <f t="shared" si="6"/>
        <v>44978</v>
      </c>
      <c r="E199" s="12">
        <f t="shared" si="7"/>
        <v>22</v>
      </c>
      <c r="F199" t="s">
        <v>649</v>
      </c>
      <c r="G199" t="s">
        <v>656</v>
      </c>
      <c r="H199" t="s">
        <v>684</v>
      </c>
      <c r="I199" t="s">
        <v>705</v>
      </c>
      <c r="J199" t="s">
        <v>709</v>
      </c>
      <c r="K199" t="s">
        <v>715</v>
      </c>
      <c r="L199" t="s">
        <v>729</v>
      </c>
      <c r="M199" t="s">
        <v>932</v>
      </c>
      <c r="N199" s="8">
        <v>1142.8800000000001</v>
      </c>
      <c r="O199" s="8">
        <v>1465.29</v>
      </c>
      <c r="P199" s="10">
        <v>0.186</v>
      </c>
      <c r="Q199" s="12">
        <v>7</v>
      </c>
    </row>
    <row r="200" spans="1:17" x14ac:dyDescent="0.3">
      <c r="A200" t="s">
        <v>213</v>
      </c>
      <c r="B200" s="6">
        <v>45030</v>
      </c>
      <c r="C200" s="6">
        <v>45059</v>
      </c>
      <c r="D200" s="6">
        <f t="shared" si="6"/>
        <v>45059</v>
      </c>
      <c r="E200" s="12">
        <f t="shared" si="7"/>
        <v>29</v>
      </c>
      <c r="F200" t="s">
        <v>649</v>
      </c>
      <c r="G200" t="s">
        <v>656</v>
      </c>
      <c r="H200" t="s">
        <v>698</v>
      </c>
      <c r="I200" t="s">
        <v>704</v>
      </c>
      <c r="J200" t="s">
        <v>711</v>
      </c>
      <c r="K200" t="s">
        <v>713</v>
      </c>
      <c r="L200" t="s">
        <v>728</v>
      </c>
      <c r="M200" t="s">
        <v>933</v>
      </c>
      <c r="N200" s="8">
        <v>1320.33</v>
      </c>
      <c r="O200" s="8">
        <v>2645.23</v>
      </c>
      <c r="P200" s="10">
        <v>0.155</v>
      </c>
      <c r="Q200" s="12">
        <v>25</v>
      </c>
    </row>
    <row r="201" spans="1:17" x14ac:dyDescent="0.3">
      <c r="A201" t="s">
        <v>214</v>
      </c>
      <c r="B201" s="6">
        <v>44939</v>
      </c>
      <c r="C201" s="6">
        <v>44945</v>
      </c>
      <c r="D201" s="6">
        <f t="shared" si="6"/>
        <v>44945</v>
      </c>
      <c r="E201" s="12">
        <f t="shared" si="7"/>
        <v>6</v>
      </c>
      <c r="F201" t="s">
        <v>648</v>
      </c>
      <c r="G201" t="s">
        <v>660</v>
      </c>
      <c r="H201" t="s">
        <v>677</v>
      </c>
      <c r="I201" t="s">
        <v>701</v>
      </c>
      <c r="J201" t="s">
        <v>711</v>
      </c>
      <c r="K201" t="s">
        <v>722</v>
      </c>
      <c r="L201" t="s">
        <v>730</v>
      </c>
      <c r="M201" t="s">
        <v>934</v>
      </c>
      <c r="N201" s="8">
        <v>833.57</v>
      </c>
      <c r="O201" s="8">
        <v>881.57</v>
      </c>
      <c r="P201" s="10">
        <v>5.7000000000000002E-2</v>
      </c>
      <c r="Q201" s="12">
        <v>18</v>
      </c>
    </row>
    <row r="202" spans="1:17" x14ac:dyDescent="0.3">
      <c r="A202" t="s">
        <v>215</v>
      </c>
      <c r="B202" s="6">
        <v>45303</v>
      </c>
      <c r="C202" s="6">
        <v>45320</v>
      </c>
      <c r="D202" s="6">
        <f t="shared" si="6"/>
        <v>45320</v>
      </c>
      <c r="E202" s="12">
        <f t="shared" si="7"/>
        <v>17</v>
      </c>
      <c r="F202" t="s">
        <v>648</v>
      </c>
      <c r="G202" t="s">
        <v>660</v>
      </c>
      <c r="H202" t="s">
        <v>677</v>
      </c>
      <c r="I202" t="s">
        <v>702</v>
      </c>
      <c r="J202" t="s">
        <v>710</v>
      </c>
      <c r="K202" t="s">
        <v>720</v>
      </c>
      <c r="L202" t="s">
        <v>728</v>
      </c>
      <c r="M202" t="s">
        <v>935</v>
      </c>
      <c r="N202" s="8">
        <v>493.76</v>
      </c>
      <c r="O202" s="8">
        <v>625.04</v>
      </c>
      <c r="P202" s="10">
        <v>0.25800000000000001</v>
      </c>
      <c r="Q202" s="12">
        <v>10</v>
      </c>
    </row>
    <row r="203" spans="1:17" x14ac:dyDescent="0.3">
      <c r="A203" t="s">
        <v>216</v>
      </c>
      <c r="B203" s="6">
        <v>45153</v>
      </c>
      <c r="C203" s="6">
        <v>45176</v>
      </c>
      <c r="D203" s="6">
        <f t="shared" si="6"/>
        <v>45176</v>
      </c>
      <c r="E203" s="12">
        <f t="shared" si="7"/>
        <v>23</v>
      </c>
      <c r="F203" t="s">
        <v>648</v>
      </c>
      <c r="G203" t="s">
        <v>660</v>
      </c>
      <c r="H203" t="s">
        <v>700</v>
      </c>
      <c r="I203" t="s">
        <v>706</v>
      </c>
      <c r="J203" t="s">
        <v>708</v>
      </c>
      <c r="K203" t="s">
        <v>723</v>
      </c>
      <c r="L203" t="s">
        <v>730</v>
      </c>
      <c r="M203" t="s">
        <v>936</v>
      </c>
      <c r="N203" s="8">
        <v>590.33000000000004</v>
      </c>
      <c r="O203" s="8">
        <v>973.04</v>
      </c>
      <c r="P203" s="10">
        <v>0</v>
      </c>
      <c r="Q203" s="12">
        <v>26</v>
      </c>
    </row>
    <row r="204" spans="1:17" x14ac:dyDescent="0.3">
      <c r="A204" t="s">
        <v>217</v>
      </c>
      <c r="B204" s="6">
        <v>44946</v>
      </c>
      <c r="C204" s="6">
        <v>44960</v>
      </c>
      <c r="D204" s="6">
        <f t="shared" si="6"/>
        <v>44960</v>
      </c>
      <c r="E204" s="12">
        <f t="shared" si="7"/>
        <v>14</v>
      </c>
      <c r="F204" t="s">
        <v>646</v>
      </c>
      <c r="G204" t="s">
        <v>650</v>
      </c>
      <c r="H204" t="s">
        <v>662</v>
      </c>
      <c r="I204" t="s">
        <v>701</v>
      </c>
      <c r="J204" t="s">
        <v>707</v>
      </c>
      <c r="K204" t="s">
        <v>724</v>
      </c>
      <c r="L204" t="s">
        <v>729</v>
      </c>
      <c r="M204" t="s">
        <v>937</v>
      </c>
      <c r="N204" s="8">
        <v>884.36</v>
      </c>
      <c r="O204" s="8">
        <v>1545.34</v>
      </c>
      <c r="P204" s="10">
        <v>0.24299999999999999</v>
      </c>
      <c r="Q204" s="12">
        <v>41</v>
      </c>
    </row>
    <row r="205" spans="1:17" x14ac:dyDescent="0.3">
      <c r="A205" t="s">
        <v>218</v>
      </c>
      <c r="B205" s="6">
        <v>45692</v>
      </c>
      <c r="C205" s="6">
        <v>45713</v>
      </c>
      <c r="D205" s="6">
        <f t="shared" si="6"/>
        <v>45713</v>
      </c>
      <c r="E205" s="12">
        <f t="shared" si="7"/>
        <v>21</v>
      </c>
      <c r="F205" t="s">
        <v>649</v>
      </c>
      <c r="G205" t="s">
        <v>658</v>
      </c>
      <c r="H205" t="s">
        <v>674</v>
      </c>
      <c r="I205" t="s">
        <v>701</v>
      </c>
      <c r="J205" t="s">
        <v>709</v>
      </c>
      <c r="K205" t="s">
        <v>726</v>
      </c>
      <c r="L205" t="s">
        <v>732</v>
      </c>
      <c r="M205" t="s">
        <v>938</v>
      </c>
      <c r="N205" s="8">
        <v>1016.32</v>
      </c>
      <c r="O205" s="8">
        <v>2253.42</v>
      </c>
      <c r="P205" s="10">
        <v>5.5E-2</v>
      </c>
      <c r="Q205" s="12">
        <v>12</v>
      </c>
    </row>
    <row r="206" spans="1:17" x14ac:dyDescent="0.3">
      <c r="A206" t="s">
        <v>219</v>
      </c>
      <c r="B206" s="6">
        <v>45035</v>
      </c>
      <c r="C206" s="6">
        <v>45044</v>
      </c>
      <c r="D206" s="6">
        <f t="shared" si="6"/>
        <v>45044</v>
      </c>
      <c r="E206" s="12">
        <f t="shared" si="7"/>
        <v>9</v>
      </c>
      <c r="F206" t="s">
        <v>649</v>
      </c>
      <c r="G206" t="s">
        <v>656</v>
      </c>
      <c r="H206" t="s">
        <v>671</v>
      </c>
      <c r="I206" t="s">
        <v>702</v>
      </c>
      <c r="J206" t="s">
        <v>708</v>
      </c>
      <c r="K206" t="s">
        <v>718</v>
      </c>
      <c r="L206" t="s">
        <v>732</v>
      </c>
      <c r="M206" t="s">
        <v>939</v>
      </c>
      <c r="N206" s="8">
        <v>1178.42</v>
      </c>
      <c r="O206" s="8">
        <v>2446.56</v>
      </c>
      <c r="P206" s="10">
        <v>2.9000000000000001E-2</v>
      </c>
      <c r="Q206" s="12">
        <v>11</v>
      </c>
    </row>
    <row r="207" spans="1:17" x14ac:dyDescent="0.3">
      <c r="A207" t="s">
        <v>220</v>
      </c>
      <c r="B207" s="6">
        <v>45109</v>
      </c>
      <c r="C207" s="6">
        <v>45139</v>
      </c>
      <c r="D207" s="6">
        <f t="shared" si="6"/>
        <v>45139</v>
      </c>
      <c r="E207" s="12">
        <f t="shared" si="7"/>
        <v>30</v>
      </c>
      <c r="F207" t="s">
        <v>649</v>
      </c>
      <c r="G207" t="s">
        <v>658</v>
      </c>
      <c r="H207" t="s">
        <v>674</v>
      </c>
      <c r="I207" t="s">
        <v>705</v>
      </c>
      <c r="J207" t="s">
        <v>707</v>
      </c>
      <c r="K207" t="s">
        <v>717</v>
      </c>
      <c r="L207" t="s">
        <v>727</v>
      </c>
      <c r="M207" t="s">
        <v>940</v>
      </c>
      <c r="N207" s="8">
        <v>137.46</v>
      </c>
      <c r="O207" s="8">
        <v>188.3</v>
      </c>
      <c r="P207" s="10">
        <v>3.7999999999999999E-2</v>
      </c>
      <c r="Q207" s="12">
        <v>37</v>
      </c>
    </row>
    <row r="208" spans="1:17" x14ac:dyDescent="0.3">
      <c r="A208" t="s">
        <v>221</v>
      </c>
      <c r="B208" s="6">
        <v>45678</v>
      </c>
      <c r="C208" s="6">
        <v>45702</v>
      </c>
      <c r="D208" s="6">
        <f t="shared" si="6"/>
        <v>45702</v>
      </c>
      <c r="E208" s="12">
        <f t="shared" si="7"/>
        <v>24</v>
      </c>
      <c r="F208" t="s">
        <v>646</v>
      </c>
      <c r="G208" t="s">
        <v>650</v>
      </c>
      <c r="H208" t="s">
        <v>664</v>
      </c>
      <c r="I208" t="s">
        <v>705</v>
      </c>
      <c r="J208" t="s">
        <v>707</v>
      </c>
      <c r="K208" t="s">
        <v>713</v>
      </c>
      <c r="L208" t="s">
        <v>733</v>
      </c>
      <c r="M208" t="s">
        <v>941</v>
      </c>
      <c r="N208" s="8">
        <v>1030.44</v>
      </c>
      <c r="O208" s="8">
        <v>2562.84</v>
      </c>
      <c r="P208" s="10">
        <v>0.14799999999999999</v>
      </c>
      <c r="Q208" s="12">
        <v>13</v>
      </c>
    </row>
    <row r="209" spans="1:17" x14ac:dyDescent="0.3">
      <c r="A209" t="s">
        <v>222</v>
      </c>
      <c r="B209" s="6">
        <v>45545</v>
      </c>
      <c r="C209" s="6">
        <v>45572</v>
      </c>
      <c r="D209" s="6">
        <f t="shared" si="6"/>
        <v>45572</v>
      </c>
      <c r="E209" s="12">
        <f t="shared" si="7"/>
        <v>27</v>
      </c>
      <c r="F209" t="s">
        <v>646</v>
      </c>
      <c r="G209" t="s">
        <v>650</v>
      </c>
      <c r="H209" t="s">
        <v>662</v>
      </c>
      <c r="I209" t="s">
        <v>704</v>
      </c>
      <c r="J209" t="s">
        <v>707</v>
      </c>
      <c r="K209" t="s">
        <v>716</v>
      </c>
      <c r="L209" t="s">
        <v>728</v>
      </c>
      <c r="M209" t="s">
        <v>942</v>
      </c>
      <c r="N209" s="8">
        <v>1248.3900000000001</v>
      </c>
      <c r="O209" s="8">
        <v>1805.11</v>
      </c>
      <c r="P209" s="10">
        <v>0.20300000000000001</v>
      </c>
      <c r="Q209" s="12">
        <v>11</v>
      </c>
    </row>
    <row r="210" spans="1:17" x14ac:dyDescent="0.3">
      <c r="A210" t="s">
        <v>223</v>
      </c>
      <c r="B210" s="6">
        <v>45859</v>
      </c>
      <c r="C210" s="6">
        <v>45876</v>
      </c>
      <c r="D210" s="6">
        <f t="shared" si="6"/>
        <v>45876</v>
      </c>
      <c r="E210" s="12">
        <f t="shared" si="7"/>
        <v>17</v>
      </c>
      <c r="F210" t="s">
        <v>646</v>
      </c>
      <c r="G210" t="s">
        <v>651</v>
      </c>
      <c r="H210" t="s">
        <v>665</v>
      </c>
      <c r="I210" t="s">
        <v>706</v>
      </c>
      <c r="J210" t="s">
        <v>711</v>
      </c>
      <c r="K210" t="s">
        <v>724</v>
      </c>
      <c r="L210" t="s">
        <v>733</v>
      </c>
      <c r="M210" t="s">
        <v>943</v>
      </c>
      <c r="N210" s="8">
        <v>1204.95</v>
      </c>
      <c r="O210" s="8">
        <v>2065.73</v>
      </c>
      <c r="P210" s="10">
        <v>0.13600000000000001</v>
      </c>
      <c r="Q210" s="12">
        <v>10</v>
      </c>
    </row>
    <row r="211" spans="1:17" x14ac:dyDescent="0.3">
      <c r="A211" t="s">
        <v>224</v>
      </c>
      <c r="B211" s="6">
        <v>45567</v>
      </c>
      <c r="C211" s="6">
        <v>45588</v>
      </c>
      <c r="D211" s="6">
        <f t="shared" si="6"/>
        <v>45588</v>
      </c>
      <c r="E211" s="12">
        <f t="shared" si="7"/>
        <v>21</v>
      </c>
      <c r="F211" t="s">
        <v>646</v>
      </c>
      <c r="G211" t="s">
        <v>661</v>
      </c>
      <c r="H211" t="s">
        <v>687</v>
      </c>
      <c r="I211" t="s">
        <v>701</v>
      </c>
      <c r="J211" t="s">
        <v>709</v>
      </c>
      <c r="K211" t="s">
        <v>720</v>
      </c>
      <c r="L211" t="s">
        <v>727</v>
      </c>
      <c r="M211" t="s">
        <v>944</v>
      </c>
      <c r="N211" s="8">
        <v>1095.6099999999999</v>
      </c>
      <c r="O211" s="8">
        <v>2366.5100000000002</v>
      </c>
      <c r="P211" s="10">
        <v>0.152</v>
      </c>
      <c r="Q211" s="12">
        <v>9</v>
      </c>
    </row>
    <row r="212" spans="1:17" x14ac:dyDescent="0.3">
      <c r="A212" t="s">
        <v>225</v>
      </c>
      <c r="B212" s="6">
        <v>45852</v>
      </c>
      <c r="C212" s="6">
        <v>45873</v>
      </c>
      <c r="D212" s="6">
        <f t="shared" si="6"/>
        <v>45873</v>
      </c>
      <c r="E212" s="12">
        <f t="shared" si="7"/>
        <v>21</v>
      </c>
      <c r="F212" t="s">
        <v>648</v>
      </c>
      <c r="G212" t="s">
        <v>653</v>
      </c>
      <c r="H212" t="s">
        <v>681</v>
      </c>
      <c r="I212" t="s">
        <v>704</v>
      </c>
      <c r="J212" t="s">
        <v>708</v>
      </c>
      <c r="K212" t="s">
        <v>722</v>
      </c>
      <c r="L212" t="s">
        <v>732</v>
      </c>
      <c r="M212" t="s">
        <v>945</v>
      </c>
      <c r="N212" s="8">
        <v>90.3</v>
      </c>
      <c r="O212" s="8">
        <v>131.76</v>
      </c>
      <c r="P212" s="10">
        <v>0.10199999999999999</v>
      </c>
      <c r="Q212" s="12">
        <v>15</v>
      </c>
    </row>
    <row r="213" spans="1:17" x14ac:dyDescent="0.3">
      <c r="A213" t="s">
        <v>226</v>
      </c>
      <c r="B213" s="6">
        <v>45544</v>
      </c>
      <c r="C213" s="6">
        <v>45566</v>
      </c>
      <c r="D213" s="6">
        <f t="shared" si="6"/>
        <v>45566</v>
      </c>
      <c r="E213" s="12">
        <f t="shared" si="7"/>
        <v>22</v>
      </c>
      <c r="F213" t="s">
        <v>647</v>
      </c>
      <c r="G213" t="s">
        <v>659</v>
      </c>
      <c r="H213" t="s">
        <v>676</v>
      </c>
      <c r="I213" t="s">
        <v>704</v>
      </c>
      <c r="J213" t="s">
        <v>711</v>
      </c>
      <c r="K213" t="s">
        <v>716</v>
      </c>
      <c r="L213" t="s">
        <v>728</v>
      </c>
      <c r="M213" t="s">
        <v>946</v>
      </c>
      <c r="N213" s="8">
        <v>1166.18</v>
      </c>
      <c r="O213" s="8">
        <v>1335.02</v>
      </c>
      <c r="P213" s="10">
        <v>0.128</v>
      </c>
      <c r="Q213" s="12">
        <v>6</v>
      </c>
    </row>
    <row r="214" spans="1:17" x14ac:dyDescent="0.3">
      <c r="A214" t="s">
        <v>227</v>
      </c>
      <c r="B214" s="6">
        <v>45686</v>
      </c>
      <c r="C214" s="6">
        <v>45694</v>
      </c>
      <c r="D214" s="6">
        <f t="shared" si="6"/>
        <v>45694</v>
      </c>
      <c r="E214" s="12">
        <f t="shared" si="7"/>
        <v>8</v>
      </c>
      <c r="F214" t="s">
        <v>646</v>
      </c>
      <c r="G214" t="s">
        <v>650</v>
      </c>
      <c r="H214" t="s">
        <v>662</v>
      </c>
      <c r="I214" t="s">
        <v>702</v>
      </c>
      <c r="J214" t="s">
        <v>707</v>
      </c>
      <c r="K214" t="s">
        <v>717</v>
      </c>
      <c r="L214" t="s">
        <v>730</v>
      </c>
      <c r="M214" t="s">
        <v>947</v>
      </c>
      <c r="N214" s="8">
        <v>1445.27</v>
      </c>
      <c r="O214" s="8">
        <v>2691.45</v>
      </c>
      <c r="P214" s="10">
        <v>0</v>
      </c>
      <c r="Q214" s="12">
        <v>9</v>
      </c>
    </row>
    <row r="215" spans="1:17" x14ac:dyDescent="0.3">
      <c r="A215" t="s">
        <v>228</v>
      </c>
      <c r="B215" s="6">
        <v>45240</v>
      </c>
      <c r="C215" s="6">
        <v>45258</v>
      </c>
      <c r="D215" s="6">
        <f t="shared" si="6"/>
        <v>45258</v>
      </c>
      <c r="E215" s="12">
        <f t="shared" si="7"/>
        <v>18</v>
      </c>
      <c r="F215" t="s">
        <v>648</v>
      </c>
      <c r="G215" t="s">
        <v>655</v>
      </c>
      <c r="H215" t="s">
        <v>672</v>
      </c>
      <c r="I215" t="s">
        <v>702</v>
      </c>
      <c r="J215" t="s">
        <v>709</v>
      </c>
      <c r="K215" t="s">
        <v>716</v>
      </c>
      <c r="L215" t="s">
        <v>733</v>
      </c>
      <c r="M215" t="s">
        <v>948</v>
      </c>
      <c r="N215" s="8">
        <v>388.51</v>
      </c>
      <c r="O215" s="8">
        <v>776.46</v>
      </c>
      <c r="P215" s="10">
        <v>0.157</v>
      </c>
      <c r="Q215" s="12">
        <v>12</v>
      </c>
    </row>
    <row r="216" spans="1:17" x14ac:dyDescent="0.3">
      <c r="A216" t="s">
        <v>229</v>
      </c>
      <c r="B216" s="6">
        <v>45351</v>
      </c>
      <c r="C216" s="6">
        <v>45381</v>
      </c>
      <c r="D216" s="6">
        <f t="shared" si="6"/>
        <v>45381</v>
      </c>
      <c r="E216" s="12">
        <f t="shared" si="7"/>
        <v>30</v>
      </c>
      <c r="F216" t="s">
        <v>647</v>
      </c>
      <c r="G216" t="s">
        <v>652</v>
      </c>
      <c r="H216" t="s">
        <v>694</v>
      </c>
      <c r="I216" t="s">
        <v>705</v>
      </c>
      <c r="J216" t="s">
        <v>711</v>
      </c>
      <c r="K216" t="s">
        <v>714</v>
      </c>
      <c r="L216" t="s">
        <v>729</v>
      </c>
      <c r="M216" t="s">
        <v>949</v>
      </c>
      <c r="N216" s="8">
        <v>231.11</v>
      </c>
      <c r="O216" s="8">
        <v>318.17</v>
      </c>
      <c r="P216" s="10">
        <v>0.20100000000000001</v>
      </c>
      <c r="Q216" s="12">
        <v>60</v>
      </c>
    </row>
    <row r="217" spans="1:17" x14ac:dyDescent="0.3">
      <c r="A217" t="s">
        <v>230</v>
      </c>
      <c r="B217" s="6">
        <v>45280</v>
      </c>
      <c r="C217" s="6">
        <v>45305</v>
      </c>
      <c r="D217" s="6">
        <f t="shared" si="6"/>
        <v>45305</v>
      </c>
      <c r="E217" s="12">
        <f t="shared" si="7"/>
        <v>25</v>
      </c>
      <c r="F217" t="s">
        <v>647</v>
      </c>
      <c r="G217" t="s">
        <v>654</v>
      </c>
      <c r="H217" t="s">
        <v>691</v>
      </c>
      <c r="I217" t="s">
        <v>703</v>
      </c>
      <c r="J217" t="s">
        <v>709</v>
      </c>
      <c r="K217" t="s">
        <v>716</v>
      </c>
      <c r="L217" t="s">
        <v>732</v>
      </c>
      <c r="M217" t="s">
        <v>950</v>
      </c>
      <c r="N217" s="8">
        <v>1085.6099999999999</v>
      </c>
      <c r="O217" s="8">
        <v>1246.4100000000001</v>
      </c>
      <c r="P217" s="10">
        <v>0.113</v>
      </c>
      <c r="Q217" s="12">
        <v>7</v>
      </c>
    </row>
    <row r="218" spans="1:17" x14ac:dyDescent="0.3">
      <c r="A218" t="s">
        <v>231</v>
      </c>
      <c r="B218" s="6">
        <v>44948</v>
      </c>
      <c r="C218" s="6">
        <v>44947</v>
      </c>
      <c r="D218" s="6">
        <f t="shared" si="6"/>
        <v>44948</v>
      </c>
      <c r="E218" s="12">
        <f t="shared" si="7"/>
        <v>0</v>
      </c>
      <c r="F218" t="s">
        <v>649</v>
      </c>
      <c r="G218" t="s">
        <v>656</v>
      </c>
      <c r="H218" t="s">
        <v>684</v>
      </c>
      <c r="I218" t="s">
        <v>701</v>
      </c>
      <c r="J218" t="s">
        <v>711</v>
      </c>
      <c r="K218" t="s">
        <v>721</v>
      </c>
      <c r="L218" t="s">
        <v>732</v>
      </c>
      <c r="M218" t="s">
        <v>951</v>
      </c>
      <c r="N218" s="8">
        <v>150.86000000000001</v>
      </c>
      <c r="O218" s="8">
        <v>346.96</v>
      </c>
      <c r="P218" s="10">
        <v>0.19600000000000001</v>
      </c>
      <c r="Q218" s="12">
        <v>8</v>
      </c>
    </row>
    <row r="219" spans="1:17" x14ac:dyDescent="0.3">
      <c r="A219" t="s">
        <v>232</v>
      </c>
      <c r="B219" s="6">
        <v>45576</v>
      </c>
      <c r="C219" s="6">
        <v>45605</v>
      </c>
      <c r="D219" s="6">
        <f t="shared" si="6"/>
        <v>45605</v>
      </c>
      <c r="E219" s="12">
        <f t="shared" si="7"/>
        <v>29</v>
      </c>
      <c r="F219" t="s">
        <v>647</v>
      </c>
      <c r="G219" t="s">
        <v>659</v>
      </c>
      <c r="H219" t="s">
        <v>685</v>
      </c>
      <c r="I219" t="s">
        <v>703</v>
      </c>
      <c r="J219" t="s">
        <v>708</v>
      </c>
      <c r="K219" t="s">
        <v>721</v>
      </c>
      <c r="L219" t="s">
        <v>728</v>
      </c>
      <c r="M219" t="s">
        <v>952</v>
      </c>
      <c r="N219" s="8">
        <v>391.64</v>
      </c>
      <c r="O219" s="8">
        <v>504.76</v>
      </c>
      <c r="P219" s="10">
        <v>4.0000000000000001E-3</v>
      </c>
      <c r="Q219" s="12">
        <v>13</v>
      </c>
    </row>
    <row r="220" spans="1:17" x14ac:dyDescent="0.3">
      <c r="A220" t="s">
        <v>233</v>
      </c>
      <c r="B220" s="6">
        <v>45554</v>
      </c>
      <c r="C220" s="6">
        <v>45579</v>
      </c>
      <c r="D220" s="6">
        <f t="shared" si="6"/>
        <v>45579</v>
      </c>
      <c r="E220" s="12">
        <f t="shared" si="7"/>
        <v>25</v>
      </c>
      <c r="F220" t="s">
        <v>648</v>
      </c>
      <c r="G220" t="s">
        <v>655</v>
      </c>
      <c r="H220" t="s">
        <v>692</v>
      </c>
      <c r="I220" t="s">
        <v>705</v>
      </c>
      <c r="J220" t="s">
        <v>707</v>
      </c>
      <c r="K220" t="s">
        <v>723</v>
      </c>
      <c r="L220" t="s">
        <v>728</v>
      </c>
      <c r="M220" t="s">
        <v>953</v>
      </c>
      <c r="N220" s="8">
        <v>386.96</v>
      </c>
      <c r="O220" s="8">
        <v>937.46</v>
      </c>
      <c r="P220" s="10">
        <v>0.26600000000000001</v>
      </c>
      <c r="Q220" s="12">
        <v>41</v>
      </c>
    </row>
    <row r="221" spans="1:17" x14ac:dyDescent="0.3">
      <c r="A221" t="s">
        <v>234</v>
      </c>
      <c r="B221" s="6">
        <v>45894</v>
      </c>
      <c r="C221" s="6">
        <v>45924</v>
      </c>
      <c r="D221" s="6">
        <f t="shared" si="6"/>
        <v>45924</v>
      </c>
      <c r="E221" s="12">
        <f t="shared" si="7"/>
        <v>30</v>
      </c>
      <c r="F221" t="s">
        <v>646</v>
      </c>
      <c r="G221" t="s">
        <v>650</v>
      </c>
      <c r="H221" t="s">
        <v>664</v>
      </c>
      <c r="I221" t="s">
        <v>704</v>
      </c>
      <c r="J221" t="s">
        <v>711</v>
      </c>
      <c r="K221" t="s">
        <v>717</v>
      </c>
      <c r="L221" t="s">
        <v>727</v>
      </c>
      <c r="M221" t="s">
        <v>954</v>
      </c>
      <c r="N221" s="8">
        <v>589.14</v>
      </c>
      <c r="O221" s="8">
        <v>1300.58</v>
      </c>
      <c r="P221" s="10">
        <v>5.5E-2</v>
      </c>
      <c r="Q221" s="12">
        <v>11</v>
      </c>
    </row>
    <row r="222" spans="1:17" x14ac:dyDescent="0.3">
      <c r="A222" t="s">
        <v>235</v>
      </c>
      <c r="B222" s="6">
        <v>45194</v>
      </c>
      <c r="C222" s="6">
        <v>45201</v>
      </c>
      <c r="D222" s="6">
        <f t="shared" si="6"/>
        <v>45201</v>
      </c>
      <c r="E222" s="12">
        <f t="shared" si="7"/>
        <v>7</v>
      </c>
      <c r="F222" t="s">
        <v>648</v>
      </c>
      <c r="G222" t="s">
        <v>660</v>
      </c>
      <c r="H222" t="s">
        <v>700</v>
      </c>
      <c r="I222" t="s">
        <v>702</v>
      </c>
      <c r="J222" t="s">
        <v>709</v>
      </c>
      <c r="K222" t="s">
        <v>714</v>
      </c>
      <c r="L222" t="s">
        <v>733</v>
      </c>
      <c r="M222" t="s">
        <v>955</v>
      </c>
      <c r="N222" s="8">
        <v>145.58000000000001</v>
      </c>
      <c r="O222" s="8">
        <v>228.15</v>
      </c>
      <c r="P222" s="10">
        <v>0.20399999999999999</v>
      </c>
      <c r="Q222" s="12">
        <v>5</v>
      </c>
    </row>
    <row r="223" spans="1:17" x14ac:dyDescent="0.3">
      <c r="A223" t="s">
        <v>236</v>
      </c>
      <c r="B223" s="6">
        <v>45164</v>
      </c>
      <c r="C223" s="6">
        <v>45179</v>
      </c>
      <c r="D223" s="6">
        <f t="shared" si="6"/>
        <v>45179</v>
      </c>
      <c r="E223" s="12">
        <f t="shared" si="7"/>
        <v>15</v>
      </c>
      <c r="F223" t="s">
        <v>646</v>
      </c>
      <c r="G223" t="s">
        <v>661</v>
      </c>
      <c r="H223" t="s">
        <v>695</v>
      </c>
      <c r="I223" t="s">
        <v>703</v>
      </c>
      <c r="J223" t="s">
        <v>711</v>
      </c>
      <c r="K223" t="s">
        <v>725</v>
      </c>
      <c r="L223" t="s">
        <v>727</v>
      </c>
      <c r="M223" t="s">
        <v>956</v>
      </c>
      <c r="N223" s="8">
        <v>241.14</v>
      </c>
      <c r="O223" s="8">
        <v>496.52</v>
      </c>
      <c r="P223" s="10">
        <v>9.2999999999999999E-2</v>
      </c>
      <c r="Q223" s="12">
        <v>10</v>
      </c>
    </row>
    <row r="224" spans="1:17" x14ac:dyDescent="0.3">
      <c r="A224" t="s">
        <v>237</v>
      </c>
      <c r="B224" s="6">
        <v>45854</v>
      </c>
      <c r="C224" s="6">
        <v>45855</v>
      </c>
      <c r="D224" s="6">
        <f t="shared" si="6"/>
        <v>45855</v>
      </c>
      <c r="E224" s="12">
        <f t="shared" si="7"/>
        <v>1</v>
      </c>
      <c r="F224" t="s">
        <v>646</v>
      </c>
      <c r="G224" t="s">
        <v>661</v>
      </c>
      <c r="H224" t="s">
        <v>687</v>
      </c>
      <c r="I224" t="s">
        <v>705</v>
      </c>
      <c r="J224" t="s">
        <v>710</v>
      </c>
      <c r="K224" t="s">
        <v>717</v>
      </c>
      <c r="L224" t="s">
        <v>729</v>
      </c>
      <c r="M224" t="s">
        <v>957</v>
      </c>
      <c r="N224" s="8">
        <v>1198.9000000000001</v>
      </c>
      <c r="O224" s="8">
        <v>2941.2</v>
      </c>
      <c r="P224" s="10">
        <v>5.0999999999999997E-2</v>
      </c>
      <c r="Q224" s="12">
        <v>24</v>
      </c>
    </row>
    <row r="225" spans="1:17" x14ac:dyDescent="0.3">
      <c r="A225" t="s">
        <v>238</v>
      </c>
      <c r="B225" s="6">
        <v>45035</v>
      </c>
      <c r="C225" s="6">
        <v>45053</v>
      </c>
      <c r="D225" s="6">
        <f t="shared" si="6"/>
        <v>45053</v>
      </c>
      <c r="E225" s="12">
        <f t="shared" si="7"/>
        <v>18</v>
      </c>
      <c r="F225" t="s">
        <v>649</v>
      </c>
      <c r="G225" t="s">
        <v>658</v>
      </c>
      <c r="H225" t="s">
        <v>674</v>
      </c>
      <c r="I225" t="s">
        <v>706</v>
      </c>
      <c r="J225" t="s">
        <v>707</v>
      </c>
      <c r="K225" t="s">
        <v>725</v>
      </c>
      <c r="L225" t="s">
        <v>731</v>
      </c>
      <c r="M225" t="s">
        <v>958</v>
      </c>
      <c r="N225" s="8">
        <v>1089.1500000000001</v>
      </c>
      <c r="O225" s="8">
        <v>1088.2</v>
      </c>
      <c r="P225" s="10">
        <v>5.0999999999999997E-2</v>
      </c>
      <c r="Q225" s="12">
        <v>15</v>
      </c>
    </row>
    <row r="226" spans="1:17" x14ac:dyDescent="0.3">
      <c r="A226" t="s">
        <v>239</v>
      </c>
      <c r="B226" s="6">
        <v>45279</v>
      </c>
      <c r="C226" s="6">
        <v>45280</v>
      </c>
      <c r="D226" s="6">
        <f t="shared" si="6"/>
        <v>45280</v>
      </c>
      <c r="E226" s="12">
        <f t="shared" si="7"/>
        <v>1</v>
      </c>
      <c r="F226" t="s">
        <v>648</v>
      </c>
      <c r="G226" t="s">
        <v>655</v>
      </c>
      <c r="H226" t="s">
        <v>692</v>
      </c>
      <c r="I226" t="s">
        <v>704</v>
      </c>
      <c r="J226" t="s">
        <v>710</v>
      </c>
      <c r="K226" t="s">
        <v>713</v>
      </c>
      <c r="L226" t="s">
        <v>730</v>
      </c>
      <c r="M226" t="s">
        <v>959</v>
      </c>
      <c r="N226" s="8">
        <v>1080.43</v>
      </c>
      <c r="O226" s="8">
        <v>2529.15</v>
      </c>
      <c r="P226" s="10">
        <v>0.14699999999999999</v>
      </c>
      <c r="Q226" s="12">
        <v>10</v>
      </c>
    </row>
    <row r="227" spans="1:17" x14ac:dyDescent="0.3">
      <c r="A227" t="s">
        <v>240</v>
      </c>
      <c r="B227" s="6">
        <v>45137</v>
      </c>
      <c r="C227" s="6">
        <v>45145</v>
      </c>
      <c r="D227" s="6">
        <f t="shared" si="6"/>
        <v>45145</v>
      </c>
      <c r="E227" s="12">
        <f t="shared" si="7"/>
        <v>8</v>
      </c>
      <c r="F227" t="s">
        <v>647</v>
      </c>
      <c r="G227" t="s">
        <v>652</v>
      </c>
      <c r="H227" t="s">
        <v>694</v>
      </c>
      <c r="I227" t="s">
        <v>702</v>
      </c>
      <c r="J227" t="s">
        <v>709</v>
      </c>
      <c r="K227" t="s">
        <v>720</v>
      </c>
      <c r="L227" t="s">
        <v>729</v>
      </c>
      <c r="M227" t="s">
        <v>960</v>
      </c>
      <c r="N227" s="8">
        <v>1352.44</v>
      </c>
      <c r="O227" s="8">
        <v>2698.01</v>
      </c>
      <c r="P227" s="10">
        <v>0.13100000000000001</v>
      </c>
      <c r="Q227" s="12">
        <v>13</v>
      </c>
    </row>
    <row r="228" spans="1:17" x14ac:dyDescent="0.3">
      <c r="A228" t="s">
        <v>241</v>
      </c>
      <c r="B228" s="6">
        <v>45203</v>
      </c>
      <c r="C228" s="6">
        <v>45228</v>
      </c>
      <c r="D228" s="6">
        <f t="shared" si="6"/>
        <v>45228</v>
      </c>
      <c r="E228" s="12">
        <f t="shared" si="7"/>
        <v>25</v>
      </c>
      <c r="F228" t="s">
        <v>648</v>
      </c>
      <c r="G228" t="s">
        <v>660</v>
      </c>
      <c r="H228" t="s">
        <v>686</v>
      </c>
      <c r="I228" t="s">
        <v>705</v>
      </c>
      <c r="J228" t="s">
        <v>710</v>
      </c>
      <c r="K228" t="s">
        <v>719</v>
      </c>
      <c r="L228" t="s">
        <v>733</v>
      </c>
      <c r="M228" t="s">
        <v>961</v>
      </c>
      <c r="N228" s="8">
        <v>1239.8399999999999</v>
      </c>
      <c r="O228" s="8">
        <v>1482.75</v>
      </c>
      <c r="P228" s="10">
        <v>6.7000000000000004E-2</v>
      </c>
      <c r="Q228" s="12">
        <v>4</v>
      </c>
    </row>
    <row r="229" spans="1:17" x14ac:dyDescent="0.3">
      <c r="A229" t="s">
        <v>242</v>
      </c>
      <c r="B229" s="6">
        <v>45879</v>
      </c>
      <c r="C229" s="6">
        <v>45899</v>
      </c>
      <c r="D229" s="6">
        <f t="shared" si="6"/>
        <v>45899</v>
      </c>
      <c r="E229" s="12">
        <f t="shared" si="7"/>
        <v>20</v>
      </c>
      <c r="F229" t="s">
        <v>648</v>
      </c>
      <c r="G229" t="s">
        <v>660</v>
      </c>
      <c r="H229" t="s">
        <v>686</v>
      </c>
      <c r="I229" t="s">
        <v>701</v>
      </c>
      <c r="J229" t="s">
        <v>709</v>
      </c>
      <c r="K229" t="s">
        <v>723</v>
      </c>
      <c r="L229" t="s">
        <v>728</v>
      </c>
      <c r="M229" t="s">
        <v>962</v>
      </c>
      <c r="N229" s="8">
        <v>933.29</v>
      </c>
      <c r="O229" s="8">
        <v>1456.81</v>
      </c>
      <c r="P229" s="10">
        <v>0.123</v>
      </c>
      <c r="Q229" s="12">
        <v>13</v>
      </c>
    </row>
    <row r="230" spans="1:17" x14ac:dyDescent="0.3">
      <c r="A230" t="s">
        <v>243</v>
      </c>
      <c r="B230" s="6">
        <v>44992</v>
      </c>
      <c r="C230" s="6">
        <v>45017</v>
      </c>
      <c r="D230" s="6">
        <f t="shared" si="6"/>
        <v>45017</v>
      </c>
      <c r="E230" s="12">
        <f t="shared" si="7"/>
        <v>25</v>
      </c>
      <c r="F230" t="s">
        <v>646</v>
      </c>
      <c r="G230" t="s">
        <v>650</v>
      </c>
      <c r="H230" t="s">
        <v>664</v>
      </c>
      <c r="I230" t="s">
        <v>704</v>
      </c>
      <c r="J230" t="s">
        <v>709</v>
      </c>
      <c r="K230" t="s">
        <v>726</v>
      </c>
      <c r="L230" t="s">
        <v>728</v>
      </c>
      <c r="M230" t="s">
        <v>963</v>
      </c>
      <c r="N230" s="8">
        <v>1024.0999999999999</v>
      </c>
      <c r="O230" s="8">
        <v>918.19</v>
      </c>
      <c r="P230" s="10">
        <v>0.189</v>
      </c>
      <c r="Q230" s="12">
        <v>10</v>
      </c>
    </row>
    <row r="231" spans="1:17" x14ac:dyDescent="0.3">
      <c r="A231" t="s">
        <v>244</v>
      </c>
      <c r="B231" s="6">
        <v>45069</v>
      </c>
      <c r="C231" s="6">
        <v>45087</v>
      </c>
      <c r="D231" s="6">
        <f t="shared" si="6"/>
        <v>45087</v>
      </c>
      <c r="E231" s="12">
        <f t="shared" si="7"/>
        <v>18</v>
      </c>
      <c r="F231" t="s">
        <v>647</v>
      </c>
      <c r="G231" t="s">
        <v>659</v>
      </c>
      <c r="H231" t="s">
        <v>685</v>
      </c>
      <c r="I231" t="s">
        <v>701</v>
      </c>
      <c r="J231" t="s">
        <v>710</v>
      </c>
      <c r="K231" t="s">
        <v>718</v>
      </c>
      <c r="L231" t="s">
        <v>727</v>
      </c>
      <c r="M231" t="s">
        <v>964</v>
      </c>
      <c r="N231" s="8">
        <v>54.62</v>
      </c>
      <c r="O231" s="8">
        <v>48.94</v>
      </c>
      <c r="P231" s="10">
        <v>0.14799999999999999</v>
      </c>
      <c r="Q231" s="12">
        <v>16</v>
      </c>
    </row>
    <row r="232" spans="1:17" x14ac:dyDescent="0.3">
      <c r="A232" t="s">
        <v>245</v>
      </c>
      <c r="B232" s="6">
        <v>45771</v>
      </c>
      <c r="C232" s="6">
        <v>45783</v>
      </c>
      <c r="D232" s="6">
        <f t="shared" si="6"/>
        <v>45783</v>
      </c>
      <c r="E232" s="12">
        <f t="shared" si="7"/>
        <v>12</v>
      </c>
      <c r="F232" t="s">
        <v>648</v>
      </c>
      <c r="G232" t="s">
        <v>655</v>
      </c>
      <c r="H232" t="s">
        <v>672</v>
      </c>
      <c r="I232" t="s">
        <v>704</v>
      </c>
      <c r="J232" t="s">
        <v>708</v>
      </c>
      <c r="K232" t="s">
        <v>712</v>
      </c>
      <c r="L232" t="s">
        <v>730</v>
      </c>
      <c r="M232" t="s">
        <v>965</v>
      </c>
      <c r="N232" s="8">
        <v>394.13</v>
      </c>
      <c r="O232" s="8">
        <v>932.29</v>
      </c>
      <c r="P232" s="10">
        <v>0.109</v>
      </c>
      <c r="Q232" s="12">
        <v>7</v>
      </c>
    </row>
    <row r="233" spans="1:17" x14ac:dyDescent="0.3">
      <c r="A233" t="s">
        <v>246</v>
      </c>
      <c r="B233" s="6">
        <v>45538</v>
      </c>
      <c r="C233" s="6">
        <v>45543</v>
      </c>
      <c r="D233" s="6">
        <f t="shared" si="6"/>
        <v>45543</v>
      </c>
      <c r="E233" s="12">
        <f t="shared" si="7"/>
        <v>5</v>
      </c>
      <c r="F233" t="s">
        <v>646</v>
      </c>
      <c r="G233" t="s">
        <v>651</v>
      </c>
      <c r="H233" t="s">
        <v>665</v>
      </c>
      <c r="I233" t="s">
        <v>705</v>
      </c>
      <c r="J233" t="s">
        <v>711</v>
      </c>
      <c r="K233" t="s">
        <v>723</v>
      </c>
      <c r="L233" t="s">
        <v>728</v>
      </c>
      <c r="M233" t="s">
        <v>966</v>
      </c>
      <c r="N233" s="8">
        <v>197.63</v>
      </c>
      <c r="O233" s="8">
        <v>325.79000000000002</v>
      </c>
      <c r="P233" s="10">
        <v>0.11600000000000001</v>
      </c>
      <c r="Q233" s="12">
        <v>10</v>
      </c>
    </row>
    <row r="234" spans="1:17" x14ac:dyDescent="0.3">
      <c r="A234" t="s">
        <v>247</v>
      </c>
      <c r="B234" s="6">
        <v>45540</v>
      </c>
      <c r="C234" s="6">
        <v>45560</v>
      </c>
      <c r="D234" s="6">
        <f t="shared" si="6"/>
        <v>45560</v>
      </c>
      <c r="E234" s="12">
        <f t="shared" si="7"/>
        <v>20</v>
      </c>
      <c r="F234" t="s">
        <v>647</v>
      </c>
      <c r="G234" t="s">
        <v>652</v>
      </c>
      <c r="H234" t="s">
        <v>666</v>
      </c>
      <c r="I234" t="s">
        <v>706</v>
      </c>
      <c r="J234" t="s">
        <v>710</v>
      </c>
      <c r="K234" t="s">
        <v>726</v>
      </c>
      <c r="L234" t="s">
        <v>732</v>
      </c>
      <c r="M234" t="s">
        <v>967</v>
      </c>
      <c r="N234" s="8">
        <v>195.54</v>
      </c>
      <c r="O234" s="8">
        <v>405.97</v>
      </c>
      <c r="P234" s="10">
        <v>0.187</v>
      </c>
      <c r="Q234" s="12">
        <v>16</v>
      </c>
    </row>
    <row r="235" spans="1:17" x14ac:dyDescent="0.3">
      <c r="A235" t="s">
        <v>248</v>
      </c>
      <c r="B235" s="6">
        <v>44999</v>
      </c>
      <c r="C235" s="6">
        <v>45015</v>
      </c>
      <c r="D235" s="6">
        <f t="shared" si="6"/>
        <v>45015</v>
      </c>
      <c r="E235" s="12">
        <f t="shared" si="7"/>
        <v>16</v>
      </c>
      <c r="F235" t="s">
        <v>646</v>
      </c>
      <c r="G235" t="s">
        <v>661</v>
      </c>
      <c r="H235" t="s">
        <v>695</v>
      </c>
      <c r="I235" t="s">
        <v>704</v>
      </c>
      <c r="J235" t="s">
        <v>710</v>
      </c>
      <c r="K235" t="s">
        <v>723</v>
      </c>
      <c r="L235" t="s">
        <v>727</v>
      </c>
      <c r="M235" t="s">
        <v>968</v>
      </c>
      <c r="N235" s="8">
        <v>1309.77</v>
      </c>
      <c r="O235" s="8">
        <v>1589.07</v>
      </c>
      <c r="P235" s="10">
        <v>0.10199999999999999</v>
      </c>
      <c r="Q235" s="12">
        <v>10</v>
      </c>
    </row>
    <row r="236" spans="1:17" x14ac:dyDescent="0.3">
      <c r="A236" t="s">
        <v>249</v>
      </c>
      <c r="B236" s="6">
        <v>45302</v>
      </c>
      <c r="C236" s="6">
        <v>45324</v>
      </c>
      <c r="D236" s="6">
        <f t="shared" si="6"/>
        <v>45324</v>
      </c>
      <c r="E236" s="12">
        <f t="shared" si="7"/>
        <v>22</v>
      </c>
      <c r="F236" t="s">
        <v>647</v>
      </c>
      <c r="G236" t="s">
        <v>652</v>
      </c>
      <c r="H236" t="s">
        <v>694</v>
      </c>
      <c r="I236" t="s">
        <v>705</v>
      </c>
      <c r="J236" t="s">
        <v>708</v>
      </c>
      <c r="K236" t="s">
        <v>1427</v>
      </c>
      <c r="L236" t="s">
        <v>728</v>
      </c>
      <c r="M236" t="s">
        <v>969</v>
      </c>
      <c r="N236" s="8">
        <v>1237.68</v>
      </c>
      <c r="O236" s="8">
        <v>1432.8</v>
      </c>
      <c r="P236" s="10">
        <v>6.8000000000000005E-2</v>
      </c>
      <c r="Q236" s="12">
        <v>13</v>
      </c>
    </row>
    <row r="237" spans="1:17" x14ac:dyDescent="0.3">
      <c r="A237" t="s">
        <v>250</v>
      </c>
      <c r="B237" s="6">
        <v>45548</v>
      </c>
      <c r="C237" s="6">
        <v>45567</v>
      </c>
      <c r="D237" s="6">
        <f t="shared" si="6"/>
        <v>45567</v>
      </c>
      <c r="E237" s="12">
        <f t="shared" si="7"/>
        <v>19</v>
      </c>
      <c r="F237" t="s">
        <v>646</v>
      </c>
      <c r="G237" t="s">
        <v>650</v>
      </c>
      <c r="H237" t="s">
        <v>675</v>
      </c>
      <c r="I237" t="s">
        <v>705</v>
      </c>
      <c r="J237" t="s">
        <v>707</v>
      </c>
      <c r="K237" t="s">
        <v>724</v>
      </c>
      <c r="L237" t="s">
        <v>730</v>
      </c>
      <c r="M237" t="s">
        <v>970</v>
      </c>
      <c r="N237" s="8">
        <v>1338.99</v>
      </c>
      <c r="O237" s="8">
        <v>1765.76</v>
      </c>
      <c r="P237" s="10">
        <v>0.126</v>
      </c>
      <c r="Q237" s="12">
        <v>24</v>
      </c>
    </row>
    <row r="238" spans="1:17" x14ac:dyDescent="0.3">
      <c r="A238" t="s">
        <v>251</v>
      </c>
      <c r="B238" s="6">
        <v>45855</v>
      </c>
      <c r="C238" s="6">
        <v>45861</v>
      </c>
      <c r="D238" s="6">
        <f t="shared" si="6"/>
        <v>45861</v>
      </c>
      <c r="E238" s="12">
        <f t="shared" si="7"/>
        <v>6</v>
      </c>
      <c r="F238" t="s">
        <v>648</v>
      </c>
      <c r="G238" t="s">
        <v>653</v>
      </c>
      <c r="H238" t="s">
        <v>688</v>
      </c>
      <c r="I238" t="s">
        <v>704</v>
      </c>
      <c r="J238" t="s">
        <v>708</v>
      </c>
      <c r="K238" t="s">
        <v>722</v>
      </c>
      <c r="L238" t="s">
        <v>727</v>
      </c>
      <c r="M238" t="s">
        <v>971</v>
      </c>
      <c r="N238" s="8">
        <v>1364.89</v>
      </c>
      <c r="O238" s="8">
        <v>2757.54</v>
      </c>
      <c r="P238" s="10">
        <v>0.17199999999999999</v>
      </c>
      <c r="Q238" s="12">
        <v>61</v>
      </c>
    </row>
    <row r="239" spans="1:17" x14ac:dyDescent="0.3">
      <c r="A239" t="s">
        <v>252</v>
      </c>
      <c r="B239" s="6">
        <v>45258</v>
      </c>
      <c r="C239" s="6">
        <v>45267</v>
      </c>
      <c r="D239" s="6">
        <f t="shared" si="6"/>
        <v>45267</v>
      </c>
      <c r="E239" s="12">
        <f t="shared" si="7"/>
        <v>9</v>
      </c>
      <c r="F239" t="s">
        <v>647</v>
      </c>
      <c r="G239" t="s">
        <v>654</v>
      </c>
      <c r="H239" t="s">
        <v>680</v>
      </c>
      <c r="I239" t="s">
        <v>706</v>
      </c>
      <c r="J239" t="s">
        <v>709</v>
      </c>
      <c r="K239" t="s">
        <v>716</v>
      </c>
      <c r="L239" t="s">
        <v>730</v>
      </c>
      <c r="M239" t="s">
        <v>972</v>
      </c>
      <c r="N239" s="8">
        <v>699.33</v>
      </c>
      <c r="O239" s="8">
        <v>873.75</v>
      </c>
      <c r="P239" s="10">
        <v>0.23499999999999999</v>
      </c>
      <c r="Q239" s="12">
        <v>10</v>
      </c>
    </row>
    <row r="240" spans="1:17" x14ac:dyDescent="0.3">
      <c r="A240" t="s">
        <v>253</v>
      </c>
      <c r="B240" s="6">
        <v>45381</v>
      </c>
      <c r="C240" s="6">
        <v>45406</v>
      </c>
      <c r="D240" s="6">
        <f t="shared" si="6"/>
        <v>45406</v>
      </c>
      <c r="E240" s="12">
        <f t="shared" si="7"/>
        <v>25</v>
      </c>
      <c r="F240" t="s">
        <v>648</v>
      </c>
      <c r="G240" t="s">
        <v>660</v>
      </c>
      <c r="H240" t="s">
        <v>697</v>
      </c>
      <c r="I240" t="s">
        <v>703</v>
      </c>
      <c r="J240" t="s">
        <v>708</v>
      </c>
      <c r="K240" t="s">
        <v>715</v>
      </c>
      <c r="L240" t="s">
        <v>731</v>
      </c>
      <c r="M240" t="s">
        <v>973</v>
      </c>
      <c r="N240" s="8">
        <v>160.82</v>
      </c>
      <c r="O240" s="8">
        <v>258.52</v>
      </c>
      <c r="P240" s="10">
        <v>0.13</v>
      </c>
      <c r="Q240" s="12">
        <v>17</v>
      </c>
    </row>
    <row r="241" spans="1:17" x14ac:dyDescent="0.3">
      <c r="A241" t="s">
        <v>254</v>
      </c>
      <c r="B241" s="6">
        <v>45188</v>
      </c>
      <c r="C241" s="6">
        <v>45207</v>
      </c>
      <c r="D241" s="6">
        <f t="shared" si="6"/>
        <v>45207</v>
      </c>
      <c r="E241" s="12">
        <f t="shared" si="7"/>
        <v>19</v>
      </c>
      <c r="F241" t="s">
        <v>647</v>
      </c>
      <c r="G241" t="s">
        <v>654</v>
      </c>
      <c r="H241" t="s">
        <v>668</v>
      </c>
      <c r="I241" t="s">
        <v>702</v>
      </c>
      <c r="J241" t="s">
        <v>711</v>
      </c>
      <c r="K241" t="s">
        <v>713</v>
      </c>
      <c r="L241" t="s">
        <v>728</v>
      </c>
      <c r="M241" t="s">
        <v>974</v>
      </c>
      <c r="N241" s="8">
        <v>385.32</v>
      </c>
      <c r="O241" s="8">
        <v>606.76</v>
      </c>
      <c r="P241" s="10">
        <v>8.5999999999999993E-2</v>
      </c>
      <c r="Q241" s="12">
        <v>8</v>
      </c>
    </row>
    <row r="242" spans="1:17" x14ac:dyDescent="0.3">
      <c r="A242" t="s">
        <v>255</v>
      </c>
      <c r="B242" s="6">
        <v>45793</v>
      </c>
      <c r="C242" s="6">
        <v>45804</v>
      </c>
      <c r="D242" s="6">
        <f t="shared" si="6"/>
        <v>45804</v>
      </c>
      <c r="E242" s="12">
        <f t="shared" si="7"/>
        <v>11</v>
      </c>
      <c r="F242" t="s">
        <v>647</v>
      </c>
      <c r="G242" t="s">
        <v>659</v>
      </c>
      <c r="H242" t="s">
        <v>699</v>
      </c>
      <c r="I242" t="s">
        <v>706</v>
      </c>
      <c r="J242" t="s">
        <v>708</v>
      </c>
      <c r="K242" t="s">
        <v>721</v>
      </c>
      <c r="L242" t="s">
        <v>730</v>
      </c>
      <c r="M242" t="s">
        <v>975</v>
      </c>
      <c r="N242" s="8">
        <v>918.12</v>
      </c>
      <c r="O242" s="8">
        <v>1337.69</v>
      </c>
      <c r="P242" s="10">
        <v>9.5000000000000001E-2</v>
      </c>
      <c r="Q242" s="12">
        <v>8</v>
      </c>
    </row>
    <row r="243" spans="1:17" x14ac:dyDescent="0.3">
      <c r="A243" t="s">
        <v>256</v>
      </c>
      <c r="B243" s="6">
        <v>45871</v>
      </c>
      <c r="C243" s="6">
        <v>45877</v>
      </c>
      <c r="D243" s="6">
        <f t="shared" si="6"/>
        <v>45877</v>
      </c>
      <c r="E243" s="12">
        <f t="shared" si="7"/>
        <v>6</v>
      </c>
      <c r="F243" t="s">
        <v>647</v>
      </c>
      <c r="G243" t="s">
        <v>652</v>
      </c>
      <c r="H243" t="s">
        <v>666</v>
      </c>
      <c r="I243" t="s">
        <v>704</v>
      </c>
      <c r="J243" t="s">
        <v>711</v>
      </c>
      <c r="K243" t="s">
        <v>725</v>
      </c>
      <c r="L243" t="s">
        <v>731</v>
      </c>
      <c r="M243" t="s">
        <v>976</v>
      </c>
      <c r="N243" s="8">
        <v>1225.94</v>
      </c>
      <c r="O243" s="8">
        <v>1793.08</v>
      </c>
      <c r="P243" s="10">
        <v>0.13600000000000001</v>
      </c>
      <c r="Q243" s="12">
        <v>22</v>
      </c>
    </row>
    <row r="244" spans="1:17" x14ac:dyDescent="0.3">
      <c r="A244" t="s">
        <v>257</v>
      </c>
      <c r="B244" s="6">
        <v>45630</v>
      </c>
      <c r="C244" s="6">
        <v>45638</v>
      </c>
      <c r="D244" s="6">
        <f t="shared" si="6"/>
        <v>45638</v>
      </c>
      <c r="E244" s="12">
        <f t="shared" si="7"/>
        <v>8</v>
      </c>
      <c r="F244" t="s">
        <v>649</v>
      </c>
      <c r="G244" t="s">
        <v>656</v>
      </c>
      <c r="H244" t="s">
        <v>698</v>
      </c>
      <c r="I244" t="s">
        <v>706</v>
      </c>
      <c r="J244" t="s">
        <v>709</v>
      </c>
      <c r="K244" t="s">
        <v>717</v>
      </c>
      <c r="L244" t="s">
        <v>728</v>
      </c>
      <c r="M244" t="s">
        <v>977</v>
      </c>
      <c r="N244" s="8">
        <v>72.06</v>
      </c>
      <c r="O244" s="8">
        <v>122.74</v>
      </c>
      <c r="P244" s="10">
        <v>0.23799999999999999</v>
      </c>
      <c r="Q244" s="12">
        <v>8</v>
      </c>
    </row>
    <row r="245" spans="1:17" x14ac:dyDescent="0.3">
      <c r="A245" t="s">
        <v>258</v>
      </c>
      <c r="B245" s="6">
        <v>45035</v>
      </c>
      <c r="C245" s="6">
        <v>45044</v>
      </c>
      <c r="D245" s="6">
        <f t="shared" si="6"/>
        <v>45044</v>
      </c>
      <c r="E245" s="12">
        <f t="shared" si="7"/>
        <v>9</v>
      </c>
      <c r="F245" t="s">
        <v>648</v>
      </c>
      <c r="G245" t="s">
        <v>655</v>
      </c>
      <c r="H245" t="s">
        <v>692</v>
      </c>
      <c r="I245" t="s">
        <v>701</v>
      </c>
      <c r="J245" t="s">
        <v>710</v>
      </c>
      <c r="K245" t="s">
        <v>724</v>
      </c>
      <c r="L245" t="s">
        <v>730</v>
      </c>
      <c r="M245" t="s">
        <v>978</v>
      </c>
      <c r="N245" s="8">
        <v>1013.54</v>
      </c>
      <c r="O245" s="8">
        <v>927.93</v>
      </c>
      <c r="P245" s="10">
        <v>0.17499999999999999</v>
      </c>
      <c r="Q245" s="12">
        <v>16</v>
      </c>
    </row>
    <row r="246" spans="1:17" x14ac:dyDescent="0.3">
      <c r="A246" t="s">
        <v>259</v>
      </c>
      <c r="B246" s="6">
        <v>45357</v>
      </c>
      <c r="C246" s="6">
        <v>45377</v>
      </c>
      <c r="D246" s="6">
        <f t="shared" si="6"/>
        <v>45377</v>
      </c>
      <c r="E246" s="12">
        <f t="shared" si="7"/>
        <v>20</v>
      </c>
      <c r="F246" t="s">
        <v>646</v>
      </c>
      <c r="G246" t="s">
        <v>651</v>
      </c>
      <c r="H246" t="s">
        <v>663</v>
      </c>
      <c r="I246" t="s">
        <v>704</v>
      </c>
      <c r="J246" t="s">
        <v>709</v>
      </c>
      <c r="K246" t="s">
        <v>714</v>
      </c>
      <c r="L246" t="s">
        <v>730</v>
      </c>
      <c r="M246" t="s">
        <v>979</v>
      </c>
      <c r="N246" s="8">
        <v>65.64</v>
      </c>
      <c r="O246" s="8">
        <v>151.88</v>
      </c>
      <c r="P246" s="10">
        <v>0.16700000000000001</v>
      </c>
      <c r="Q246" s="12">
        <v>23</v>
      </c>
    </row>
    <row r="247" spans="1:17" x14ac:dyDescent="0.3">
      <c r="A247" t="s">
        <v>260</v>
      </c>
      <c r="B247" s="6">
        <v>45338</v>
      </c>
      <c r="C247" s="6">
        <v>45355</v>
      </c>
      <c r="D247" s="6">
        <f t="shared" si="6"/>
        <v>45355</v>
      </c>
      <c r="E247" s="12">
        <f t="shared" si="7"/>
        <v>17</v>
      </c>
      <c r="F247" t="s">
        <v>648</v>
      </c>
      <c r="G247" t="s">
        <v>653</v>
      </c>
      <c r="H247" t="s">
        <v>681</v>
      </c>
      <c r="I247" t="s">
        <v>703</v>
      </c>
      <c r="J247" t="s">
        <v>707</v>
      </c>
      <c r="K247" t="s">
        <v>726</v>
      </c>
      <c r="L247" t="s">
        <v>731</v>
      </c>
      <c r="M247" t="s">
        <v>980</v>
      </c>
      <c r="N247" s="8">
        <v>1350.98</v>
      </c>
      <c r="O247" s="8">
        <v>2210.4</v>
      </c>
      <c r="P247" s="10">
        <v>0.26300000000000001</v>
      </c>
      <c r="Q247" s="12">
        <v>6</v>
      </c>
    </row>
    <row r="248" spans="1:17" x14ac:dyDescent="0.3">
      <c r="A248" t="s">
        <v>261</v>
      </c>
      <c r="B248" s="6">
        <v>45769</v>
      </c>
      <c r="C248" s="6">
        <v>45779</v>
      </c>
      <c r="D248" s="6">
        <f t="shared" si="6"/>
        <v>45779</v>
      </c>
      <c r="E248" s="12">
        <f t="shared" si="7"/>
        <v>10</v>
      </c>
      <c r="F248" t="s">
        <v>649</v>
      </c>
      <c r="G248" t="s">
        <v>656</v>
      </c>
      <c r="H248" t="s">
        <v>671</v>
      </c>
      <c r="I248" t="s">
        <v>701</v>
      </c>
      <c r="J248" t="s">
        <v>709</v>
      </c>
      <c r="K248" t="s">
        <v>712</v>
      </c>
      <c r="L248" t="s">
        <v>732</v>
      </c>
      <c r="M248" t="s">
        <v>981</v>
      </c>
      <c r="N248" s="8">
        <v>20.149999999999999</v>
      </c>
      <c r="O248" s="8">
        <v>39.74</v>
      </c>
      <c r="P248" s="10">
        <v>0.151</v>
      </c>
      <c r="Q248" s="12">
        <v>18</v>
      </c>
    </row>
    <row r="249" spans="1:17" x14ac:dyDescent="0.3">
      <c r="A249" t="s">
        <v>262</v>
      </c>
      <c r="B249" s="6">
        <v>45604</v>
      </c>
      <c r="C249" s="6">
        <v>45604</v>
      </c>
      <c r="D249" s="6">
        <f t="shared" si="6"/>
        <v>45604</v>
      </c>
      <c r="E249" s="12">
        <f t="shared" si="7"/>
        <v>0</v>
      </c>
      <c r="F249" t="s">
        <v>646</v>
      </c>
      <c r="G249" t="s">
        <v>650</v>
      </c>
      <c r="H249" t="s">
        <v>678</v>
      </c>
      <c r="I249" t="s">
        <v>706</v>
      </c>
      <c r="J249" t="s">
        <v>709</v>
      </c>
      <c r="K249" t="s">
        <v>724</v>
      </c>
      <c r="L249" t="s">
        <v>729</v>
      </c>
      <c r="M249" t="s">
        <v>982</v>
      </c>
      <c r="N249" s="8">
        <v>803.28</v>
      </c>
      <c r="O249" s="8">
        <v>1009</v>
      </c>
      <c r="P249" s="10">
        <v>0.11</v>
      </c>
      <c r="Q249" s="12">
        <v>4</v>
      </c>
    </row>
    <row r="250" spans="1:17" x14ac:dyDescent="0.3">
      <c r="A250" t="s">
        <v>263</v>
      </c>
      <c r="B250" s="6">
        <v>45912</v>
      </c>
      <c r="C250" s="6">
        <v>45930</v>
      </c>
      <c r="D250" s="6">
        <f t="shared" si="6"/>
        <v>45930</v>
      </c>
      <c r="E250" s="12">
        <f t="shared" si="7"/>
        <v>18</v>
      </c>
      <c r="F250" t="s">
        <v>647</v>
      </c>
      <c r="G250" t="s">
        <v>652</v>
      </c>
      <c r="H250" t="s">
        <v>694</v>
      </c>
      <c r="I250" t="s">
        <v>703</v>
      </c>
      <c r="J250" t="s">
        <v>709</v>
      </c>
      <c r="K250" t="s">
        <v>721</v>
      </c>
      <c r="L250" t="s">
        <v>732</v>
      </c>
      <c r="M250" t="s">
        <v>983</v>
      </c>
      <c r="N250" s="8">
        <v>1212.99</v>
      </c>
      <c r="O250" s="8">
        <v>1653.64</v>
      </c>
      <c r="P250" s="10">
        <v>0.107</v>
      </c>
      <c r="Q250" s="12">
        <v>8</v>
      </c>
    </row>
    <row r="251" spans="1:17" x14ac:dyDescent="0.3">
      <c r="A251" t="s">
        <v>264</v>
      </c>
      <c r="B251" s="6">
        <v>45537</v>
      </c>
      <c r="C251" s="6">
        <v>45543</v>
      </c>
      <c r="D251" s="6">
        <f t="shared" si="6"/>
        <v>45543</v>
      </c>
      <c r="E251" s="12">
        <f t="shared" si="7"/>
        <v>6</v>
      </c>
      <c r="F251" t="s">
        <v>648</v>
      </c>
      <c r="G251" t="s">
        <v>660</v>
      </c>
      <c r="H251" t="s">
        <v>697</v>
      </c>
      <c r="I251" t="s">
        <v>704</v>
      </c>
      <c r="J251" t="s">
        <v>711</v>
      </c>
      <c r="K251" t="s">
        <v>722</v>
      </c>
      <c r="L251" t="s">
        <v>727</v>
      </c>
      <c r="M251" t="s">
        <v>984</v>
      </c>
      <c r="N251" s="8">
        <v>462.94</v>
      </c>
      <c r="O251" s="8">
        <v>1015.7</v>
      </c>
      <c r="P251" s="10">
        <v>0.14299999999999999</v>
      </c>
      <c r="Q251" s="12">
        <v>14</v>
      </c>
    </row>
    <row r="252" spans="1:17" x14ac:dyDescent="0.3">
      <c r="A252" t="s">
        <v>265</v>
      </c>
      <c r="B252" s="6">
        <v>44989</v>
      </c>
      <c r="C252" s="6">
        <v>45009</v>
      </c>
      <c r="D252" s="6">
        <f t="shared" si="6"/>
        <v>45009</v>
      </c>
      <c r="E252" s="12">
        <f t="shared" si="7"/>
        <v>20</v>
      </c>
      <c r="F252" t="s">
        <v>648</v>
      </c>
      <c r="G252" t="s">
        <v>653</v>
      </c>
      <c r="H252" t="s">
        <v>681</v>
      </c>
      <c r="I252" t="s">
        <v>704</v>
      </c>
      <c r="J252" t="s">
        <v>710</v>
      </c>
      <c r="K252" t="s">
        <v>714</v>
      </c>
      <c r="L252" t="s">
        <v>731</v>
      </c>
      <c r="M252" t="s">
        <v>985</v>
      </c>
      <c r="N252" s="8">
        <v>481.71</v>
      </c>
      <c r="O252" s="8">
        <v>912.45</v>
      </c>
      <c r="P252" s="10">
        <v>0.20300000000000001</v>
      </c>
      <c r="Q252" s="12">
        <v>24</v>
      </c>
    </row>
    <row r="253" spans="1:17" x14ac:dyDescent="0.3">
      <c r="A253" t="s">
        <v>266</v>
      </c>
      <c r="B253" s="6">
        <v>45366</v>
      </c>
      <c r="C253" s="6">
        <v>45391</v>
      </c>
      <c r="D253" s="6">
        <f t="shared" si="6"/>
        <v>45391</v>
      </c>
      <c r="E253" s="12">
        <f t="shared" si="7"/>
        <v>25</v>
      </c>
      <c r="F253" t="s">
        <v>648</v>
      </c>
      <c r="G253" t="s">
        <v>653</v>
      </c>
      <c r="H253" t="s">
        <v>688</v>
      </c>
      <c r="I253" t="s">
        <v>704</v>
      </c>
      <c r="J253" t="s">
        <v>708</v>
      </c>
      <c r="K253" t="s">
        <v>721</v>
      </c>
      <c r="L253" t="s">
        <v>732</v>
      </c>
      <c r="M253" t="s">
        <v>986</v>
      </c>
      <c r="N253" s="8">
        <v>648.64</v>
      </c>
      <c r="O253" s="8">
        <v>815.19</v>
      </c>
      <c r="P253" s="10">
        <v>0.22500000000000001</v>
      </c>
      <c r="Q253" s="12">
        <v>28</v>
      </c>
    </row>
    <row r="254" spans="1:17" x14ac:dyDescent="0.3">
      <c r="A254" t="s">
        <v>267</v>
      </c>
      <c r="B254" s="6">
        <v>45502</v>
      </c>
      <c r="C254" s="6">
        <v>45504</v>
      </c>
      <c r="D254" s="6">
        <f t="shared" si="6"/>
        <v>45504</v>
      </c>
      <c r="E254" s="12">
        <f t="shared" si="7"/>
        <v>2</v>
      </c>
      <c r="F254" t="s">
        <v>648</v>
      </c>
      <c r="G254" t="s">
        <v>660</v>
      </c>
      <c r="H254" t="s">
        <v>700</v>
      </c>
      <c r="I254" t="s">
        <v>702</v>
      </c>
      <c r="J254" t="s">
        <v>709</v>
      </c>
      <c r="K254" t="s">
        <v>714</v>
      </c>
      <c r="L254" t="s">
        <v>728</v>
      </c>
      <c r="M254" t="s">
        <v>987</v>
      </c>
      <c r="N254" s="8">
        <v>798.97</v>
      </c>
      <c r="O254" s="8">
        <v>1814.06</v>
      </c>
      <c r="P254" s="10">
        <v>0.122</v>
      </c>
      <c r="Q254" s="12">
        <v>16</v>
      </c>
    </row>
    <row r="255" spans="1:17" x14ac:dyDescent="0.3">
      <c r="A255" t="s">
        <v>268</v>
      </c>
      <c r="B255" s="6">
        <v>45592</v>
      </c>
      <c r="C255" s="6">
        <v>45616</v>
      </c>
      <c r="D255" s="6">
        <f t="shared" si="6"/>
        <v>45616</v>
      </c>
      <c r="E255" s="12">
        <f t="shared" si="7"/>
        <v>24</v>
      </c>
      <c r="F255" t="s">
        <v>647</v>
      </c>
      <c r="G255" t="s">
        <v>652</v>
      </c>
      <c r="H255" t="s">
        <v>694</v>
      </c>
      <c r="I255" t="s">
        <v>703</v>
      </c>
      <c r="J255" t="s">
        <v>708</v>
      </c>
      <c r="K255" t="s">
        <v>722</v>
      </c>
      <c r="L255" t="s">
        <v>732</v>
      </c>
      <c r="M255" t="s">
        <v>988</v>
      </c>
      <c r="N255" s="8">
        <v>317.25</v>
      </c>
      <c r="O255" s="8">
        <v>758.92</v>
      </c>
      <c r="P255" s="10">
        <v>5.2999999999999999E-2</v>
      </c>
      <c r="Q255" s="12">
        <v>9</v>
      </c>
    </row>
    <row r="256" spans="1:17" x14ac:dyDescent="0.3">
      <c r="A256" t="s">
        <v>269</v>
      </c>
      <c r="B256" s="6">
        <v>45411</v>
      </c>
      <c r="C256" s="6">
        <v>45431</v>
      </c>
      <c r="D256" s="6">
        <f t="shared" si="6"/>
        <v>45431</v>
      </c>
      <c r="E256" s="12">
        <f t="shared" si="7"/>
        <v>20</v>
      </c>
      <c r="F256" t="s">
        <v>649</v>
      </c>
      <c r="G256" t="s">
        <v>656</v>
      </c>
      <c r="H256" t="s">
        <v>698</v>
      </c>
      <c r="I256" t="s">
        <v>706</v>
      </c>
      <c r="J256" t="s">
        <v>709</v>
      </c>
      <c r="K256" t="s">
        <v>712</v>
      </c>
      <c r="L256" t="s">
        <v>731</v>
      </c>
      <c r="M256" t="s">
        <v>989</v>
      </c>
      <c r="N256" s="8">
        <v>668.97</v>
      </c>
      <c r="O256" s="8">
        <v>1667.44</v>
      </c>
      <c r="P256" s="10">
        <v>3.4000000000000002E-2</v>
      </c>
      <c r="Q256" s="12">
        <v>15</v>
      </c>
    </row>
    <row r="257" spans="1:17" x14ac:dyDescent="0.3">
      <c r="A257" t="s">
        <v>270</v>
      </c>
      <c r="B257" s="6">
        <v>45204</v>
      </c>
      <c r="C257" s="6">
        <v>45205</v>
      </c>
      <c r="D257" s="6">
        <f t="shared" si="6"/>
        <v>45205</v>
      </c>
      <c r="E257" s="12">
        <f t="shared" si="7"/>
        <v>1</v>
      </c>
      <c r="F257" t="s">
        <v>647</v>
      </c>
      <c r="G257" t="s">
        <v>654</v>
      </c>
      <c r="H257" t="s">
        <v>668</v>
      </c>
      <c r="I257" t="s">
        <v>703</v>
      </c>
      <c r="J257" t="s">
        <v>708</v>
      </c>
      <c r="K257" t="s">
        <v>714</v>
      </c>
      <c r="L257" t="s">
        <v>727</v>
      </c>
      <c r="M257" t="s">
        <v>990</v>
      </c>
      <c r="N257" s="8">
        <v>1470.26</v>
      </c>
      <c r="O257" s="8">
        <v>2562.5500000000002</v>
      </c>
      <c r="P257" s="10">
        <v>0.17299999999999999</v>
      </c>
      <c r="Q257" s="12">
        <v>9</v>
      </c>
    </row>
    <row r="258" spans="1:17" x14ac:dyDescent="0.3">
      <c r="A258" t="s">
        <v>271</v>
      </c>
      <c r="B258" s="6">
        <v>45035</v>
      </c>
      <c r="C258" s="6">
        <v>45053</v>
      </c>
      <c r="D258" s="6">
        <f t="shared" si="6"/>
        <v>45053</v>
      </c>
      <c r="E258" s="12">
        <f t="shared" si="7"/>
        <v>18</v>
      </c>
      <c r="F258" t="s">
        <v>649</v>
      </c>
      <c r="G258" t="s">
        <v>658</v>
      </c>
      <c r="H258" t="s">
        <v>683</v>
      </c>
      <c r="I258" t="s">
        <v>703</v>
      </c>
      <c r="J258" t="s">
        <v>711</v>
      </c>
      <c r="K258" t="s">
        <v>722</v>
      </c>
      <c r="L258" t="s">
        <v>729</v>
      </c>
      <c r="M258" t="s">
        <v>991</v>
      </c>
      <c r="N258" s="8">
        <v>516.96</v>
      </c>
      <c r="O258" s="8">
        <v>745.38</v>
      </c>
      <c r="P258" s="10">
        <v>0.19700000000000001</v>
      </c>
      <c r="Q258" s="12">
        <v>4</v>
      </c>
    </row>
    <row r="259" spans="1:17" x14ac:dyDescent="0.3">
      <c r="A259" t="s">
        <v>272</v>
      </c>
      <c r="B259" s="6">
        <v>45835</v>
      </c>
      <c r="C259" s="6">
        <v>45843</v>
      </c>
      <c r="D259" s="6">
        <f t="shared" ref="D259:D322" si="8">IF(C259&lt;B259,B259,C259)</f>
        <v>45843</v>
      </c>
      <c r="E259" s="12">
        <f t="shared" ref="E259:E322" si="9">D259-B259</f>
        <v>8</v>
      </c>
      <c r="F259" t="s">
        <v>649</v>
      </c>
      <c r="G259" t="s">
        <v>656</v>
      </c>
      <c r="H259" t="s">
        <v>684</v>
      </c>
      <c r="I259" t="s">
        <v>705</v>
      </c>
      <c r="J259" t="s">
        <v>711</v>
      </c>
      <c r="K259" t="s">
        <v>715</v>
      </c>
      <c r="L259" t="s">
        <v>732</v>
      </c>
      <c r="M259" t="s">
        <v>992</v>
      </c>
      <c r="N259" s="8">
        <v>314.93</v>
      </c>
      <c r="O259" s="8">
        <v>687.95</v>
      </c>
      <c r="P259" s="10">
        <v>0.20499999999999999</v>
      </c>
      <c r="Q259" s="12">
        <v>8</v>
      </c>
    </row>
    <row r="260" spans="1:17" x14ac:dyDescent="0.3">
      <c r="A260" t="s">
        <v>273</v>
      </c>
      <c r="B260" s="6">
        <v>45210</v>
      </c>
      <c r="C260" s="6">
        <v>45212</v>
      </c>
      <c r="D260" s="6">
        <f t="shared" si="8"/>
        <v>45212</v>
      </c>
      <c r="E260" s="12">
        <f t="shared" si="9"/>
        <v>2</v>
      </c>
      <c r="F260" t="s">
        <v>648</v>
      </c>
      <c r="G260" t="s">
        <v>655</v>
      </c>
      <c r="H260" t="s">
        <v>672</v>
      </c>
      <c r="I260" t="s">
        <v>704</v>
      </c>
      <c r="J260" t="s">
        <v>710</v>
      </c>
      <c r="K260" t="s">
        <v>1427</v>
      </c>
      <c r="L260" t="s">
        <v>733</v>
      </c>
      <c r="M260" t="s">
        <v>993</v>
      </c>
      <c r="N260" s="8">
        <v>715.94</v>
      </c>
      <c r="O260" s="8">
        <v>550.07000000000005</v>
      </c>
      <c r="P260" s="10">
        <v>0.14000000000000001</v>
      </c>
      <c r="Q260" s="12">
        <v>16</v>
      </c>
    </row>
    <row r="261" spans="1:17" x14ac:dyDescent="0.3">
      <c r="A261" t="s">
        <v>274</v>
      </c>
      <c r="B261" s="6">
        <v>45066</v>
      </c>
      <c r="C261" s="6">
        <v>45084</v>
      </c>
      <c r="D261" s="6">
        <f t="shared" si="8"/>
        <v>45084</v>
      </c>
      <c r="E261" s="12">
        <f t="shared" si="9"/>
        <v>18</v>
      </c>
      <c r="F261" t="s">
        <v>646</v>
      </c>
      <c r="G261" t="s">
        <v>651</v>
      </c>
      <c r="H261" t="s">
        <v>663</v>
      </c>
      <c r="I261" t="s">
        <v>706</v>
      </c>
      <c r="J261" t="s">
        <v>710</v>
      </c>
      <c r="K261" t="s">
        <v>718</v>
      </c>
      <c r="L261" t="s">
        <v>727</v>
      </c>
      <c r="M261" t="s">
        <v>994</v>
      </c>
      <c r="N261" s="8">
        <v>1120.06</v>
      </c>
      <c r="O261" s="8">
        <v>2068.21</v>
      </c>
      <c r="P261" s="10">
        <v>7.8E-2</v>
      </c>
      <c r="Q261" s="12">
        <v>12</v>
      </c>
    </row>
    <row r="262" spans="1:17" x14ac:dyDescent="0.3">
      <c r="A262" t="s">
        <v>275</v>
      </c>
      <c r="B262" s="6">
        <v>45073</v>
      </c>
      <c r="C262" s="6">
        <v>45096</v>
      </c>
      <c r="D262" s="6">
        <f t="shared" si="8"/>
        <v>45096</v>
      </c>
      <c r="E262" s="12">
        <f t="shared" si="9"/>
        <v>23</v>
      </c>
      <c r="F262" t="s">
        <v>649</v>
      </c>
      <c r="G262" t="s">
        <v>656</v>
      </c>
      <c r="H262" t="s">
        <v>671</v>
      </c>
      <c r="I262" t="s">
        <v>702</v>
      </c>
      <c r="J262" t="s">
        <v>707</v>
      </c>
      <c r="K262" t="s">
        <v>719</v>
      </c>
      <c r="L262" t="s">
        <v>733</v>
      </c>
      <c r="M262" t="s">
        <v>995</v>
      </c>
      <c r="N262" s="8">
        <v>1471.58</v>
      </c>
      <c r="O262" s="8">
        <v>2576.65</v>
      </c>
      <c r="P262" s="10">
        <v>4.0000000000000001E-3</v>
      </c>
      <c r="Q262" s="12">
        <v>7</v>
      </c>
    </row>
    <row r="263" spans="1:17" x14ac:dyDescent="0.3">
      <c r="A263" t="s">
        <v>276</v>
      </c>
      <c r="B263" s="6">
        <v>45142</v>
      </c>
      <c r="C263" s="6">
        <v>45162</v>
      </c>
      <c r="D263" s="6">
        <f t="shared" si="8"/>
        <v>45162</v>
      </c>
      <c r="E263" s="12">
        <f t="shared" si="9"/>
        <v>20</v>
      </c>
      <c r="F263" t="s">
        <v>648</v>
      </c>
      <c r="G263" t="s">
        <v>655</v>
      </c>
      <c r="H263" t="s">
        <v>672</v>
      </c>
      <c r="I263" t="s">
        <v>703</v>
      </c>
      <c r="J263" t="s">
        <v>711</v>
      </c>
      <c r="K263" t="s">
        <v>1427</v>
      </c>
      <c r="L263" t="s">
        <v>729</v>
      </c>
      <c r="M263" t="s">
        <v>996</v>
      </c>
      <c r="N263" s="8">
        <v>582.88</v>
      </c>
      <c r="O263" s="8">
        <v>1044.1400000000001</v>
      </c>
      <c r="P263" s="10">
        <v>0.216</v>
      </c>
      <c r="Q263" s="12">
        <v>10</v>
      </c>
    </row>
    <row r="264" spans="1:17" x14ac:dyDescent="0.3">
      <c r="A264" t="s">
        <v>277</v>
      </c>
      <c r="B264" s="6">
        <v>45829</v>
      </c>
      <c r="C264" s="6">
        <v>45835</v>
      </c>
      <c r="D264" s="6">
        <f t="shared" si="8"/>
        <v>45835</v>
      </c>
      <c r="E264" s="12">
        <f t="shared" si="9"/>
        <v>6</v>
      </c>
      <c r="F264" t="s">
        <v>646</v>
      </c>
      <c r="G264" t="s">
        <v>661</v>
      </c>
      <c r="H264" t="s">
        <v>687</v>
      </c>
      <c r="I264" t="s">
        <v>706</v>
      </c>
      <c r="J264" t="s">
        <v>710</v>
      </c>
      <c r="K264" t="s">
        <v>725</v>
      </c>
      <c r="L264" t="s">
        <v>730</v>
      </c>
      <c r="M264" t="s">
        <v>997</v>
      </c>
      <c r="N264" s="8">
        <v>93.91</v>
      </c>
      <c r="O264" s="8">
        <v>99.04</v>
      </c>
      <c r="P264" s="10">
        <v>5.7000000000000002E-2</v>
      </c>
      <c r="Q264" s="12">
        <v>6</v>
      </c>
    </row>
    <row r="265" spans="1:17" x14ac:dyDescent="0.3">
      <c r="A265" t="s">
        <v>278</v>
      </c>
      <c r="B265" s="6">
        <v>45763</v>
      </c>
      <c r="C265" s="6">
        <v>45773</v>
      </c>
      <c r="D265" s="6">
        <f t="shared" si="8"/>
        <v>45773</v>
      </c>
      <c r="E265" s="12">
        <f t="shared" si="9"/>
        <v>10</v>
      </c>
      <c r="F265" t="s">
        <v>646</v>
      </c>
      <c r="G265" t="s">
        <v>651</v>
      </c>
      <c r="H265" t="s">
        <v>663</v>
      </c>
      <c r="I265" t="s">
        <v>706</v>
      </c>
      <c r="J265" t="s">
        <v>709</v>
      </c>
      <c r="K265" t="s">
        <v>721</v>
      </c>
      <c r="L265" t="s">
        <v>731</v>
      </c>
      <c r="M265" t="s">
        <v>998</v>
      </c>
      <c r="N265" s="8">
        <v>1457.44</v>
      </c>
      <c r="O265" s="8">
        <v>1996.81</v>
      </c>
      <c r="P265" s="10">
        <v>0.126</v>
      </c>
      <c r="Q265" s="12">
        <v>23</v>
      </c>
    </row>
    <row r="266" spans="1:17" x14ac:dyDescent="0.3">
      <c r="A266" t="s">
        <v>279</v>
      </c>
      <c r="B266" s="6">
        <v>45902</v>
      </c>
      <c r="C266" s="6">
        <v>45911</v>
      </c>
      <c r="D266" s="6">
        <f t="shared" si="8"/>
        <v>45911</v>
      </c>
      <c r="E266" s="12">
        <f t="shared" si="9"/>
        <v>9</v>
      </c>
      <c r="F266" t="s">
        <v>648</v>
      </c>
      <c r="G266" t="s">
        <v>653</v>
      </c>
      <c r="H266" t="s">
        <v>667</v>
      </c>
      <c r="I266" t="s">
        <v>701</v>
      </c>
      <c r="J266" t="s">
        <v>710</v>
      </c>
      <c r="K266" t="s">
        <v>724</v>
      </c>
      <c r="L266" t="s">
        <v>728</v>
      </c>
      <c r="M266" t="s">
        <v>999</v>
      </c>
      <c r="N266" s="8">
        <v>1207.6300000000001</v>
      </c>
      <c r="O266" s="8">
        <v>921.68</v>
      </c>
      <c r="P266" s="10">
        <v>0.19600000000000001</v>
      </c>
      <c r="Q266" s="12">
        <v>17</v>
      </c>
    </row>
    <row r="267" spans="1:17" x14ac:dyDescent="0.3">
      <c r="A267" t="s">
        <v>280</v>
      </c>
      <c r="B267" s="6">
        <v>45573</v>
      </c>
      <c r="C267" s="6">
        <v>45573</v>
      </c>
      <c r="D267" s="6">
        <f t="shared" si="8"/>
        <v>45573</v>
      </c>
      <c r="E267" s="12">
        <f t="shared" si="9"/>
        <v>0</v>
      </c>
      <c r="F267" t="s">
        <v>649</v>
      </c>
      <c r="G267" t="s">
        <v>658</v>
      </c>
      <c r="H267" t="s">
        <v>683</v>
      </c>
      <c r="I267" t="s">
        <v>701</v>
      </c>
      <c r="J267" t="s">
        <v>708</v>
      </c>
      <c r="K267" t="s">
        <v>718</v>
      </c>
      <c r="L267" t="s">
        <v>732</v>
      </c>
      <c r="M267" t="s">
        <v>1000</v>
      </c>
      <c r="N267" s="8">
        <v>1108.1099999999999</v>
      </c>
      <c r="O267" s="8">
        <v>2503.79</v>
      </c>
      <c r="P267" s="10">
        <v>0.184</v>
      </c>
      <c r="Q267" s="12">
        <v>19</v>
      </c>
    </row>
    <row r="268" spans="1:17" x14ac:dyDescent="0.3">
      <c r="A268" t="s">
        <v>281</v>
      </c>
      <c r="B268" s="6">
        <v>45053</v>
      </c>
      <c r="C268" s="6">
        <v>45051</v>
      </c>
      <c r="D268" s="6">
        <f t="shared" si="8"/>
        <v>45053</v>
      </c>
      <c r="E268" s="12">
        <f t="shared" si="9"/>
        <v>0</v>
      </c>
      <c r="F268" t="s">
        <v>646</v>
      </c>
      <c r="G268" t="s">
        <v>651</v>
      </c>
      <c r="H268" t="s">
        <v>663</v>
      </c>
      <c r="I268" t="s">
        <v>703</v>
      </c>
      <c r="J268" t="s">
        <v>709</v>
      </c>
      <c r="K268" t="s">
        <v>720</v>
      </c>
      <c r="L268" t="s">
        <v>727</v>
      </c>
      <c r="M268" t="s">
        <v>1001</v>
      </c>
      <c r="N268" s="8">
        <v>1269.6500000000001</v>
      </c>
      <c r="O268" s="8">
        <v>2462.77</v>
      </c>
      <c r="P268" s="10">
        <v>0.107</v>
      </c>
      <c r="Q268" s="12">
        <v>8</v>
      </c>
    </row>
    <row r="269" spans="1:17" x14ac:dyDescent="0.3">
      <c r="A269" t="s">
        <v>282</v>
      </c>
      <c r="B269" s="6">
        <v>45284</v>
      </c>
      <c r="C269" s="6">
        <v>45292</v>
      </c>
      <c r="D269" s="6">
        <f t="shared" si="8"/>
        <v>45292</v>
      </c>
      <c r="E269" s="12">
        <f t="shared" si="9"/>
        <v>8</v>
      </c>
      <c r="F269" t="s">
        <v>648</v>
      </c>
      <c r="G269" t="s">
        <v>655</v>
      </c>
      <c r="H269" t="s">
        <v>670</v>
      </c>
      <c r="I269" t="s">
        <v>702</v>
      </c>
      <c r="J269" t="s">
        <v>711</v>
      </c>
      <c r="K269" t="s">
        <v>712</v>
      </c>
      <c r="L269" t="s">
        <v>730</v>
      </c>
      <c r="M269" t="s">
        <v>1002</v>
      </c>
      <c r="N269" s="8">
        <v>526.49</v>
      </c>
      <c r="O269" s="8">
        <v>496.2</v>
      </c>
      <c r="P269" s="10">
        <v>0</v>
      </c>
      <c r="Q269" s="12">
        <v>14</v>
      </c>
    </row>
    <row r="270" spans="1:17" x14ac:dyDescent="0.3">
      <c r="A270" t="s">
        <v>283</v>
      </c>
      <c r="B270" s="6">
        <v>45301</v>
      </c>
      <c r="C270" s="6">
        <v>45314</v>
      </c>
      <c r="D270" s="6">
        <f t="shared" si="8"/>
        <v>45314</v>
      </c>
      <c r="E270" s="12">
        <f t="shared" si="9"/>
        <v>13</v>
      </c>
      <c r="F270" t="s">
        <v>649</v>
      </c>
      <c r="G270" t="s">
        <v>657</v>
      </c>
      <c r="H270" t="s">
        <v>673</v>
      </c>
      <c r="I270" t="s">
        <v>701</v>
      </c>
      <c r="J270" t="s">
        <v>711</v>
      </c>
      <c r="K270" t="s">
        <v>720</v>
      </c>
      <c r="L270" t="s">
        <v>728</v>
      </c>
      <c r="M270" t="s">
        <v>1003</v>
      </c>
      <c r="N270" s="8">
        <v>720</v>
      </c>
      <c r="O270" s="8">
        <v>907.59</v>
      </c>
      <c r="P270" s="10">
        <v>0.154</v>
      </c>
      <c r="Q270" s="12">
        <v>10</v>
      </c>
    </row>
    <row r="271" spans="1:17" x14ac:dyDescent="0.3">
      <c r="A271" t="s">
        <v>284</v>
      </c>
      <c r="B271" s="6">
        <v>45141</v>
      </c>
      <c r="C271" s="6">
        <v>45152</v>
      </c>
      <c r="D271" s="6">
        <f t="shared" si="8"/>
        <v>45152</v>
      </c>
      <c r="E271" s="12">
        <f t="shared" si="9"/>
        <v>11</v>
      </c>
      <c r="F271" t="s">
        <v>648</v>
      </c>
      <c r="G271" t="s">
        <v>655</v>
      </c>
      <c r="H271" t="s">
        <v>672</v>
      </c>
      <c r="I271" t="s">
        <v>701</v>
      </c>
      <c r="J271" t="s">
        <v>711</v>
      </c>
      <c r="K271" t="s">
        <v>713</v>
      </c>
      <c r="L271" t="s">
        <v>733</v>
      </c>
      <c r="M271" t="s">
        <v>1004</v>
      </c>
      <c r="N271" s="8">
        <v>232.73</v>
      </c>
      <c r="O271" s="8">
        <v>334.19</v>
      </c>
      <c r="P271" s="10">
        <v>0.13400000000000001</v>
      </c>
      <c r="Q271" s="12">
        <v>25</v>
      </c>
    </row>
    <row r="272" spans="1:17" x14ac:dyDescent="0.3">
      <c r="A272" t="s">
        <v>285</v>
      </c>
      <c r="B272" s="6">
        <v>45707</v>
      </c>
      <c r="C272" s="6">
        <v>45725</v>
      </c>
      <c r="D272" s="6">
        <f t="shared" si="8"/>
        <v>45725</v>
      </c>
      <c r="E272" s="12">
        <f t="shared" si="9"/>
        <v>18</v>
      </c>
      <c r="F272" t="s">
        <v>647</v>
      </c>
      <c r="G272" t="s">
        <v>654</v>
      </c>
      <c r="H272" t="s">
        <v>680</v>
      </c>
      <c r="I272" t="s">
        <v>705</v>
      </c>
      <c r="J272" t="s">
        <v>711</v>
      </c>
      <c r="K272" t="s">
        <v>719</v>
      </c>
      <c r="L272" t="s">
        <v>732</v>
      </c>
      <c r="M272" t="s">
        <v>1005</v>
      </c>
      <c r="N272" s="8">
        <v>325.87</v>
      </c>
      <c r="O272" s="8">
        <v>538.79</v>
      </c>
      <c r="P272" s="10">
        <v>0.17399999999999999</v>
      </c>
      <c r="Q272" s="12">
        <v>16</v>
      </c>
    </row>
    <row r="273" spans="1:17" x14ac:dyDescent="0.3">
      <c r="A273" t="s">
        <v>286</v>
      </c>
      <c r="B273" s="6">
        <v>45382</v>
      </c>
      <c r="C273" s="6">
        <v>45399</v>
      </c>
      <c r="D273" s="6">
        <f t="shared" si="8"/>
        <v>45399</v>
      </c>
      <c r="E273" s="12">
        <f t="shared" si="9"/>
        <v>17</v>
      </c>
      <c r="F273" t="s">
        <v>649</v>
      </c>
      <c r="G273" t="s">
        <v>656</v>
      </c>
      <c r="H273" t="s">
        <v>698</v>
      </c>
      <c r="I273" t="s">
        <v>702</v>
      </c>
      <c r="J273" t="s">
        <v>711</v>
      </c>
      <c r="K273" t="s">
        <v>722</v>
      </c>
      <c r="L273" t="s">
        <v>732</v>
      </c>
      <c r="M273" t="s">
        <v>1006</v>
      </c>
      <c r="N273" s="8">
        <v>1025.51</v>
      </c>
      <c r="O273" s="8">
        <v>1436.54</v>
      </c>
      <c r="P273" s="10">
        <v>0.13900000000000001</v>
      </c>
      <c r="Q273" s="12">
        <v>28</v>
      </c>
    </row>
    <row r="274" spans="1:17" x14ac:dyDescent="0.3">
      <c r="A274" t="s">
        <v>287</v>
      </c>
      <c r="B274" s="6">
        <v>45131</v>
      </c>
      <c r="C274" s="6">
        <v>45151</v>
      </c>
      <c r="D274" s="6">
        <f t="shared" si="8"/>
        <v>45151</v>
      </c>
      <c r="E274" s="12">
        <f t="shared" si="9"/>
        <v>20</v>
      </c>
      <c r="F274" t="s">
        <v>648</v>
      </c>
      <c r="G274" t="s">
        <v>653</v>
      </c>
      <c r="H274" t="s">
        <v>681</v>
      </c>
      <c r="I274" t="s">
        <v>702</v>
      </c>
      <c r="J274" t="s">
        <v>711</v>
      </c>
      <c r="K274" t="s">
        <v>712</v>
      </c>
      <c r="L274" t="s">
        <v>732</v>
      </c>
      <c r="M274" t="s">
        <v>1007</v>
      </c>
      <c r="N274" s="8">
        <v>1082.3800000000001</v>
      </c>
      <c r="O274" s="8">
        <v>1766.55</v>
      </c>
      <c r="P274" s="10">
        <v>0.16400000000000001</v>
      </c>
      <c r="Q274" s="12">
        <v>20</v>
      </c>
    </row>
    <row r="275" spans="1:17" x14ac:dyDescent="0.3">
      <c r="A275" t="s">
        <v>288</v>
      </c>
      <c r="B275" s="6">
        <v>45367</v>
      </c>
      <c r="C275" s="6">
        <v>45395</v>
      </c>
      <c r="D275" s="6">
        <f t="shared" si="8"/>
        <v>45395</v>
      </c>
      <c r="E275" s="12">
        <f t="shared" si="9"/>
        <v>28</v>
      </c>
      <c r="F275" t="s">
        <v>649</v>
      </c>
      <c r="G275" t="s">
        <v>657</v>
      </c>
      <c r="H275" t="s">
        <v>690</v>
      </c>
      <c r="I275" t="s">
        <v>705</v>
      </c>
      <c r="J275" t="s">
        <v>708</v>
      </c>
      <c r="K275" t="s">
        <v>723</v>
      </c>
      <c r="L275" t="s">
        <v>728</v>
      </c>
      <c r="M275" t="s">
        <v>1008</v>
      </c>
      <c r="N275" s="8">
        <v>287.61</v>
      </c>
      <c r="O275" s="8">
        <v>628.54</v>
      </c>
      <c r="P275" s="10">
        <v>0.13500000000000001</v>
      </c>
      <c r="Q275" s="12">
        <v>21</v>
      </c>
    </row>
    <row r="276" spans="1:17" x14ac:dyDescent="0.3">
      <c r="A276" t="s">
        <v>289</v>
      </c>
      <c r="B276" s="6">
        <v>45316</v>
      </c>
      <c r="C276" s="6">
        <v>45318</v>
      </c>
      <c r="D276" s="6">
        <f t="shared" si="8"/>
        <v>45318</v>
      </c>
      <c r="E276" s="12">
        <f t="shared" si="9"/>
        <v>2</v>
      </c>
      <c r="F276" t="s">
        <v>648</v>
      </c>
      <c r="G276" t="s">
        <v>655</v>
      </c>
      <c r="H276" t="s">
        <v>670</v>
      </c>
      <c r="I276" t="s">
        <v>703</v>
      </c>
      <c r="J276" t="s">
        <v>709</v>
      </c>
      <c r="K276" t="s">
        <v>725</v>
      </c>
      <c r="L276" t="s">
        <v>731</v>
      </c>
      <c r="M276" t="s">
        <v>1009</v>
      </c>
      <c r="N276" s="8">
        <v>1410.97</v>
      </c>
      <c r="O276" s="8">
        <v>1650.75</v>
      </c>
      <c r="P276" s="10">
        <v>0.13500000000000001</v>
      </c>
      <c r="Q276" s="12">
        <v>6</v>
      </c>
    </row>
    <row r="277" spans="1:17" x14ac:dyDescent="0.3">
      <c r="A277" t="s">
        <v>290</v>
      </c>
      <c r="B277" s="6">
        <v>45378</v>
      </c>
      <c r="C277" s="6">
        <v>45393</v>
      </c>
      <c r="D277" s="6">
        <f t="shared" si="8"/>
        <v>45393</v>
      </c>
      <c r="E277" s="12">
        <f t="shared" si="9"/>
        <v>15</v>
      </c>
      <c r="F277" t="s">
        <v>648</v>
      </c>
      <c r="G277" t="s">
        <v>660</v>
      </c>
      <c r="H277" t="s">
        <v>686</v>
      </c>
      <c r="I277" t="s">
        <v>705</v>
      </c>
      <c r="J277" t="s">
        <v>711</v>
      </c>
      <c r="K277" t="s">
        <v>719</v>
      </c>
      <c r="L277" t="s">
        <v>729</v>
      </c>
      <c r="M277" t="s">
        <v>1010</v>
      </c>
      <c r="N277" s="8">
        <v>1338.35</v>
      </c>
      <c r="O277" s="8">
        <v>2247.14</v>
      </c>
      <c r="P277" s="10">
        <v>0.115</v>
      </c>
      <c r="Q277" s="12">
        <v>40</v>
      </c>
    </row>
    <row r="278" spans="1:17" x14ac:dyDescent="0.3">
      <c r="A278" t="s">
        <v>291</v>
      </c>
      <c r="B278" s="6">
        <v>45832</v>
      </c>
      <c r="C278" s="6">
        <v>45852</v>
      </c>
      <c r="D278" s="6">
        <f t="shared" si="8"/>
        <v>45852</v>
      </c>
      <c r="E278" s="12">
        <f t="shared" si="9"/>
        <v>20</v>
      </c>
      <c r="F278" t="s">
        <v>649</v>
      </c>
      <c r="G278" t="s">
        <v>656</v>
      </c>
      <c r="H278" t="s">
        <v>671</v>
      </c>
      <c r="I278" t="s">
        <v>701</v>
      </c>
      <c r="J278" t="s">
        <v>711</v>
      </c>
      <c r="K278" t="s">
        <v>719</v>
      </c>
      <c r="L278" t="s">
        <v>733</v>
      </c>
      <c r="M278" t="s">
        <v>1011</v>
      </c>
      <c r="N278" s="8">
        <v>385.08</v>
      </c>
      <c r="O278" s="8">
        <v>893.19</v>
      </c>
      <c r="P278" s="10">
        <v>0.151</v>
      </c>
      <c r="Q278" s="12">
        <v>8</v>
      </c>
    </row>
    <row r="279" spans="1:17" x14ac:dyDescent="0.3">
      <c r="A279" t="s">
        <v>292</v>
      </c>
      <c r="B279" s="6">
        <v>45459</v>
      </c>
      <c r="C279" s="6">
        <v>45476</v>
      </c>
      <c r="D279" s="6">
        <f t="shared" si="8"/>
        <v>45476</v>
      </c>
      <c r="E279" s="12">
        <f t="shared" si="9"/>
        <v>17</v>
      </c>
      <c r="F279" t="s">
        <v>646</v>
      </c>
      <c r="G279" t="s">
        <v>661</v>
      </c>
      <c r="H279" t="s">
        <v>682</v>
      </c>
      <c r="I279" t="s">
        <v>706</v>
      </c>
      <c r="J279" t="s">
        <v>709</v>
      </c>
      <c r="K279" t="s">
        <v>721</v>
      </c>
      <c r="L279" t="s">
        <v>730</v>
      </c>
      <c r="M279" t="s">
        <v>1012</v>
      </c>
      <c r="N279" s="8">
        <v>1173.83</v>
      </c>
      <c r="O279" s="8">
        <v>2328.9</v>
      </c>
      <c r="P279" s="10">
        <v>0.12</v>
      </c>
      <c r="Q279" s="12">
        <v>17</v>
      </c>
    </row>
    <row r="280" spans="1:17" x14ac:dyDescent="0.3">
      <c r="A280" t="s">
        <v>293</v>
      </c>
      <c r="B280" s="6">
        <v>45229</v>
      </c>
      <c r="C280" s="6">
        <v>45244</v>
      </c>
      <c r="D280" s="6">
        <f t="shared" si="8"/>
        <v>45244</v>
      </c>
      <c r="E280" s="12">
        <f t="shared" si="9"/>
        <v>15</v>
      </c>
      <c r="F280" t="s">
        <v>647</v>
      </c>
      <c r="G280" t="s">
        <v>654</v>
      </c>
      <c r="H280" t="s">
        <v>668</v>
      </c>
      <c r="I280" t="s">
        <v>701</v>
      </c>
      <c r="J280" t="s">
        <v>708</v>
      </c>
      <c r="K280" t="s">
        <v>721</v>
      </c>
      <c r="L280" t="s">
        <v>731</v>
      </c>
      <c r="M280" t="s">
        <v>1013</v>
      </c>
      <c r="N280" s="8">
        <v>953.46</v>
      </c>
      <c r="O280" s="8">
        <v>2066.75</v>
      </c>
      <c r="P280" s="10">
        <v>0.13800000000000001</v>
      </c>
      <c r="Q280" s="12">
        <v>5</v>
      </c>
    </row>
    <row r="281" spans="1:17" x14ac:dyDescent="0.3">
      <c r="A281" t="s">
        <v>294</v>
      </c>
      <c r="B281" s="6">
        <v>45092</v>
      </c>
      <c r="C281" s="6">
        <v>45100</v>
      </c>
      <c r="D281" s="6">
        <f t="shared" si="8"/>
        <v>45100</v>
      </c>
      <c r="E281" s="12">
        <f t="shared" si="9"/>
        <v>8</v>
      </c>
      <c r="F281" t="s">
        <v>648</v>
      </c>
      <c r="G281" t="s">
        <v>660</v>
      </c>
      <c r="H281" t="s">
        <v>686</v>
      </c>
      <c r="I281" t="s">
        <v>704</v>
      </c>
      <c r="J281" t="s">
        <v>710</v>
      </c>
      <c r="K281" t="s">
        <v>719</v>
      </c>
      <c r="L281" t="s">
        <v>732</v>
      </c>
      <c r="M281" t="s">
        <v>1014</v>
      </c>
      <c r="N281" s="8">
        <v>1097.0899999999999</v>
      </c>
      <c r="O281" s="8">
        <v>2182.31</v>
      </c>
      <c r="P281" s="10">
        <v>0.112</v>
      </c>
      <c r="Q281" s="12">
        <v>9</v>
      </c>
    </row>
    <row r="282" spans="1:17" x14ac:dyDescent="0.3">
      <c r="A282" t="s">
        <v>295</v>
      </c>
      <c r="B282" s="6">
        <v>45730</v>
      </c>
      <c r="C282" s="6">
        <v>45745</v>
      </c>
      <c r="D282" s="6">
        <f t="shared" si="8"/>
        <v>45745</v>
      </c>
      <c r="E282" s="12">
        <f t="shared" si="9"/>
        <v>15</v>
      </c>
      <c r="F282" t="s">
        <v>647</v>
      </c>
      <c r="G282" t="s">
        <v>652</v>
      </c>
      <c r="H282" t="s">
        <v>689</v>
      </c>
      <c r="I282" t="s">
        <v>703</v>
      </c>
      <c r="J282" t="s">
        <v>711</v>
      </c>
      <c r="K282" t="s">
        <v>722</v>
      </c>
      <c r="L282" t="s">
        <v>729</v>
      </c>
      <c r="M282" t="s">
        <v>1015</v>
      </c>
      <c r="N282" s="8">
        <v>1106.96</v>
      </c>
      <c r="O282" s="8">
        <v>2726.62</v>
      </c>
      <c r="P282" s="10">
        <v>0.317</v>
      </c>
      <c r="Q282" s="12">
        <v>7</v>
      </c>
    </row>
    <row r="283" spans="1:17" x14ac:dyDescent="0.3">
      <c r="A283" t="s">
        <v>296</v>
      </c>
      <c r="B283" s="6">
        <v>45153</v>
      </c>
      <c r="C283" s="6">
        <v>45163</v>
      </c>
      <c r="D283" s="6">
        <f t="shared" si="8"/>
        <v>45163</v>
      </c>
      <c r="E283" s="12">
        <f t="shared" si="9"/>
        <v>10</v>
      </c>
      <c r="F283" t="s">
        <v>646</v>
      </c>
      <c r="G283" t="s">
        <v>650</v>
      </c>
      <c r="H283" t="s">
        <v>664</v>
      </c>
      <c r="I283" t="s">
        <v>705</v>
      </c>
      <c r="J283" t="s">
        <v>707</v>
      </c>
      <c r="K283" t="s">
        <v>725</v>
      </c>
      <c r="L283" t="s">
        <v>730</v>
      </c>
      <c r="M283" t="s">
        <v>1016</v>
      </c>
      <c r="N283" s="8">
        <v>91.85</v>
      </c>
      <c r="O283" s="8">
        <v>111.29</v>
      </c>
      <c r="P283" s="10">
        <v>0</v>
      </c>
      <c r="Q283" s="12">
        <v>6</v>
      </c>
    </row>
    <row r="284" spans="1:17" x14ac:dyDescent="0.3">
      <c r="A284" t="s">
        <v>297</v>
      </c>
      <c r="B284" s="6">
        <v>45794</v>
      </c>
      <c r="C284" s="6">
        <v>45805</v>
      </c>
      <c r="D284" s="6">
        <f t="shared" si="8"/>
        <v>45805</v>
      </c>
      <c r="E284" s="12">
        <f t="shared" si="9"/>
        <v>11</v>
      </c>
      <c r="F284" t="s">
        <v>647</v>
      </c>
      <c r="G284" t="s">
        <v>654</v>
      </c>
      <c r="H284" t="s">
        <v>668</v>
      </c>
      <c r="I284" t="s">
        <v>701</v>
      </c>
      <c r="J284" t="s">
        <v>710</v>
      </c>
      <c r="K284" t="s">
        <v>717</v>
      </c>
      <c r="L284" t="s">
        <v>731</v>
      </c>
      <c r="M284" t="s">
        <v>1017</v>
      </c>
      <c r="N284" s="8">
        <v>623.4</v>
      </c>
      <c r="O284" s="8">
        <v>1100.0899999999999</v>
      </c>
      <c r="P284" s="10">
        <v>0.114</v>
      </c>
      <c r="Q284" s="12">
        <v>12</v>
      </c>
    </row>
    <row r="285" spans="1:17" x14ac:dyDescent="0.3">
      <c r="A285" t="s">
        <v>298</v>
      </c>
      <c r="B285" s="6">
        <v>45304</v>
      </c>
      <c r="C285" s="6">
        <v>45327</v>
      </c>
      <c r="D285" s="6">
        <f t="shared" si="8"/>
        <v>45327</v>
      </c>
      <c r="E285" s="12">
        <f t="shared" si="9"/>
        <v>23</v>
      </c>
      <c r="F285" t="s">
        <v>649</v>
      </c>
      <c r="G285" t="s">
        <v>656</v>
      </c>
      <c r="H285" t="s">
        <v>698</v>
      </c>
      <c r="I285" t="s">
        <v>702</v>
      </c>
      <c r="J285" t="s">
        <v>711</v>
      </c>
      <c r="K285" t="s">
        <v>717</v>
      </c>
      <c r="L285" t="s">
        <v>731</v>
      </c>
      <c r="M285" t="s">
        <v>1018</v>
      </c>
      <c r="N285" s="8">
        <v>1017.93</v>
      </c>
      <c r="O285" s="8">
        <v>1529.14</v>
      </c>
      <c r="P285" s="10">
        <v>0.155</v>
      </c>
      <c r="Q285" s="12">
        <v>12</v>
      </c>
    </row>
    <row r="286" spans="1:17" x14ac:dyDescent="0.3">
      <c r="A286" t="s">
        <v>299</v>
      </c>
      <c r="B286" s="6">
        <v>45101</v>
      </c>
      <c r="C286" s="6">
        <v>45128</v>
      </c>
      <c r="D286" s="6">
        <f t="shared" si="8"/>
        <v>45128</v>
      </c>
      <c r="E286" s="12">
        <f t="shared" si="9"/>
        <v>27</v>
      </c>
      <c r="F286" t="s">
        <v>647</v>
      </c>
      <c r="G286" t="s">
        <v>652</v>
      </c>
      <c r="H286" t="s">
        <v>694</v>
      </c>
      <c r="I286" t="s">
        <v>704</v>
      </c>
      <c r="J286" t="s">
        <v>709</v>
      </c>
      <c r="K286" t="s">
        <v>713</v>
      </c>
      <c r="L286" t="s">
        <v>730</v>
      </c>
      <c r="M286" t="s">
        <v>1019</v>
      </c>
      <c r="N286" s="8">
        <v>554.76</v>
      </c>
      <c r="O286" s="8">
        <v>728.69</v>
      </c>
      <c r="P286" s="10">
        <v>0.22</v>
      </c>
      <c r="Q286" s="12">
        <v>7</v>
      </c>
    </row>
    <row r="287" spans="1:17" x14ac:dyDescent="0.3">
      <c r="A287" t="s">
        <v>300</v>
      </c>
      <c r="B287" s="6">
        <v>45751</v>
      </c>
      <c r="C287" s="6">
        <v>45760</v>
      </c>
      <c r="D287" s="6">
        <f t="shared" si="8"/>
        <v>45760</v>
      </c>
      <c r="E287" s="12">
        <f t="shared" si="9"/>
        <v>9</v>
      </c>
      <c r="F287" t="s">
        <v>649</v>
      </c>
      <c r="G287" t="s">
        <v>656</v>
      </c>
      <c r="H287" t="s">
        <v>684</v>
      </c>
      <c r="I287" t="s">
        <v>704</v>
      </c>
      <c r="J287" t="s">
        <v>709</v>
      </c>
      <c r="K287" t="s">
        <v>721</v>
      </c>
      <c r="L287" t="s">
        <v>730</v>
      </c>
      <c r="M287" t="s">
        <v>1020</v>
      </c>
      <c r="N287" s="8">
        <v>7.02</v>
      </c>
      <c r="O287" s="8">
        <v>6.28</v>
      </c>
      <c r="P287" s="10">
        <v>0.13400000000000001</v>
      </c>
      <c r="Q287" s="12">
        <v>14</v>
      </c>
    </row>
    <row r="288" spans="1:17" x14ac:dyDescent="0.3">
      <c r="A288" t="s">
        <v>301</v>
      </c>
      <c r="B288" s="6">
        <v>45542</v>
      </c>
      <c r="C288" s="6">
        <v>45542</v>
      </c>
      <c r="D288" s="6">
        <f t="shared" si="8"/>
        <v>45542</v>
      </c>
      <c r="E288" s="12">
        <f t="shared" si="9"/>
        <v>0</v>
      </c>
      <c r="F288" t="s">
        <v>647</v>
      </c>
      <c r="G288" t="s">
        <v>654</v>
      </c>
      <c r="H288" t="s">
        <v>691</v>
      </c>
      <c r="I288" t="s">
        <v>702</v>
      </c>
      <c r="J288" t="s">
        <v>710</v>
      </c>
      <c r="K288" t="s">
        <v>717</v>
      </c>
      <c r="L288" t="s">
        <v>729</v>
      </c>
      <c r="M288" t="s">
        <v>1021</v>
      </c>
      <c r="N288" s="8">
        <v>1066.6500000000001</v>
      </c>
      <c r="O288" s="8">
        <v>2569.77</v>
      </c>
      <c r="P288" s="10">
        <v>0.13400000000000001</v>
      </c>
      <c r="Q288" s="12">
        <v>9</v>
      </c>
    </row>
    <row r="289" spans="1:17" x14ac:dyDescent="0.3">
      <c r="A289" t="s">
        <v>302</v>
      </c>
      <c r="B289" s="6">
        <v>45319</v>
      </c>
      <c r="C289" s="6">
        <v>45321</v>
      </c>
      <c r="D289" s="6">
        <f t="shared" si="8"/>
        <v>45321</v>
      </c>
      <c r="E289" s="12">
        <f t="shared" si="9"/>
        <v>2</v>
      </c>
      <c r="F289" t="s">
        <v>646</v>
      </c>
      <c r="G289" t="s">
        <v>661</v>
      </c>
      <c r="H289" t="s">
        <v>695</v>
      </c>
      <c r="I289" t="s">
        <v>704</v>
      </c>
      <c r="J289" t="s">
        <v>711</v>
      </c>
      <c r="K289" t="s">
        <v>721</v>
      </c>
      <c r="L289" t="s">
        <v>733</v>
      </c>
      <c r="M289" t="s">
        <v>1022</v>
      </c>
      <c r="N289" s="8">
        <v>798.45</v>
      </c>
      <c r="O289" s="8">
        <v>1592.02</v>
      </c>
      <c r="P289" s="10">
        <v>6.6000000000000003E-2</v>
      </c>
      <c r="Q289" s="12">
        <v>18</v>
      </c>
    </row>
    <row r="290" spans="1:17" x14ac:dyDescent="0.3">
      <c r="A290" t="s">
        <v>303</v>
      </c>
      <c r="B290" s="6">
        <v>45125</v>
      </c>
      <c r="C290" s="6">
        <v>45148</v>
      </c>
      <c r="D290" s="6">
        <f t="shared" si="8"/>
        <v>45148</v>
      </c>
      <c r="E290" s="12">
        <f t="shared" si="9"/>
        <v>23</v>
      </c>
      <c r="F290" t="s">
        <v>646</v>
      </c>
      <c r="G290" t="s">
        <v>661</v>
      </c>
      <c r="H290" t="s">
        <v>682</v>
      </c>
      <c r="I290" t="s">
        <v>705</v>
      </c>
      <c r="J290" t="s">
        <v>707</v>
      </c>
      <c r="K290" t="s">
        <v>716</v>
      </c>
      <c r="L290" t="s">
        <v>727</v>
      </c>
      <c r="M290" t="s">
        <v>1023</v>
      </c>
      <c r="N290" s="8">
        <v>1271.56</v>
      </c>
      <c r="O290" s="8">
        <v>995.47</v>
      </c>
      <c r="P290" s="10">
        <v>0.192</v>
      </c>
      <c r="Q290" s="12">
        <v>13</v>
      </c>
    </row>
    <row r="291" spans="1:17" x14ac:dyDescent="0.3">
      <c r="A291" t="s">
        <v>304</v>
      </c>
      <c r="B291" s="6">
        <v>45897</v>
      </c>
      <c r="C291" s="6">
        <v>45895</v>
      </c>
      <c r="D291" s="6">
        <f t="shared" si="8"/>
        <v>45897</v>
      </c>
      <c r="E291" s="12">
        <f t="shared" si="9"/>
        <v>0</v>
      </c>
      <c r="F291" t="s">
        <v>646</v>
      </c>
      <c r="G291" t="s">
        <v>651</v>
      </c>
      <c r="H291" t="s">
        <v>663</v>
      </c>
      <c r="I291" t="s">
        <v>705</v>
      </c>
      <c r="J291" t="s">
        <v>707</v>
      </c>
      <c r="K291" t="s">
        <v>720</v>
      </c>
      <c r="L291" t="s">
        <v>733</v>
      </c>
      <c r="M291" t="s">
        <v>1024</v>
      </c>
      <c r="N291" s="8">
        <v>521.05999999999995</v>
      </c>
      <c r="O291" s="8">
        <v>1240.31</v>
      </c>
      <c r="P291" s="10">
        <v>0.14599999999999999</v>
      </c>
      <c r="Q291" s="12">
        <v>18</v>
      </c>
    </row>
    <row r="292" spans="1:17" x14ac:dyDescent="0.3">
      <c r="A292" t="s">
        <v>305</v>
      </c>
      <c r="B292" s="6">
        <v>45746</v>
      </c>
      <c r="C292" s="6">
        <v>45754</v>
      </c>
      <c r="D292" s="6">
        <f t="shared" si="8"/>
        <v>45754</v>
      </c>
      <c r="E292" s="12">
        <f t="shared" si="9"/>
        <v>8</v>
      </c>
      <c r="F292" t="s">
        <v>648</v>
      </c>
      <c r="G292" t="s">
        <v>655</v>
      </c>
      <c r="H292" t="s">
        <v>670</v>
      </c>
      <c r="I292" t="s">
        <v>703</v>
      </c>
      <c r="J292" t="s">
        <v>711</v>
      </c>
      <c r="K292" t="s">
        <v>716</v>
      </c>
      <c r="L292" t="s">
        <v>728</v>
      </c>
      <c r="M292" t="s">
        <v>1025</v>
      </c>
      <c r="N292" s="8">
        <v>71.62</v>
      </c>
      <c r="O292" s="8">
        <v>118.37</v>
      </c>
      <c r="P292" s="10">
        <v>0.156</v>
      </c>
      <c r="Q292" s="12">
        <v>11</v>
      </c>
    </row>
    <row r="293" spans="1:17" x14ac:dyDescent="0.3">
      <c r="A293" t="s">
        <v>306</v>
      </c>
      <c r="B293" s="6">
        <v>45220</v>
      </c>
      <c r="C293" s="6">
        <v>45239</v>
      </c>
      <c r="D293" s="6">
        <f t="shared" si="8"/>
        <v>45239</v>
      </c>
      <c r="E293" s="12">
        <f t="shared" si="9"/>
        <v>19</v>
      </c>
      <c r="F293" t="s">
        <v>649</v>
      </c>
      <c r="G293" t="s">
        <v>658</v>
      </c>
      <c r="H293" t="s">
        <v>683</v>
      </c>
      <c r="I293" t="s">
        <v>703</v>
      </c>
      <c r="J293" t="s">
        <v>711</v>
      </c>
      <c r="K293" t="s">
        <v>720</v>
      </c>
      <c r="L293" t="s">
        <v>733</v>
      </c>
      <c r="M293" t="s">
        <v>1026</v>
      </c>
      <c r="N293" s="8">
        <v>1142.48</v>
      </c>
      <c r="O293" s="8">
        <v>2105.5300000000002</v>
      </c>
      <c r="P293" s="10">
        <v>0.20699999999999999</v>
      </c>
      <c r="Q293" s="12">
        <v>14</v>
      </c>
    </row>
    <row r="294" spans="1:17" x14ac:dyDescent="0.3">
      <c r="A294" t="s">
        <v>307</v>
      </c>
      <c r="B294" s="6">
        <v>45161</v>
      </c>
      <c r="C294" s="6">
        <v>45191</v>
      </c>
      <c r="D294" s="6">
        <f t="shared" si="8"/>
        <v>45191</v>
      </c>
      <c r="E294" s="12">
        <f t="shared" si="9"/>
        <v>30</v>
      </c>
      <c r="F294" t="s">
        <v>649</v>
      </c>
      <c r="G294" t="s">
        <v>658</v>
      </c>
      <c r="H294" t="s">
        <v>683</v>
      </c>
      <c r="I294" t="s">
        <v>704</v>
      </c>
      <c r="J294" t="s">
        <v>710</v>
      </c>
      <c r="K294" t="s">
        <v>719</v>
      </c>
      <c r="L294" t="s">
        <v>733</v>
      </c>
      <c r="M294" t="s">
        <v>1027</v>
      </c>
      <c r="N294" s="8">
        <v>209.81</v>
      </c>
      <c r="O294" s="8">
        <v>523</v>
      </c>
      <c r="P294" s="10">
        <v>5.8999999999999997E-2</v>
      </c>
      <c r="Q294" s="12">
        <v>15</v>
      </c>
    </row>
    <row r="295" spans="1:17" x14ac:dyDescent="0.3">
      <c r="A295" t="s">
        <v>308</v>
      </c>
      <c r="B295" s="6">
        <v>45758</v>
      </c>
      <c r="C295" s="6">
        <v>45781</v>
      </c>
      <c r="D295" s="6">
        <f t="shared" si="8"/>
        <v>45781</v>
      </c>
      <c r="E295" s="12">
        <f t="shared" si="9"/>
        <v>23</v>
      </c>
      <c r="F295" t="s">
        <v>647</v>
      </c>
      <c r="G295" t="s">
        <v>652</v>
      </c>
      <c r="H295" t="s">
        <v>666</v>
      </c>
      <c r="I295" t="s">
        <v>705</v>
      </c>
      <c r="J295" t="s">
        <v>708</v>
      </c>
      <c r="K295" t="s">
        <v>724</v>
      </c>
      <c r="L295" t="s">
        <v>727</v>
      </c>
      <c r="M295" t="s">
        <v>1028</v>
      </c>
      <c r="N295" s="8">
        <v>786.2</v>
      </c>
      <c r="O295" s="8">
        <v>1075.3</v>
      </c>
      <c r="P295" s="10">
        <v>0.08</v>
      </c>
      <c r="Q295" s="12">
        <v>9</v>
      </c>
    </row>
    <row r="296" spans="1:17" x14ac:dyDescent="0.3">
      <c r="A296" t="s">
        <v>309</v>
      </c>
      <c r="B296" s="6">
        <v>45809</v>
      </c>
      <c r="C296" s="6">
        <v>45835</v>
      </c>
      <c r="D296" s="6">
        <f t="shared" si="8"/>
        <v>45835</v>
      </c>
      <c r="E296" s="12">
        <f t="shared" si="9"/>
        <v>26</v>
      </c>
      <c r="F296" t="s">
        <v>649</v>
      </c>
      <c r="G296" t="s">
        <v>656</v>
      </c>
      <c r="H296" t="s">
        <v>684</v>
      </c>
      <c r="I296" t="s">
        <v>704</v>
      </c>
      <c r="J296" t="s">
        <v>710</v>
      </c>
      <c r="K296" t="s">
        <v>718</v>
      </c>
      <c r="L296" t="s">
        <v>731</v>
      </c>
      <c r="M296" t="s">
        <v>1029</v>
      </c>
      <c r="N296" s="8">
        <v>1362.31</v>
      </c>
      <c r="O296" s="8">
        <v>3294.57</v>
      </c>
      <c r="P296" s="10">
        <v>0.113</v>
      </c>
      <c r="Q296" s="12">
        <v>7</v>
      </c>
    </row>
    <row r="297" spans="1:17" x14ac:dyDescent="0.3">
      <c r="A297" t="s">
        <v>310</v>
      </c>
      <c r="B297" s="6">
        <v>45353</v>
      </c>
      <c r="C297" s="6">
        <v>45367</v>
      </c>
      <c r="D297" s="6">
        <f t="shared" si="8"/>
        <v>45367</v>
      </c>
      <c r="E297" s="12">
        <f t="shared" si="9"/>
        <v>14</v>
      </c>
      <c r="F297" t="s">
        <v>648</v>
      </c>
      <c r="G297" t="s">
        <v>653</v>
      </c>
      <c r="H297" t="s">
        <v>688</v>
      </c>
      <c r="I297" t="s">
        <v>703</v>
      </c>
      <c r="J297" t="s">
        <v>711</v>
      </c>
      <c r="K297" t="s">
        <v>719</v>
      </c>
      <c r="L297" t="s">
        <v>728</v>
      </c>
      <c r="M297" t="s">
        <v>1030</v>
      </c>
      <c r="N297" s="8">
        <v>248.24</v>
      </c>
      <c r="O297" s="8">
        <v>464.05</v>
      </c>
      <c r="P297" s="10">
        <v>0.16900000000000001</v>
      </c>
      <c r="Q297" s="12">
        <v>11</v>
      </c>
    </row>
    <row r="298" spans="1:17" x14ac:dyDescent="0.3">
      <c r="A298" t="s">
        <v>311</v>
      </c>
      <c r="B298" s="6">
        <v>45097</v>
      </c>
      <c r="C298" s="6">
        <v>45115</v>
      </c>
      <c r="D298" s="6">
        <f t="shared" si="8"/>
        <v>45115</v>
      </c>
      <c r="E298" s="12">
        <f t="shared" si="9"/>
        <v>18</v>
      </c>
      <c r="F298" t="s">
        <v>648</v>
      </c>
      <c r="G298" t="s">
        <v>660</v>
      </c>
      <c r="H298" t="s">
        <v>697</v>
      </c>
      <c r="I298" t="s">
        <v>703</v>
      </c>
      <c r="J298" t="s">
        <v>711</v>
      </c>
      <c r="K298" t="s">
        <v>721</v>
      </c>
      <c r="L298" t="s">
        <v>732</v>
      </c>
      <c r="M298" t="s">
        <v>1031</v>
      </c>
      <c r="N298" s="8">
        <v>337</v>
      </c>
      <c r="O298" s="8">
        <v>511.03</v>
      </c>
      <c r="P298" s="10">
        <v>0.108</v>
      </c>
      <c r="Q298" s="12">
        <v>7</v>
      </c>
    </row>
    <row r="299" spans="1:17" x14ac:dyDescent="0.3">
      <c r="A299" t="s">
        <v>312</v>
      </c>
      <c r="B299" s="6">
        <v>45377</v>
      </c>
      <c r="C299" s="6">
        <v>45387</v>
      </c>
      <c r="D299" s="6">
        <f t="shared" si="8"/>
        <v>45387</v>
      </c>
      <c r="E299" s="12">
        <f t="shared" si="9"/>
        <v>10</v>
      </c>
      <c r="F299" t="s">
        <v>648</v>
      </c>
      <c r="G299" t="s">
        <v>660</v>
      </c>
      <c r="H299" t="s">
        <v>697</v>
      </c>
      <c r="I299" t="s">
        <v>704</v>
      </c>
      <c r="J299" t="s">
        <v>711</v>
      </c>
      <c r="K299" t="s">
        <v>713</v>
      </c>
      <c r="L299" t="s">
        <v>732</v>
      </c>
      <c r="M299" t="s">
        <v>1032</v>
      </c>
      <c r="N299" s="8">
        <v>5.66</v>
      </c>
      <c r="O299" s="8">
        <v>4.22</v>
      </c>
      <c r="P299" s="10">
        <v>0.11899999999999999</v>
      </c>
      <c r="Q299" s="12">
        <v>18</v>
      </c>
    </row>
    <row r="300" spans="1:17" x14ac:dyDescent="0.3">
      <c r="A300" t="s">
        <v>313</v>
      </c>
      <c r="B300" s="6">
        <v>45679</v>
      </c>
      <c r="C300" s="6">
        <v>45679</v>
      </c>
      <c r="D300" s="6">
        <f t="shared" si="8"/>
        <v>45679</v>
      </c>
      <c r="E300" s="12">
        <f t="shared" si="9"/>
        <v>0</v>
      </c>
      <c r="F300" t="s">
        <v>649</v>
      </c>
      <c r="G300" t="s">
        <v>657</v>
      </c>
      <c r="H300" t="s">
        <v>679</v>
      </c>
      <c r="I300" t="s">
        <v>705</v>
      </c>
      <c r="J300" t="s">
        <v>708</v>
      </c>
      <c r="K300" t="s">
        <v>717</v>
      </c>
      <c r="L300" t="s">
        <v>733</v>
      </c>
      <c r="M300" t="s">
        <v>1033</v>
      </c>
      <c r="N300" s="8">
        <v>591.72</v>
      </c>
      <c r="O300" s="8">
        <v>577.24</v>
      </c>
      <c r="P300" s="10">
        <v>0</v>
      </c>
      <c r="Q300" s="12">
        <v>22</v>
      </c>
    </row>
    <row r="301" spans="1:17" x14ac:dyDescent="0.3">
      <c r="A301" t="s">
        <v>314</v>
      </c>
      <c r="B301" s="6">
        <v>45787</v>
      </c>
      <c r="C301" s="6">
        <v>45804</v>
      </c>
      <c r="D301" s="6">
        <f t="shared" si="8"/>
        <v>45804</v>
      </c>
      <c r="E301" s="12">
        <f t="shared" si="9"/>
        <v>17</v>
      </c>
      <c r="F301" t="s">
        <v>648</v>
      </c>
      <c r="G301" t="s">
        <v>653</v>
      </c>
      <c r="H301" t="s">
        <v>688</v>
      </c>
      <c r="I301" t="s">
        <v>702</v>
      </c>
      <c r="J301" t="s">
        <v>711</v>
      </c>
      <c r="K301" t="s">
        <v>712</v>
      </c>
      <c r="L301" t="s">
        <v>727</v>
      </c>
      <c r="M301" t="s">
        <v>1034</v>
      </c>
      <c r="N301" s="8">
        <v>862.89</v>
      </c>
      <c r="O301" s="8">
        <v>1426.03</v>
      </c>
      <c r="P301" s="10">
        <v>5.6000000000000001E-2</v>
      </c>
      <c r="Q301" s="12">
        <v>19</v>
      </c>
    </row>
    <row r="302" spans="1:17" x14ac:dyDescent="0.3">
      <c r="A302" t="s">
        <v>315</v>
      </c>
      <c r="B302" s="6">
        <v>45204</v>
      </c>
      <c r="C302" s="6">
        <v>45230</v>
      </c>
      <c r="D302" s="6">
        <f t="shared" si="8"/>
        <v>45230</v>
      </c>
      <c r="E302" s="12">
        <f t="shared" si="9"/>
        <v>26</v>
      </c>
      <c r="F302" t="s">
        <v>647</v>
      </c>
      <c r="G302" t="s">
        <v>659</v>
      </c>
      <c r="H302" t="s">
        <v>685</v>
      </c>
      <c r="I302" t="s">
        <v>704</v>
      </c>
      <c r="J302" t="s">
        <v>1426</v>
      </c>
      <c r="K302" t="s">
        <v>713</v>
      </c>
      <c r="L302" t="s">
        <v>728</v>
      </c>
      <c r="M302" t="s">
        <v>1035</v>
      </c>
      <c r="N302" s="8">
        <v>649.91</v>
      </c>
      <c r="O302" s="8">
        <v>1360.12</v>
      </c>
      <c r="P302" s="10">
        <v>0.19400000000000001</v>
      </c>
      <c r="Q302" s="12">
        <v>9</v>
      </c>
    </row>
    <row r="303" spans="1:17" x14ac:dyDescent="0.3">
      <c r="A303" t="s">
        <v>316</v>
      </c>
      <c r="B303" s="6">
        <v>45125</v>
      </c>
      <c r="C303" s="6">
        <v>45129</v>
      </c>
      <c r="D303" s="6">
        <f t="shared" si="8"/>
        <v>45129</v>
      </c>
      <c r="E303" s="12">
        <f t="shared" si="9"/>
        <v>4</v>
      </c>
      <c r="F303" t="s">
        <v>648</v>
      </c>
      <c r="G303" t="s">
        <v>655</v>
      </c>
      <c r="H303" t="s">
        <v>670</v>
      </c>
      <c r="I303" t="s">
        <v>704</v>
      </c>
      <c r="J303" t="s">
        <v>711</v>
      </c>
      <c r="K303" t="s">
        <v>721</v>
      </c>
      <c r="L303" t="s">
        <v>729</v>
      </c>
      <c r="M303" t="s">
        <v>1036</v>
      </c>
      <c r="N303" s="8">
        <v>1269.55</v>
      </c>
      <c r="O303" s="8">
        <v>2071.1</v>
      </c>
      <c r="P303" s="10">
        <v>0.129</v>
      </c>
      <c r="Q303" s="12">
        <v>22</v>
      </c>
    </row>
    <row r="304" spans="1:17" x14ac:dyDescent="0.3">
      <c r="A304" t="s">
        <v>317</v>
      </c>
      <c r="B304" s="6">
        <v>45830</v>
      </c>
      <c r="C304" s="6">
        <v>45846</v>
      </c>
      <c r="D304" s="6">
        <f t="shared" si="8"/>
        <v>45846</v>
      </c>
      <c r="E304" s="12">
        <f t="shared" si="9"/>
        <v>16</v>
      </c>
      <c r="F304" t="s">
        <v>649</v>
      </c>
      <c r="G304" t="s">
        <v>658</v>
      </c>
      <c r="H304" t="s">
        <v>683</v>
      </c>
      <c r="I304" t="s">
        <v>702</v>
      </c>
      <c r="J304" t="s">
        <v>711</v>
      </c>
      <c r="K304" t="s">
        <v>720</v>
      </c>
      <c r="L304" t="s">
        <v>730</v>
      </c>
      <c r="M304" t="s">
        <v>1037</v>
      </c>
      <c r="N304" s="8">
        <v>892.73</v>
      </c>
      <c r="O304" s="8">
        <v>979.84</v>
      </c>
      <c r="P304" s="10">
        <v>0.17399999999999999</v>
      </c>
      <c r="Q304" s="12">
        <v>10</v>
      </c>
    </row>
    <row r="305" spans="1:17" x14ac:dyDescent="0.3">
      <c r="A305" t="s">
        <v>318</v>
      </c>
      <c r="B305" s="6">
        <v>45462</v>
      </c>
      <c r="C305" s="6">
        <v>45463</v>
      </c>
      <c r="D305" s="6">
        <f t="shared" si="8"/>
        <v>45463</v>
      </c>
      <c r="E305" s="12">
        <f t="shared" si="9"/>
        <v>1</v>
      </c>
      <c r="F305" t="s">
        <v>646</v>
      </c>
      <c r="G305" t="s">
        <v>650</v>
      </c>
      <c r="H305" t="s">
        <v>662</v>
      </c>
      <c r="I305" t="s">
        <v>705</v>
      </c>
      <c r="J305" t="s">
        <v>711</v>
      </c>
      <c r="K305" t="s">
        <v>713</v>
      </c>
      <c r="L305" t="s">
        <v>731</v>
      </c>
      <c r="M305" t="s">
        <v>1038</v>
      </c>
      <c r="N305" s="8">
        <v>231.63</v>
      </c>
      <c r="O305" s="8">
        <v>537.39</v>
      </c>
      <c r="P305" s="10">
        <v>0.08</v>
      </c>
      <c r="Q305" s="12">
        <v>12</v>
      </c>
    </row>
    <row r="306" spans="1:17" x14ac:dyDescent="0.3">
      <c r="A306" t="s">
        <v>319</v>
      </c>
      <c r="B306" s="6">
        <v>45756</v>
      </c>
      <c r="C306" s="6">
        <v>45759</v>
      </c>
      <c r="D306" s="6">
        <f t="shared" si="8"/>
        <v>45759</v>
      </c>
      <c r="E306" s="12">
        <f t="shared" si="9"/>
        <v>3</v>
      </c>
      <c r="F306" t="s">
        <v>649</v>
      </c>
      <c r="G306" t="s">
        <v>657</v>
      </c>
      <c r="H306" t="s">
        <v>679</v>
      </c>
      <c r="I306" t="s">
        <v>705</v>
      </c>
      <c r="J306" t="s">
        <v>710</v>
      </c>
      <c r="K306" t="s">
        <v>722</v>
      </c>
      <c r="L306" t="s">
        <v>732</v>
      </c>
      <c r="M306" t="s">
        <v>1039</v>
      </c>
      <c r="N306" s="8">
        <v>86.68</v>
      </c>
      <c r="O306" s="8">
        <v>213.32</v>
      </c>
      <c r="P306" s="10">
        <v>3.7999999999999999E-2</v>
      </c>
      <c r="Q306" s="12">
        <v>8</v>
      </c>
    </row>
    <row r="307" spans="1:17" x14ac:dyDescent="0.3">
      <c r="A307" t="s">
        <v>320</v>
      </c>
      <c r="B307" s="6">
        <v>45741</v>
      </c>
      <c r="C307" s="6">
        <v>45742</v>
      </c>
      <c r="D307" s="6">
        <f t="shared" si="8"/>
        <v>45742</v>
      </c>
      <c r="E307" s="12">
        <f t="shared" si="9"/>
        <v>1</v>
      </c>
      <c r="F307" t="s">
        <v>646</v>
      </c>
      <c r="G307" t="s">
        <v>651</v>
      </c>
      <c r="H307" t="s">
        <v>665</v>
      </c>
      <c r="I307" t="s">
        <v>702</v>
      </c>
      <c r="J307" t="s">
        <v>710</v>
      </c>
      <c r="K307" t="s">
        <v>715</v>
      </c>
      <c r="L307" t="s">
        <v>733</v>
      </c>
      <c r="M307" t="s">
        <v>1040</v>
      </c>
      <c r="N307" s="8">
        <v>1450.43</v>
      </c>
      <c r="O307" s="8">
        <v>1994.67</v>
      </c>
      <c r="P307" s="10">
        <v>0.1</v>
      </c>
      <c r="Q307" s="12">
        <v>24</v>
      </c>
    </row>
    <row r="308" spans="1:17" x14ac:dyDescent="0.3">
      <c r="A308" t="s">
        <v>321</v>
      </c>
      <c r="B308" s="6">
        <v>45795</v>
      </c>
      <c r="C308" s="6">
        <v>45817</v>
      </c>
      <c r="D308" s="6">
        <f t="shared" si="8"/>
        <v>45817</v>
      </c>
      <c r="E308" s="12">
        <f t="shared" si="9"/>
        <v>22</v>
      </c>
      <c r="F308" t="s">
        <v>648</v>
      </c>
      <c r="G308" t="s">
        <v>660</v>
      </c>
      <c r="H308" t="s">
        <v>700</v>
      </c>
      <c r="I308" t="s">
        <v>704</v>
      </c>
      <c r="J308" t="s">
        <v>707</v>
      </c>
      <c r="K308" t="s">
        <v>722</v>
      </c>
      <c r="L308" t="s">
        <v>729</v>
      </c>
      <c r="M308" t="s">
        <v>1041</v>
      </c>
      <c r="N308" s="8">
        <v>382.96</v>
      </c>
      <c r="O308" s="8">
        <v>552.84</v>
      </c>
      <c r="P308" s="10">
        <v>0.17599999999999999</v>
      </c>
      <c r="Q308" s="12">
        <v>8</v>
      </c>
    </row>
    <row r="309" spans="1:17" x14ac:dyDescent="0.3">
      <c r="A309" t="s">
        <v>322</v>
      </c>
      <c r="B309" s="6">
        <v>45679</v>
      </c>
      <c r="C309" s="6">
        <v>45692</v>
      </c>
      <c r="D309" s="6">
        <f t="shared" si="8"/>
        <v>45692</v>
      </c>
      <c r="E309" s="12">
        <f t="shared" si="9"/>
        <v>13</v>
      </c>
      <c r="F309" t="s">
        <v>647</v>
      </c>
      <c r="G309" t="s">
        <v>652</v>
      </c>
      <c r="H309" t="s">
        <v>689</v>
      </c>
      <c r="I309" t="s">
        <v>705</v>
      </c>
      <c r="J309" t="s">
        <v>710</v>
      </c>
      <c r="K309" t="s">
        <v>716</v>
      </c>
      <c r="L309" t="s">
        <v>728</v>
      </c>
      <c r="M309" t="s">
        <v>1042</v>
      </c>
      <c r="N309" s="8">
        <v>122.29</v>
      </c>
      <c r="O309" s="8">
        <v>224.95</v>
      </c>
      <c r="P309" s="10">
        <v>0.153</v>
      </c>
      <c r="Q309" s="12">
        <v>28</v>
      </c>
    </row>
    <row r="310" spans="1:17" x14ac:dyDescent="0.3">
      <c r="A310" t="s">
        <v>323</v>
      </c>
      <c r="B310" s="6">
        <v>44936</v>
      </c>
      <c r="C310" s="6">
        <v>44955</v>
      </c>
      <c r="D310" s="6">
        <f t="shared" si="8"/>
        <v>44955</v>
      </c>
      <c r="E310" s="12">
        <f t="shared" si="9"/>
        <v>19</v>
      </c>
      <c r="F310" t="s">
        <v>649</v>
      </c>
      <c r="G310" t="s">
        <v>657</v>
      </c>
      <c r="H310" t="s">
        <v>679</v>
      </c>
      <c r="I310" t="s">
        <v>703</v>
      </c>
      <c r="J310" t="s">
        <v>711</v>
      </c>
      <c r="K310" t="s">
        <v>726</v>
      </c>
      <c r="L310" t="s">
        <v>731</v>
      </c>
      <c r="M310" t="s">
        <v>1043</v>
      </c>
      <c r="N310" s="8">
        <v>401.66</v>
      </c>
      <c r="O310" s="8">
        <v>772.09</v>
      </c>
      <c r="P310" s="10">
        <v>8.8999999999999996E-2</v>
      </c>
      <c r="Q310" s="12">
        <v>14</v>
      </c>
    </row>
    <row r="311" spans="1:17" x14ac:dyDescent="0.3">
      <c r="A311" t="s">
        <v>324</v>
      </c>
      <c r="B311" s="6">
        <v>45655</v>
      </c>
      <c r="C311" s="6">
        <v>45669</v>
      </c>
      <c r="D311" s="6">
        <f t="shared" si="8"/>
        <v>45669</v>
      </c>
      <c r="E311" s="12">
        <f t="shared" si="9"/>
        <v>14</v>
      </c>
      <c r="F311" t="s">
        <v>649</v>
      </c>
      <c r="G311" t="s">
        <v>658</v>
      </c>
      <c r="H311" t="s">
        <v>693</v>
      </c>
      <c r="I311" t="s">
        <v>701</v>
      </c>
      <c r="J311" t="s">
        <v>711</v>
      </c>
      <c r="K311" t="s">
        <v>717</v>
      </c>
      <c r="L311" t="s">
        <v>732</v>
      </c>
      <c r="M311" t="s">
        <v>1044</v>
      </c>
      <c r="N311" s="8">
        <v>1399.72</v>
      </c>
      <c r="O311" s="8">
        <v>3149.21</v>
      </c>
      <c r="P311" s="10">
        <v>0.185</v>
      </c>
      <c r="Q311" s="12">
        <v>12</v>
      </c>
    </row>
    <row r="312" spans="1:17" x14ac:dyDescent="0.3">
      <c r="A312" t="s">
        <v>325</v>
      </c>
      <c r="B312" s="6">
        <v>45435</v>
      </c>
      <c r="C312" s="6">
        <v>45449</v>
      </c>
      <c r="D312" s="6">
        <f t="shared" si="8"/>
        <v>45449</v>
      </c>
      <c r="E312" s="12">
        <f t="shared" si="9"/>
        <v>14</v>
      </c>
      <c r="F312" t="s">
        <v>648</v>
      </c>
      <c r="G312" t="s">
        <v>655</v>
      </c>
      <c r="H312" t="s">
        <v>692</v>
      </c>
      <c r="I312" t="s">
        <v>703</v>
      </c>
      <c r="J312" t="s">
        <v>708</v>
      </c>
      <c r="K312" t="s">
        <v>714</v>
      </c>
      <c r="L312" t="s">
        <v>729</v>
      </c>
      <c r="M312" t="s">
        <v>1045</v>
      </c>
      <c r="N312" s="8">
        <v>51.13</v>
      </c>
      <c r="O312" s="8">
        <v>57.53</v>
      </c>
      <c r="P312" s="10">
        <v>4.4999999999999998E-2</v>
      </c>
      <c r="Q312" s="12">
        <v>16</v>
      </c>
    </row>
    <row r="313" spans="1:17" x14ac:dyDescent="0.3">
      <c r="A313" t="s">
        <v>326</v>
      </c>
      <c r="B313" s="6">
        <v>45101</v>
      </c>
      <c r="C313" s="6">
        <v>45099</v>
      </c>
      <c r="D313" s="6">
        <f t="shared" si="8"/>
        <v>45101</v>
      </c>
      <c r="E313" s="12">
        <f t="shared" si="9"/>
        <v>0</v>
      </c>
      <c r="F313" t="s">
        <v>648</v>
      </c>
      <c r="G313" t="s">
        <v>653</v>
      </c>
      <c r="H313" t="s">
        <v>667</v>
      </c>
      <c r="I313" t="s">
        <v>703</v>
      </c>
      <c r="J313" t="s">
        <v>707</v>
      </c>
      <c r="K313" t="s">
        <v>724</v>
      </c>
      <c r="L313" t="s">
        <v>733</v>
      </c>
      <c r="M313" t="s">
        <v>1046</v>
      </c>
      <c r="N313" s="8">
        <v>471.42</v>
      </c>
      <c r="O313" s="8">
        <v>824.81</v>
      </c>
      <c r="P313" s="10">
        <v>8.7999999999999995E-2</v>
      </c>
      <c r="Q313" s="12">
        <v>15</v>
      </c>
    </row>
    <row r="314" spans="1:17" x14ac:dyDescent="0.3">
      <c r="A314" t="s">
        <v>327</v>
      </c>
      <c r="B314" s="6">
        <v>45600</v>
      </c>
      <c r="C314" s="6">
        <v>45601</v>
      </c>
      <c r="D314" s="6">
        <f t="shared" si="8"/>
        <v>45601</v>
      </c>
      <c r="E314" s="12">
        <f t="shared" si="9"/>
        <v>1</v>
      </c>
      <c r="F314" t="s">
        <v>649</v>
      </c>
      <c r="G314" t="s">
        <v>658</v>
      </c>
      <c r="H314" t="s">
        <v>683</v>
      </c>
      <c r="I314" t="s">
        <v>701</v>
      </c>
      <c r="J314" t="s">
        <v>707</v>
      </c>
      <c r="K314" t="s">
        <v>724</v>
      </c>
      <c r="L314" t="s">
        <v>728</v>
      </c>
      <c r="M314" t="s">
        <v>1047</v>
      </c>
      <c r="N314" s="8">
        <v>840.68</v>
      </c>
      <c r="O314" s="8">
        <v>1493.53</v>
      </c>
      <c r="P314" s="10">
        <v>0</v>
      </c>
      <c r="Q314" s="12">
        <v>27</v>
      </c>
    </row>
    <row r="315" spans="1:17" x14ac:dyDescent="0.3">
      <c r="A315" t="s">
        <v>328</v>
      </c>
      <c r="B315" s="6">
        <v>45451</v>
      </c>
      <c r="C315" s="6">
        <v>45467</v>
      </c>
      <c r="D315" s="6">
        <f t="shared" si="8"/>
        <v>45467</v>
      </c>
      <c r="E315" s="12">
        <f t="shared" si="9"/>
        <v>16</v>
      </c>
      <c r="F315" t="s">
        <v>646</v>
      </c>
      <c r="G315" t="s">
        <v>661</v>
      </c>
      <c r="H315" t="s">
        <v>687</v>
      </c>
      <c r="I315" t="s">
        <v>702</v>
      </c>
      <c r="J315" t="s">
        <v>710</v>
      </c>
      <c r="K315" t="s">
        <v>722</v>
      </c>
      <c r="L315" t="s">
        <v>732</v>
      </c>
      <c r="M315" t="s">
        <v>1048</v>
      </c>
      <c r="N315" s="8">
        <v>597.85</v>
      </c>
      <c r="O315" s="8">
        <v>741.92</v>
      </c>
      <c r="P315" s="10">
        <v>3.1E-2</v>
      </c>
      <c r="Q315" s="12">
        <v>7</v>
      </c>
    </row>
    <row r="316" spans="1:17" x14ac:dyDescent="0.3">
      <c r="A316" t="s">
        <v>329</v>
      </c>
      <c r="B316" s="6">
        <v>45809</v>
      </c>
      <c r="C316" s="6">
        <v>45814</v>
      </c>
      <c r="D316" s="6">
        <f t="shared" si="8"/>
        <v>45814</v>
      </c>
      <c r="E316" s="12">
        <f t="shared" si="9"/>
        <v>5</v>
      </c>
      <c r="F316" t="s">
        <v>649</v>
      </c>
      <c r="G316" t="s">
        <v>657</v>
      </c>
      <c r="H316" t="s">
        <v>690</v>
      </c>
      <c r="I316" t="s">
        <v>704</v>
      </c>
      <c r="J316" t="s">
        <v>710</v>
      </c>
      <c r="K316" t="s">
        <v>715</v>
      </c>
      <c r="L316" t="s">
        <v>727</v>
      </c>
      <c r="M316" t="s">
        <v>1049</v>
      </c>
      <c r="N316" s="8">
        <v>379.45</v>
      </c>
      <c r="O316" s="8">
        <v>742.23</v>
      </c>
      <c r="P316" s="10">
        <v>0.09</v>
      </c>
      <c r="Q316" s="12">
        <v>13</v>
      </c>
    </row>
    <row r="317" spans="1:17" x14ac:dyDescent="0.3">
      <c r="A317" t="s">
        <v>330</v>
      </c>
      <c r="B317" s="6">
        <v>45052</v>
      </c>
      <c r="C317" s="6">
        <v>45060</v>
      </c>
      <c r="D317" s="6">
        <f t="shared" si="8"/>
        <v>45060</v>
      </c>
      <c r="E317" s="12">
        <f t="shared" si="9"/>
        <v>8</v>
      </c>
      <c r="F317" t="s">
        <v>647</v>
      </c>
      <c r="G317" t="s">
        <v>652</v>
      </c>
      <c r="H317" t="s">
        <v>666</v>
      </c>
      <c r="I317" t="s">
        <v>706</v>
      </c>
      <c r="J317" t="s">
        <v>709</v>
      </c>
      <c r="K317" t="s">
        <v>717</v>
      </c>
      <c r="L317" t="s">
        <v>730</v>
      </c>
      <c r="M317" t="s">
        <v>1050</v>
      </c>
      <c r="N317" s="8">
        <v>291.18</v>
      </c>
      <c r="O317" s="8">
        <v>479.54</v>
      </c>
      <c r="P317" s="10">
        <v>0.14099999999999999</v>
      </c>
      <c r="Q317" s="12">
        <v>22</v>
      </c>
    </row>
    <row r="318" spans="1:17" x14ac:dyDescent="0.3">
      <c r="A318" t="s">
        <v>331</v>
      </c>
      <c r="B318" s="6">
        <v>45244</v>
      </c>
      <c r="C318" s="6">
        <v>45260</v>
      </c>
      <c r="D318" s="6">
        <f t="shared" si="8"/>
        <v>45260</v>
      </c>
      <c r="E318" s="12">
        <f t="shared" si="9"/>
        <v>16</v>
      </c>
      <c r="F318" t="s">
        <v>648</v>
      </c>
      <c r="G318" t="s">
        <v>655</v>
      </c>
      <c r="H318" t="s">
        <v>670</v>
      </c>
      <c r="I318" t="s">
        <v>706</v>
      </c>
      <c r="J318" t="s">
        <v>711</v>
      </c>
      <c r="K318" t="s">
        <v>723</v>
      </c>
      <c r="L318" t="s">
        <v>729</v>
      </c>
      <c r="M318" t="s">
        <v>1051</v>
      </c>
      <c r="N318" s="8">
        <v>1017.92</v>
      </c>
      <c r="O318" s="8">
        <v>1175.25</v>
      </c>
      <c r="P318" s="10">
        <v>7.4999999999999997E-2</v>
      </c>
      <c r="Q318" s="12">
        <v>15</v>
      </c>
    </row>
    <row r="319" spans="1:17" x14ac:dyDescent="0.3">
      <c r="A319" t="s">
        <v>332</v>
      </c>
      <c r="B319" s="6">
        <v>45748</v>
      </c>
      <c r="C319" s="6">
        <v>45774</v>
      </c>
      <c r="D319" s="6">
        <f t="shared" si="8"/>
        <v>45774</v>
      </c>
      <c r="E319" s="12">
        <f t="shared" si="9"/>
        <v>26</v>
      </c>
      <c r="F319" t="s">
        <v>648</v>
      </c>
      <c r="G319" t="s">
        <v>660</v>
      </c>
      <c r="H319" t="s">
        <v>686</v>
      </c>
      <c r="I319" t="s">
        <v>701</v>
      </c>
      <c r="J319" t="s">
        <v>711</v>
      </c>
      <c r="K319" t="s">
        <v>714</v>
      </c>
      <c r="L319" t="s">
        <v>732</v>
      </c>
      <c r="M319" t="s">
        <v>1052</v>
      </c>
      <c r="N319" s="8">
        <v>156.55000000000001</v>
      </c>
      <c r="O319" s="8">
        <v>227.45</v>
      </c>
      <c r="P319" s="10">
        <v>1.4E-2</v>
      </c>
      <c r="Q319" s="12">
        <v>13</v>
      </c>
    </row>
    <row r="320" spans="1:17" x14ac:dyDescent="0.3">
      <c r="A320" t="s">
        <v>333</v>
      </c>
      <c r="B320" s="6">
        <v>45008</v>
      </c>
      <c r="C320" s="6">
        <v>45031</v>
      </c>
      <c r="D320" s="6">
        <f t="shared" si="8"/>
        <v>45031</v>
      </c>
      <c r="E320" s="12">
        <f t="shared" si="9"/>
        <v>23</v>
      </c>
      <c r="F320" t="s">
        <v>646</v>
      </c>
      <c r="G320" t="s">
        <v>650</v>
      </c>
      <c r="H320" t="s">
        <v>675</v>
      </c>
      <c r="I320" t="s">
        <v>705</v>
      </c>
      <c r="J320" t="s">
        <v>707</v>
      </c>
      <c r="K320" t="s">
        <v>712</v>
      </c>
      <c r="L320" t="s">
        <v>733</v>
      </c>
      <c r="M320" t="s">
        <v>1053</v>
      </c>
      <c r="N320" s="8">
        <v>875.36</v>
      </c>
      <c r="O320" s="8">
        <v>1178.6199999999999</v>
      </c>
      <c r="P320" s="10">
        <v>0.151</v>
      </c>
      <c r="Q320" s="12">
        <v>53</v>
      </c>
    </row>
    <row r="321" spans="1:17" x14ac:dyDescent="0.3">
      <c r="A321" t="s">
        <v>334</v>
      </c>
      <c r="B321" s="6">
        <v>45440</v>
      </c>
      <c r="C321" s="6">
        <v>45461</v>
      </c>
      <c r="D321" s="6">
        <f t="shared" si="8"/>
        <v>45461</v>
      </c>
      <c r="E321" s="12">
        <f t="shared" si="9"/>
        <v>21</v>
      </c>
      <c r="F321" t="s">
        <v>649</v>
      </c>
      <c r="G321" t="s">
        <v>656</v>
      </c>
      <c r="H321" t="s">
        <v>698</v>
      </c>
      <c r="I321" t="s">
        <v>705</v>
      </c>
      <c r="J321" t="s">
        <v>708</v>
      </c>
      <c r="K321" t="s">
        <v>718</v>
      </c>
      <c r="L321" t="s">
        <v>730</v>
      </c>
      <c r="M321" t="s">
        <v>1054</v>
      </c>
      <c r="N321" s="8">
        <v>986.85</v>
      </c>
      <c r="O321" s="8">
        <v>2422.1</v>
      </c>
      <c r="P321" s="10">
        <v>7.5999999999999998E-2</v>
      </c>
      <c r="Q321" s="12">
        <v>10</v>
      </c>
    </row>
    <row r="322" spans="1:17" x14ac:dyDescent="0.3">
      <c r="A322" t="s">
        <v>335</v>
      </c>
      <c r="B322" s="6">
        <v>45293</v>
      </c>
      <c r="C322" s="6">
        <v>45292</v>
      </c>
      <c r="D322" s="6">
        <f t="shared" si="8"/>
        <v>45293</v>
      </c>
      <c r="E322" s="12">
        <f t="shared" si="9"/>
        <v>0</v>
      </c>
      <c r="F322" t="s">
        <v>648</v>
      </c>
      <c r="G322" t="s">
        <v>660</v>
      </c>
      <c r="H322" t="s">
        <v>677</v>
      </c>
      <c r="I322" t="s">
        <v>702</v>
      </c>
      <c r="J322" t="s">
        <v>709</v>
      </c>
      <c r="K322" t="s">
        <v>717</v>
      </c>
      <c r="L322" t="s">
        <v>729</v>
      </c>
      <c r="M322" t="s">
        <v>1055</v>
      </c>
      <c r="N322" s="8">
        <v>404.77</v>
      </c>
      <c r="O322" s="8">
        <v>433.88</v>
      </c>
      <c r="P322" s="10">
        <v>0.215</v>
      </c>
      <c r="Q322" s="12">
        <v>22</v>
      </c>
    </row>
    <row r="323" spans="1:17" x14ac:dyDescent="0.3">
      <c r="A323" t="s">
        <v>336</v>
      </c>
      <c r="B323" s="6">
        <v>44985</v>
      </c>
      <c r="C323" s="6">
        <v>44984</v>
      </c>
      <c r="D323" s="6">
        <f t="shared" ref="D323:D386" si="10">IF(C323&lt;B323,B323,C323)</f>
        <v>44985</v>
      </c>
      <c r="E323" s="12">
        <f t="shared" ref="E323:E386" si="11">D323-B323</f>
        <v>0</v>
      </c>
      <c r="F323" t="s">
        <v>649</v>
      </c>
      <c r="G323" t="s">
        <v>657</v>
      </c>
      <c r="H323" t="s">
        <v>673</v>
      </c>
      <c r="I323" t="s">
        <v>701</v>
      </c>
      <c r="J323" t="s">
        <v>707</v>
      </c>
      <c r="K323" t="s">
        <v>723</v>
      </c>
      <c r="L323" t="s">
        <v>729</v>
      </c>
      <c r="M323" t="s">
        <v>1056</v>
      </c>
      <c r="N323" s="8">
        <v>1299.81</v>
      </c>
      <c r="O323" s="8">
        <v>3149.13</v>
      </c>
      <c r="P323" s="10">
        <v>0.10299999999999999</v>
      </c>
      <c r="Q323" s="12">
        <v>14</v>
      </c>
    </row>
    <row r="324" spans="1:17" x14ac:dyDescent="0.3">
      <c r="A324" t="s">
        <v>337</v>
      </c>
      <c r="B324" s="6">
        <v>45340</v>
      </c>
      <c r="C324" s="6">
        <v>45362</v>
      </c>
      <c r="D324" s="6">
        <f t="shared" si="10"/>
        <v>45362</v>
      </c>
      <c r="E324" s="12">
        <f t="shared" si="11"/>
        <v>22</v>
      </c>
      <c r="F324" t="s">
        <v>648</v>
      </c>
      <c r="G324" t="s">
        <v>655</v>
      </c>
      <c r="H324" t="s">
        <v>670</v>
      </c>
      <c r="I324" t="s">
        <v>704</v>
      </c>
      <c r="J324" t="s">
        <v>708</v>
      </c>
      <c r="K324" t="s">
        <v>720</v>
      </c>
      <c r="L324" t="s">
        <v>727</v>
      </c>
      <c r="M324" t="s">
        <v>1057</v>
      </c>
      <c r="N324" s="8">
        <v>80.48</v>
      </c>
      <c r="O324" s="8">
        <v>65.650000000000006</v>
      </c>
      <c r="P324" s="10">
        <v>0.17599999999999999</v>
      </c>
      <c r="Q324" s="12">
        <v>13</v>
      </c>
    </row>
    <row r="325" spans="1:17" x14ac:dyDescent="0.3">
      <c r="A325" t="s">
        <v>338</v>
      </c>
      <c r="B325" s="6">
        <v>45544</v>
      </c>
      <c r="C325" s="6">
        <v>45573</v>
      </c>
      <c r="D325" s="6">
        <f t="shared" si="10"/>
        <v>45573</v>
      </c>
      <c r="E325" s="12">
        <f t="shared" si="11"/>
        <v>29</v>
      </c>
      <c r="F325" t="s">
        <v>648</v>
      </c>
      <c r="G325" t="s">
        <v>655</v>
      </c>
      <c r="H325" t="s">
        <v>670</v>
      </c>
      <c r="I325" t="s">
        <v>702</v>
      </c>
      <c r="J325" t="s">
        <v>711</v>
      </c>
      <c r="K325" t="s">
        <v>713</v>
      </c>
      <c r="L325" t="s">
        <v>727</v>
      </c>
      <c r="M325" t="s">
        <v>1058</v>
      </c>
      <c r="N325" s="8">
        <v>1010.33</v>
      </c>
      <c r="O325" s="8">
        <v>2492.14</v>
      </c>
      <c r="P325" s="10">
        <v>5.0999999999999997E-2</v>
      </c>
      <c r="Q325" s="12">
        <v>11</v>
      </c>
    </row>
    <row r="326" spans="1:17" x14ac:dyDescent="0.3">
      <c r="A326" t="s">
        <v>339</v>
      </c>
      <c r="B326" s="6">
        <v>45053</v>
      </c>
      <c r="C326" s="6">
        <v>45075</v>
      </c>
      <c r="D326" s="6">
        <f t="shared" si="10"/>
        <v>45075</v>
      </c>
      <c r="E326" s="12">
        <f t="shared" si="11"/>
        <v>22</v>
      </c>
      <c r="F326" t="s">
        <v>646</v>
      </c>
      <c r="G326" t="s">
        <v>661</v>
      </c>
      <c r="H326" t="s">
        <v>687</v>
      </c>
      <c r="I326" t="s">
        <v>702</v>
      </c>
      <c r="J326" t="s">
        <v>710</v>
      </c>
      <c r="K326" t="s">
        <v>723</v>
      </c>
      <c r="L326" t="s">
        <v>733</v>
      </c>
      <c r="M326" t="s">
        <v>1059</v>
      </c>
      <c r="N326" s="8">
        <v>653.86</v>
      </c>
      <c r="O326" s="8">
        <v>931.84</v>
      </c>
      <c r="P326" s="10">
        <v>0.121</v>
      </c>
      <c r="Q326" s="12">
        <v>12</v>
      </c>
    </row>
    <row r="327" spans="1:17" x14ac:dyDescent="0.3">
      <c r="A327" t="s">
        <v>340</v>
      </c>
      <c r="B327" s="6">
        <v>45303</v>
      </c>
      <c r="C327" s="6">
        <v>45320</v>
      </c>
      <c r="D327" s="6">
        <f t="shared" si="10"/>
        <v>45320</v>
      </c>
      <c r="E327" s="12">
        <f t="shared" si="11"/>
        <v>17</v>
      </c>
      <c r="F327" t="s">
        <v>647</v>
      </c>
      <c r="G327" t="s">
        <v>654</v>
      </c>
      <c r="H327" t="s">
        <v>696</v>
      </c>
      <c r="I327" t="s">
        <v>705</v>
      </c>
      <c r="J327" t="s">
        <v>711</v>
      </c>
      <c r="K327" t="s">
        <v>717</v>
      </c>
      <c r="L327" t="s">
        <v>727</v>
      </c>
      <c r="M327" t="s">
        <v>1060</v>
      </c>
      <c r="N327" s="8">
        <v>310.02</v>
      </c>
      <c r="O327" s="8">
        <v>619.51</v>
      </c>
      <c r="P327" s="10">
        <v>4.2000000000000003E-2</v>
      </c>
      <c r="Q327" s="12">
        <v>4</v>
      </c>
    </row>
    <row r="328" spans="1:17" x14ac:dyDescent="0.3">
      <c r="A328" t="s">
        <v>341</v>
      </c>
      <c r="B328" s="6">
        <v>45087</v>
      </c>
      <c r="C328" s="6">
        <v>45095</v>
      </c>
      <c r="D328" s="6">
        <f t="shared" si="10"/>
        <v>45095</v>
      </c>
      <c r="E328" s="12">
        <f t="shared" si="11"/>
        <v>8</v>
      </c>
      <c r="F328" t="s">
        <v>646</v>
      </c>
      <c r="G328" t="s">
        <v>650</v>
      </c>
      <c r="H328" t="s">
        <v>678</v>
      </c>
      <c r="I328" t="s">
        <v>706</v>
      </c>
      <c r="J328" t="s">
        <v>711</v>
      </c>
      <c r="K328" t="s">
        <v>722</v>
      </c>
      <c r="L328" t="s">
        <v>730</v>
      </c>
      <c r="M328" t="s">
        <v>1061</v>
      </c>
      <c r="N328" s="8">
        <v>894.23</v>
      </c>
      <c r="O328" s="8">
        <v>1421.55</v>
      </c>
      <c r="P328" s="10">
        <v>0.109</v>
      </c>
      <c r="Q328" s="12">
        <v>3</v>
      </c>
    </row>
    <row r="329" spans="1:17" x14ac:dyDescent="0.3">
      <c r="A329" t="s">
        <v>342</v>
      </c>
      <c r="B329" s="6">
        <v>45796</v>
      </c>
      <c r="C329" s="6">
        <v>45794</v>
      </c>
      <c r="D329" s="6">
        <f t="shared" si="10"/>
        <v>45796</v>
      </c>
      <c r="E329" s="12">
        <f t="shared" si="11"/>
        <v>0</v>
      </c>
      <c r="F329" t="s">
        <v>648</v>
      </c>
      <c r="G329" t="s">
        <v>655</v>
      </c>
      <c r="H329" t="s">
        <v>670</v>
      </c>
      <c r="I329" t="s">
        <v>705</v>
      </c>
      <c r="J329" t="s">
        <v>710</v>
      </c>
      <c r="K329" t="s">
        <v>716</v>
      </c>
      <c r="L329" t="s">
        <v>732</v>
      </c>
      <c r="M329" t="s">
        <v>1062</v>
      </c>
      <c r="N329" s="8">
        <v>383.77</v>
      </c>
      <c r="O329" s="8">
        <v>952.56</v>
      </c>
      <c r="P329" s="10">
        <v>0.34599999999999997</v>
      </c>
      <c r="Q329" s="12">
        <v>10</v>
      </c>
    </row>
    <row r="330" spans="1:17" x14ac:dyDescent="0.3">
      <c r="A330" t="s">
        <v>343</v>
      </c>
      <c r="B330" s="6">
        <v>45221</v>
      </c>
      <c r="C330" s="6">
        <v>45246</v>
      </c>
      <c r="D330" s="6">
        <f t="shared" si="10"/>
        <v>45246</v>
      </c>
      <c r="E330" s="12">
        <f t="shared" si="11"/>
        <v>25</v>
      </c>
      <c r="F330" t="s">
        <v>648</v>
      </c>
      <c r="G330" t="s">
        <v>653</v>
      </c>
      <c r="H330" t="s">
        <v>667</v>
      </c>
      <c r="I330" t="s">
        <v>705</v>
      </c>
      <c r="J330" t="s">
        <v>709</v>
      </c>
      <c r="K330" t="s">
        <v>714</v>
      </c>
      <c r="L330" t="s">
        <v>731</v>
      </c>
      <c r="M330" t="s">
        <v>1063</v>
      </c>
      <c r="N330" s="8">
        <v>1373.31</v>
      </c>
      <c r="O330" s="8">
        <v>3154.14</v>
      </c>
      <c r="P330" s="10">
        <v>0.2</v>
      </c>
      <c r="Q330" s="12">
        <v>11</v>
      </c>
    </row>
    <row r="331" spans="1:17" x14ac:dyDescent="0.3">
      <c r="A331" t="s">
        <v>344</v>
      </c>
      <c r="B331" s="6">
        <v>45668</v>
      </c>
      <c r="C331" s="6">
        <v>45680</v>
      </c>
      <c r="D331" s="6">
        <f t="shared" si="10"/>
        <v>45680</v>
      </c>
      <c r="E331" s="12">
        <f t="shared" si="11"/>
        <v>12</v>
      </c>
      <c r="F331" t="s">
        <v>648</v>
      </c>
      <c r="G331" t="s">
        <v>660</v>
      </c>
      <c r="H331" t="s">
        <v>697</v>
      </c>
      <c r="I331" t="s">
        <v>704</v>
      </c>
      <c r="J331" t="s">
        <v>710</v>
      </c>
      <c r="K331" t="s">
        <v>722</v>
      </c>
      <c r="L331" t="s">
        <v>730</v>
      </c>
      <c r="M331" t="s">
        <v>1064</v>
      </c>
      <c r="N331" s="8">
        <v>100.69</v>
      </c>
      <c r="O331" s="8">
        <v>226.14</v>
      </c>
      <c r="P331" s="10">
        <v>6.5000000000000002E-2</v>
      </c>
      <c r="Q331" s="12">
        <v>12</v>
      </c>
    </row>
    <row r="332" spans="1:17" x14ac:dyDescent="0.3">
      <c r="A332" t="s">
        <v>345</v>
      </c>
      <c r="B332" s="6">
        <v>45914</v>
      </c>
      <c r="C332" s="6">
        <v>45926</v>
      </c>
      <c r="D332" s="6">
        <f t="shared" si="10"/>
        <v>45926</v>
      </c>
      <c r="E332" s="12">
        <f t="shared" si="11"/>
        <v>12</v>
      </c>
      <c r="F332" t="s">
        <v>649</v>
      </c>
      <c r="G332" t="s">
        <v>658</v>
      </c>
      <c r="H332" t="s">
        <v>683</v>
      </c>
      <c r="I332" t="s">
        <v>705</v>
      </c>
      <c r="J332" t="s">
        <v>711</v>
      </c>
      <c r="K332" t="s">
        <v>725</v>
      </c>
      <c r="L332" t="s">
        <v>729</v>
      </c>
      <c r="M332" t="s">
        <v>1065</v>
      </c>
      <c r="N332" s="8">
        <v>425.15</v>
      </c>
      <c r="O332" s="8">
        <v>885.92</v>
      </c>
      <c r="P332" s="10">
        <v>0.23899999999999999</v>
      </c>
      <c r="Q332" s="12">
        <v>13</v>
      </c>
    </row>
    <row r="333" spans="1:17" x14ac:dyDescent="0.3">
      <c r="A333" t="s">
        <v>346</v>
      </c>
      <c r="B333" s="6">
        <v>45168</v>
      </c>
      <c r="C333" s="6">
        <v>45172</v>
      </c>
      <c r="D333" s="6">
        <f t="shared" si="10"/>
        <v>45172</v>
      </c>
      <c r="E333" s="12">
        <f t="shared" si="11"/>
        <v>4</v>
      </c>
      <c r="F333" t="s">
        <v>647</v>
      </c>
      <c r="G333" t="s">
        <v>654</v>
      </c>
      <c r="H333" t="s">
        <v>680</v>
      </c>
      <c r="I333" t="s">
        <v>705</v>
      </c>
      <c r="J333" t="s">
        <v>709</v>
      </c>
      <c r="K333" t="s">
        <v>716</v>
      </c>
      <c r="L333" t="s">
        <v>733</v>
      </c>
      <c r="M333" t="s">
        <v>1066</v>
      </c>
      <c r="N333" s="8">
        <v>1082.25</v>
      </c>
      <c r="O333" s="8">
        <v>2433.34</v>
      </c>
      <c r="P333" s="10">
        <v>0.27</v>
      </c>
      <c r="Q333" s="12">
        <v>4</v>
      </c>
    </row>
    <row r="334" spans="1:17" x14ac:dyDescent="0.3">
      <c r="A334" t="s">
        <v>347</v>
      </c>
      <c r="B334" s="6">
        <v>45245</v>
      </c>
      <c r="C334" s="6">
        <v>45266</v>
      </c>
      <c r="D334" s="6">
        <f t="shared" si="10"/>
        <v>45266</v>
      </c>
      <c r="E334" s="12">
        <f t="shared" si="11"/>
        <v>21</v>
      </c>
      <c r="F334" t="s">
        <v>649</v>
      </c>
      <c r="G334" t="s">
        <v>658</v>
      </c>
      <c r="H334" t="s">
        <v>693</v>
      </c>
      <c r="I334" t="s">
        <v>702</v>
      </c>
      <c r="J334" t="s">
        <v>711</v>
      </c>
      <c r="K334" t="s">
        <v>722</v>
      </c>
      <c r="L334" t="s">
        <v>733</v>
      </c>
      <c r="M334" t="s">
        <v>1067</v>
      </c>
      <c r="N334" s="8">
        <v>1184.99</v>
      </c>
      <c r="O334" s="8">
        <v>1154.3399999999999</v>
      </c>
      <c r="P334" s="10">
        <v>2.8000000000000001E-2</v>
      </c>
      <c r="Q334" s="12">
        <v>5</v>
      </c>
    </row>
    <row r="335" spans="1:17" x14ac:dyDescent="0.3">
      <c r="A335" t="s">
        <v>348</v>
      </c>
      <c r="B335" s="6">
        <v>45774</v>
      </c>
      <c r="C335" s="6">
        <v>45804</v>
      </c>
      <c r="D335" s="6">
        <f t="shared" si="10"/>
        <v>45804</v>
      </c>
      <c r="E335" s="12">
        <f t="shared" si="11"/>
        <v>30</v>
      </c>
      <c r="F335" t="s">
        <v>647</v>
      </c>
      <c r="G335" t="s">
        <v>654</v>
      </c>
      <c r="H335" t="s">
        <v>1426</v>
      </c>
      <c r="I335" t="s">
        <v>706</v>
      </c>
      <c r="J335" t="s">
        <v>709</v>
      </c>
      <c r="K335" t="s">
        <v>722</v>
      </c>
      <c r="L335" t="s">
        <v>730</v>
      </c>
      <c r="M335" t="s">
        <v>1068</v>
      </c>
      <c r="N335" s="8">
        <v>481.32</v>
      </c>
      <c r="O335" s="8">
        <v>1135.99</v>
      </c>
      <c r="P335" s="10">
        <v>0.14499999999999999</v>
      </c>
      <c r="Q335" s="12">
        <v>5</v>
      </c>
    </row>
    <row r="336" spans="1:17" x14ac:dyDescent="0.3">
      <c r="A336" t="s">
        <v>349</v>
      </c>
      <c r="B336" s="6">
        <v>45391</v>
      </c>
      <c r="C336" s="6">
        <v>45400</v>
      </c>
      <c r="D336" s="6">
        <f t="shared" si="10"/>
        <v>45400</v>
      </c>
      <c r="E336" s="12">
        <f t="shared" si="11"/>
        <v>9</v>
      </c>
      <c r="F336" t="s">
        <v>649</v>
      </c>
      <c r="G336" t="s">
        <v>657</v>
      </c>
      <c r="H336" t="s">
        <v>679</v>
      </c>
      <c r="I336" t="s">
        <v>704</v>
      </c>
      <c r="J336" t="s">
        <v>708</v>
      </c>
      <c r="K336" t="s">
        <v>718</v>
      </c>
      <c r="L336" t="s">
        <v>728</v>
      </c>
      <c r="M336" t="s">
        <v>1069</v>
      </c>
      <c r="N336" s="8">
        <v>1288.8499999999999</v>
      </c>
      <c r="O336" s="8">
        <v>2751.84</v>
      </c>
      <c r="P336" s="10">
        <v>0.158</v>
      </c>
      <c r="Q336" s="12">
        <v>7</v>
      </c>
    </row>
    <row r="337" spans="1:17" x14ac:dyDescent="0.3">
      <c r="A337" t="s">
        <v>350</v>
      </c>
      <c r="B337" s="6">
        <v>45484</v>
      </c>
      <c r="C337" s="6">
        <v>45504</v>
      </c>
      <c r="D337" s="6">
        <f t="shared" si="10"/>
        <v>45504</v>
      </c>
      <c r="E337" s="12">
        <f t="shared" si="11"/>
        <v>20</v>
      </c>
      <c r="F337" t="s">
        <v>647</v>
      </c>
      <c r="G337" t="s">
        <v>659</v>
      </c>
      <c r="H337" t="s">
        <v>676</v>
      </c>
      <c r="I337" t="s">
        <v>704</v>
      </c>
      <c r="J337" t="s">
        <v>708</v>
      </c>
      <c r="K337" t="s">
        <v>715</v>
      </c>
      <c r="L337" t="s">
        <v>730</v>
      </c>
      <c r="M337" t="s">
        <v>1070</v>
      </c>
      <c r="N337" s="8">
        <v>647.26</v>
      </c>
      <c r="O337" s="8">
        <v>1374.72</v>
      </c>
      <c r="P337" s="10">
        <v>6.6000000000000003E-2</v>
      </c>
      <c r="Q337" s="12">
        <v>22</v>
      </c>
    </row>
    <row r="338" spans="1:17" x14ac:dyDescent="0.3">
      <c r="A338" t="s">
        <v>351</v>
      </c>
      <c r="B338" s="6">
        <v>45340</v>
      </c>
      <c r="C338" s="6">
        <v>45354</v>
      </c>
      <c r="D338" s="6">
        <f t="shared" si="10"/>
        <v>45354</v>
      </c>
      <c r="E338" s="12">
        <f t="shared" si="11"/>
        <v>14</v>
      </c>
      <c r="F338" t="s">
        <v>648</v>
      </c>
      <c r="G338" t="s">
        <v>655</v>
      </c>
      <c r="H338" t="s">
        <v>1426</v>
      </c>
      <c r="I338" t="s">
        <v>706</v>
      </c>
      <c r="J338" t="s">
        <v>710</v>
      </c>
      <c r="K338" t="s">
        <v>720</v>
      </c>
      <c r="L338" t="s">
        <v>728</v>
      </c>
      <c r="M338" t="s">
        <v>1071</v>
      </c>
      <c r="N338" s="8">
        <v>624.23</v>
      </c>
      <c r="O338" s="8">
        <v>1318.37</v>
      </c>
      <c r="P338" s="10">
        <v>0.21</v>
      </c>
      <c r="Q338" s="12">
        <v>37</v>
      </c>
    </row>
    <row r="339" spans="1:17" x14ac:dyDescent="0.3">
      <c r="A339" t="s">
        <v>352</v>
      </c>
      <c r="B339" s="6">
        <v>45132</v>
      </c>
      <c r="C339" s="6">
        <v>45148</v>
      </c>
      <c r="D339" s="6">
        <f t="shared" si="10"/>
        <v>45148</v>
      </c>
      <c r="E339" s="12">
        <f t="shared" si="11"/>
        <v>16</v>
      </c>
      <c r="F339" t="s">
        <v>646</v>
      </c>
      <c r="G339" t="s">
        <v>651</v>
      </c>
      <c r="H339" t="s">
        <v>663</v>
      </c>
      <c r="I339" t="s">
        <v>701</v>
      </c>
      <c r="J339" t="s">
        <v>710</v>
      </c>
      <c r="K339" t="s">
        <v>714</v>
      </c>
      <c r="L339" t="s">
        <v>733</v>
      </c>
      <c r="M339" t="s">
        <v>1072</v>
      </c>
      <c r="N339" s="8">
        <v>506.83</v>
      </c>
      <c r="O339" s="8">
        <v>441.74</v>
      </c>
      <c r="P339" s="10">
        <v>0.24</v>
      </c>
      <c r="Q339" s="12">
        <v>9</v>
      </c>
    </row>
    <row r="340" spans="1:17" x14ac:dyDescent="0.3">
      <c r="A340" t="s">
        <v>353</v>
      </c>
      <c r="B340" s="6">
        <v>45121</v>
      </c>
      <c r="C340" s="6">
        <v>45128</v>
      </c>
      <c r="D340" s="6">
        <f t="shared" si="10"/>
        <v>45128</v>
      </c>
      <c r="E340" s="12">
        <f t="shared" si="11"/>
        <v>7</v>
      </c>
      <c r="F340" t="s">
        <v>646</v>
      </c>
      <c r="G340" t="s">
        <v>661</v>
      </c>
      <c r="H340" t="s">
        <v>687</v>
      </c>
      <c r="I340" t="s">
        <v>706</v>
      </c>
      <c r="J340" t="s">
        <v>709</v>
      </c>
      <c r="K340" t="s">
        <v>1427</v>
      </c>
      <c r="L340" t="s">
        <v>732</v>
      </c>
      <c r="M340" t="s">
        <v>1073</v>
      </c>
      <c r="N340" s="8">
        <v>620.74</v>
      </c>
      <c r="O340" s="8">
        <v>1330.07</v>
      </c>
      <c r="P340" s="10">
        <v>0.29899999999999999</v>
      </c>
      <c r="Q340" s="12">
        <v>28</v>
      </c>
    </row>
    <row r="341" spans="1:17" x14ac:dyDescent="0.3">
      <c r="A341" t="s">
        <v>354</v>
      </c>
      <c r="B341" s="6">
        <v>45131</v>
      </c>
      <c r="C341" s="6">
        <v>45157</v>
      </c>
      <c r="D341" s="6">
        <f t="shared" si="10"/>
        <v>45157</v>
      </c>
      <c r="E341" s="12">
        <f t="shared" si="11"/>
        <v>26</v>
      </c>
      <c r="F341" t="s">
        <v>646</v>
      </c>
      <c r="G341" t="s">
        <v>650</v>
      </c>
      <c r="H341" t="s">
        <v>664</v>
      </c>
      <c r="I341" t="s">
        <v>706</v>
      </c>
      <c r="J341" t="s">
        <v>710</v>
      </c>
      <c r="K341" t="s">
        <v>724</v>
      </c>
      <c r="L341" t="s">
        <v>733</v>
      </c>
      <c r="M341" t="s">
        <v>1074</v>
      </c>
      <c r="N341" s="8">
        <v>661.45</v>
      </c>
      <c r="O341" s="8">
        <v>1634.86</v>
      </c>
      <c r="P341" s="10">
        <v>0.56499999999999995</v>
      </c>
      <c r="Q341" s="12">
        <v>24</v>
      </c>
    </row>
    <row r="342" spans="1:17" x14ac:dyDescent="0.3">
      <c r="A342" t="s">
        <v>355</v>
      </c>
      <c r="B342" s="6">
        <v>45029</v>
      </c>
      <c r="C342" s="6">
        <v>45027</v>
      </c>
      <c r="D342" s="6">
        <f t="shared" si="10"/>
        <v>45029</v>
      </c>
      <c r="E342" s="12">
        <f t="shared" si="11"/>
        <v>0</v>
      </c>
      <c r="F342" t="s">
        <v>648</v>
      </c>
      <c r="G342" t="s">
        <v>660</v>
      </c>
      <c r="H342" t="s">
        <v>686</v>
      </c>
      <c r="I342" t="s">
        <v>702</v>
      </c>
      <c r="J342" t="s">
        <v>709</v>
      </c>
      <c r="K342" t="s">
        <v>715</v>
      </c>
      <c r="L342" t="s">
        <v>729</v>
      </c>
      <c r="M342" t="s">
        <v>1075</v>
      </c>
      <c r="N342" s="8">
        <v>32.1</v>
      </c>
      <c r="O342" s="8">
        <v>70.599999999999994</v>
      </c>
      <c r="P342" s="10">
        <v>0.28199999999999997</v>
      </c>
      <c r="Q342" s="12">
        <v>22</v>
      </c>
    </row>
    <row r="343" spans="1:17" x14ac:dyDescent="0.3">
      <c r="A343" t="s">
        <v>356</v>
      </c>
      <c r="B343" s="6">
        <v>45594</v>
      </c>
      <c r="C343" s="6">
        <v>45600</v>
      </c>
      <c r="D343" s="6">
        <f t="shared" si="10"/>
        <v>45600</v>
      </c>
      <c r="E343" s="12">
        <f t="shared" si="11"/>
        <v>6</v>
      </c>
      <c r="F343" t="s">
        <v>646</v>
      </c>
      <c r="G343" t="s">
        <v>650</v>
      </c>
      <c r="H343" t="s">
        <v>664</v>
      </c>
      <c r="I343" t="s">
        <v>701</v>
      </c>
      <c r="J343" t="s">
        <v>710</v>
      </c>
      <c r="K343" t="s">
        <v>724</v>
      </c>
      <c r="L343" t="s">
        <v>728</v>
      </c>
      <c r="M343" t="s">
        <v>1076</v>
      </c>
      <c r="N343" s="8">
        <v>805.81</v>
      </c>
      <c r="O343" s="8">
        <v>1823.04</v>
      </c>
      <c r="P343" s="10">
        <v>0</v>
      </c>
      <c r="Q343" s="12">
        <v>11</v>
      </c>
    </row>
    <row r="344" spans="1:17" x14ac:dyDescent="0.3">
      <c r="A344" t="s">
        <v>357</v>
      </c>
      <c r="B344" s="6">
        <v>45339</v>
      </c>
      <c r="C344" s="6">
        <v>45355</v>
      </c>
      <c r="D344" s="6">
        <f t="shared" si="10"/>
        <v>45355</v>
      </c>
      <c r="E344" s="12">
        <f t="shared" si="11"/>
        <v>16</v>
      </c>
      <c r="F344" t="s">
        <v>647</v>
      </c>
      <c r="G344" t="s">
        <v>654</v>
      </c>
      <c r="H344" t="s">
        <v>680</v>
      </c>
      <c r="I344" t="s">
        <v>705</v>
      </c>
      <c r="J344" t="s">
        <v>709</v>
      </c>
      <c r="K344" t="s">
        <v>721</v>
      </c>
      <c r="L344" t="s">
        <v>730</v>
      </c>
      <c r="M344" t="s">
        <v>1077</v>
      </c>
      <c r="N344" s="8">
        <v>1231.8</v>
      </c>
      <c r="O344" s="8">
        <v>2015.99</v>
      </c>
      <c r="P344" s="10">
        <v>0.26100000000000001</v>
      </c>
      <c r="Q344" s="12">
        <v>6</v>
      </c>
    </row>
    <row r="345" spans="1:17" x14ac:dyDescent="0.3">
      <c r="A345" t="s">
        <v>358</v>
      </c>
      <c r="B345" s="6">
        <v>45486</v>
      </c>
      <c r="C345" s="6">
        <v>45485</v>
      </c>
      <c r="D345" s="6">
        <f t="shared" si="10"/>
        <v>45486</v>
      </c>
      <c r="E345" s="12">
        <f t="shared" si="11"/>
        <v>0</v>
      </c>
      <c r="F345" t="s">
        <v>647</v>
      </c>
      <c r="G345" t="s">
        <v>652</v>
      </c>
      <c r="H345" t="s">
        <v>694</v>
      </c>
      <c r="I345" t="s">
        <v>705</v>
      </c>
      <c r="J345" t="s">
        <v>709</v>
      </c>
      <c r="K345" t="s">
        <v>721</v>
      </c>
      <c r="L345" t="s">
        <v>729</v>
      </c>
      <c r="M345" t="s">
        <v>1078</v>
      </c>
      <c r="N345" s="8">
        <v>105.13</v>
      </c>
      <c r="O345" s="8">
        <v>244.13</v>
      </c>
      <c r="P345" s="10">
        <v>7.0999999999999994E-2</v>
      </c>
      <c r="Q345" s="12">
        <v>14</v>
      </c>
    </row>
    <row r="346" spans="1:17" x14ac:dyDescent="0.3">
      <c r="A346" t="s">
        <v>359</v>
      </c>
      <c r="B346" s="6">
        <v>45261</v>
      </c>
      <c r="C346" s="6">
        <v>45278</v>
      </c>
      <c r="D346" s="6">
        <f t="shared" si="10"/>
        <v>45278</v>
      </c>
      <c r="E346" s="12">
        <f t="shared" si="11"/>
        <v>17</v>
      </c>
      <c r="F346" t="s">
        <v>647</v>
      </c>
      <c r="G346" t="s">
        <v>652</v>
      </c>
      <c r="H346" t="s">
        <v>694</v>
      </c>
      <c r="I346" t="s">
        <v>705</v>
      </c>
      <c r="J346" t="s">
        <v>711</v>
      </c>
      <c r="K346" t="s">
        <v>725</v>
      </c>
      <c r="L346" t="s">
        <v>731</v>
      </c>
      <c r="M346" t="s">
        <v>1079</v>
      </c>
      <c r="N346" s="8">
        <v>1495.79</v>
      </c>
      <c r="O346" s="8">
        <v>2783.12</v>
      </c>
      <c r="P346" s="10">
        <v>0.02</v>
      </c>
      <c r="Q346" s="12">
        <v>5</v>
      </c>
    </row>
    <row r="347" spans="1:17" x14ac:dyDescent="0.3">
      <c r="A347" t="s">
        <v>360</v>
      </c>
      <c r="B347" s="6">
        <v>45498</v>
      </c>
      <c r="C347" s="6">
        <v>45506</v>
      </c>
      <c r="D347" s="6">
        <f t="shared" si="10"/>
        <v>45506</v>
      </c>
      <c r="E347" s="12">
        <f t="shared" si="11"/>
        <v>8</v>
      </c>
      <c r="F347" t="s">
        <v>648</v>
      </c>
      <c r="G347" t="s">
        <v>653</v>
      </c>
      <c r="H347" t="s">
        <v>681</v>
      </c>
      <c r="I347" t="s">
        <v>704</v>
      </c>
      <c r="J347" t="s">
        <v>711</v>
      </c>
      <c r="K347" t="s">
        <v>713</v>
      </c>
      <c r="L347" t="s">
        <v>733</v>
      </c>
      <c r="M347" t="s">
        <v>1080</v>
      </c>
      <c r="N347" s="8">
        <v>986.81</v>
      </c>
      <c r="O347" s="8">
        <v>2050.31</v>
      </c>
      <c r="P347" s="10">
        <v>0.10299999999999999</v>
      </c>
      <c r="Q347" s="12">
        <v>43</v>
      </c>
    </row>
    <row r="348" spans="1:17" x14ac:dyDescent="0.3">
      <c r="A348" t="s">
        <v>361</v>
      </c>
      <c r="B348" s="6">
        <v>45050</v>
      </c>
      <c r="C348" s="6">
        <v>45062</v>
      </c>
      <c r="D348" s="6">
        <f t="shared" si="10"/>
        <v>45062</v>
      </c>
      <c r="E348" s="12">
        <f t="shared" si="11"/>
        <v>12</v>
      </c>
      <c r="F348" t="s">
        <v>646</v>
      </c>
      <c r="G348" t="s">
        <v>651</v>
      </c>
      <c r="H348" t="s">
        <v>669</v>
      </c>
      <c r="I348" t="s">
        <v>705</v>
      </c>
      <c r="J348" t="s">
        <v>709</v>
      </c>
      <c r="K348" t="s">
        <v>713</v>
      </c>
      <c r="L348" t="s">
        <v>730</v>
      </c>
      <c r="M348" t="s">
        <v>1081</v>
      </c>
      <c r="N348" s="8">
        <v>77.739999999999995</v>
      </c>
      <c r="O348" s="8">
        <v>147.12</v>
      </c>
      <c r="P348" s="10">
        <v>0</v>
      </c>
      <c r="Q348" s="12">
        <v>15</v>
      </c>
    </row>
    <row r="349" spans="1:17" x14ac:dyDescent="0.3">
      <c r="A349" t="s">
        <v>362</v>
      </c>
      <c r="B349" s="6">
        <v>45281</v>
      </c>
      <c r="C349" s="6">
        <v>45297</v>
      </c>
      <c r="D349" s="6">
        <f t="shared" si="10"/>
        <v>45297</v>
      </c>
      <c r="E349" s="12">
        <f t="shared" si="11"/>
        <v>16</v>
      </c>
      <c r="F349" t="s">
        <v>646</v>
      </c>
      <c r="G349" t="s">
        <v>651</v>
      </c>
      <c r="H349" t="s">
        <v>1426</v>
      </c>
      <c r="I349" t="s">
        <v>701</v>
      </c>
      <c r="J349" t="s">
        <v>709</v>
      </c>
      <c r="K349" t="s">
        <v>723</v>
      </c>
      <c r="L349" t="s">
        <v>727</v>
      </c>
      <c r="M349" t="s">
        <v>1082</v>
      </c>
      <c r="N349" s="8">
        <v>932.61</v>
      </c>
      <c r="O349" s="8">
        <v>1982.98</v>
      </c>
      <c r="P349" s="10">
        <v>0.14399999999999999</v>
      </c>
      <c r="Q349" s="12">
        <v>16</v>
      </c>
    </row>
    <row r="350" spans="1:17" x14ac:dyDescent="0.3">
      <c r="A350" t="s">
        <v>363</v>
      </c>
      <c r="B350" s="6">
        <v>45825</v>
      </c>
      <c r="C350" s="6">
        <v>45843</v>
      </c>
      <c r="D350" s="6">
        <f t="shared" si="10"/>
        <v>45843</v>
      </c>
      <c r="E350" s="12">
        <f t="shared" si="11"/>
        <v>18</v>
      </c>
      <c r="F350" t="s">
        <v>647</v>
      </c>
      <c r="G350" t="s">
        <v>654</v>
      </c>
      <c r="H350" t="s">
        <v>680</v>
      </c>
      <c r="I350" t="s">
        <v>704</v>
      </c>
      <c r="J350" t="s">
        <v>709</v>
      </c>
      <c r="K350" t="s">
        <v>716</v>
      </c>
      <c r="L350" t="s">
        <v>731</v>
      </c>
      <c r="M350" t="s">
        <v>1083</v>
      </c>
      <c r="N350" s="8">
        <v>982.93</v>
      </c>
      <c r="O350" s="8">
        <v>2299.3000000000002</v>
      </c>
      <c r="P350" s="10">
        <v>0.113</v>
      </c>
      <c r="Q350" s="12">
        <v>6</v>
      </c>
    </row>
    <row r="351" spans="1:17" x14ac:dyDescent="0.3">
      <c r="A351" t="s">
        <v>364</v>
      </c>
      <c r="B351" s="6">
        <v>44980</v>
      </c>
      <c r="C351" s="6">
        <v>44993</v>
      </c>
      <c r="D351" s="6">
        <f t="shared" si="10"/>
        <v>44993</v>
      </c>
      <c r="E351" s="12">
        <f t="shared" si="11"/>
        <v>13</v>
      </c>
      <c r="F351" t="s">
        <v>649</v>
      </c>
      <c r="G351" t="s">
        <v>658</v>
      </c>
      <c r="H351" t="s">
        <v>693</v>
      </c>
      <c r="I351" t="s">
        <v>705</v>
      </c>
      <c r="J351" t="s">
        <v>711</v>
      </c>
      <c r="K351" t="s">
        <v>712</v>
      </c>
      <c r="L351" t="s">
        <v>728</v>
      </c>
      <c r="M351" t="s">
        <v>1084</v>
      </c>
      <c r="N351" s="8">
        <v>307.37</v>
      </c>
      <c r="O351" s="8">
        <v>462.61</v>
      </c>
      <c r="P351" s="10">
        <v>0.188</v>
      </c>
      <c r="Q351" s="12">
        <v>11</v>
      </c>
    </row>
    <row r="352" spans="1:17" x14ac:dyDescent="0.3">
      <c r="A352" t="s">
        <v>365</v>
      </c>
      <c r="B352" s="6">
        <v>45262</v>
      </c>
      <c r="C352" s="6">
        <v>45276</v>
      </c>
      <c r="D352" s="6">
        <f t="shared" si="10"/>
        <v>45276</v>
      </c>
      <c r="E352" s="12">
        <f t="shared" si="11"/>
        <v>14</v>
      </c>
      <c r="F352" t="s">
        <v>649</v>
      </c>
      <c r="G352" t="s">
        <v>656</v>
      </c>
      <c r="H352" t="s">
        <v>698</v>
      </c>
      <c r="I352" t="s">
        <v>702</v>
      </c>
      <c r="J352" t="s">
        <v>711</v>
      </c>
      <c r="K352" t="s">
        <v>725</v>
      </c>
      <c r="L352" t="s">
        <v>732</v>
      </c>
      <c r="M352" t="s">
        <v>1085</v>
      </c>
      <c r="N352" s="8">
        <v>879.08</v>
      </c>
      <c r="O352" s="8">
        <v>1093.3900000000001</v>
      </c>
      <c r="P352" s="10">
        <v>0.113</v>
      </c>
      <c r="Q352" s="12">
        <v>17</v>
      </c>
    </row>
    <row r="353" spans="1:17" x14ac:dyDescent="0.3">
      <c r="A353" t="s">
        <v>366</v>
      </c>
      <c r="B353" s="6">
        <v>45121</v>
      </c>
      <c r="C353" s="6">
        <v>45121</v>
      </c>
      <c r="D353" s="6">
        <f t="shared" si="10"/>
        <v>45121</v>
      </c>
      <c r="E353" s="12">
        <f t="shared" si="11"/>
        <v>0</v>
      </c>
      <c r="F353" t="s">
        <v>646</v>
      </c>
      <c r="G353" t="s">
        <v>651</v>
      </c>
      <c r="H353" t="s">
        <v>665</v>
      </c>
      <c r="I353" t="s">
        <v>702</v>
      </c>
      <c r="J353" t="s">
        <v>707</v>
      </c>
      <c r="K353" t="s">
        <v>714</v>
      </c>
      <c r="L353" t="s">
        <v>733</v>
      </c>
      <c r="M353" t="s">
        <v>1086</v>
      </c>
      <c r="N353" s="8">
        <v>956.38</v>
      </c>
      <c r="O353" s="8">
        <v>1454.22</v>
      </c>
      <c r="P353" s="10">
        <v>3.9E-2</v>
      </c>
      <c r="Q353" s="12">
        <v>19</v>
      </c>
    </row>
    <row r="354" spans="1:17" x14ac:dyDescent="0.3">
      <c r="A354" t="s">
        <v>367</v>
      </c>
      <c r="B354" s="6">
        <v>45512</v>
      </c>
      <c r="C354" s="6">
        <v>45524</v>
      </c>
      <c r="D354" s="6">
        <f t="shared" si="10"/>
        <v>45524</v>
      </c>
      <c r="E354" s="12">
        <f t="shared" si="11"/>
        <v>12</v>
      </c>
      <c r="F354" t="s">
        <v>647</v>
      </c>
      <c r="G354" t="s">
        <v>652</v>
      </c>
      <c r="H354" t="s">
        <v>666</v>
      </c>
      <c r="I354" t="s">
        <v>705</v>
      </c>
      <c r="J354" t="s">
        <v>707</v>
      </c>
      <c r="K354" t="s">
        <v>722</v>
      </c>
      <c r="L354" t="s">
        <v>729</v>
      </c>
      <c r="M354" t="s">
        <v>1087</v>
      </c>
      <c r="N354" s="8">
        <v>1233.3599999999999</v>
      </c>
      <c r="O354" s="8">
        <v>2120.4</v>
      </c>
      <c r="P354" s="10">
        <v>0.17899999999999999</v>
      </c>
      <c r="Q354" s="12">
        <v>20</v>
      </c>
    </row>
    <row r="355" spans="1:17" x14ac:dyDescent="0.3">
      <c r="A355" t="s">
        <v>368</v>
      </c>
      <c r="B355" s="6">
        <v>45603</v>
      </c>
      <c r="C355" s="6">
        <v>45622</v>
      </c>
      <c r="D355" s="6">
        <f t="shared" si="10"/>
        <v>45622</v>
      </c>
      <c r="E355" s="12">
        <f t="shared" si="11"/>
        <v>19</v>
      </c>
      <c r="F355" t="s">
        <v>648</v>
      </c>
      <c r="G355" t="s">
        <v>655</v>
      </c>
      <c r="H355" t="s">
        <v>692</v>
      </c>
      <c r="I355" t="s">
        <v>703</v>
      </c>
      <c r="J355" t="s">
        <v>710</v>
      </c>
      <c r="K355" t="s">
        <v>713</v>
      </c>
      <c r="L355" t="s">
        <v>728</v>
      </c>
      <c r="M355" t="s">
        <v>1088</v>
      </c>
      <c r="N355" s="8">
        <v>55.35</v>
      </c>
      <c r="O355" s="8">
        <v>128.68</v>
      </c>
      <c r="P355" s="10">
        <v>0.128</v>
      </c>
      <c r="Q355" s="12">
        <v>10</v>
      </c>
    </row>
    <row r="356" spans="1:17" x14ac:dyDescent="0.3">
      <c r="A356" t="s">
        <v>369</v>
      </c>
      <c r="B356" s="6">
        <v>45292</v>
      </c>
      <c r="C356" s="6">
        <v>45318</v>
      </c>
      <c r="D356" s="6">
        <f t="shared" si="10"/>
        <v>45318</v>
      </c>
      <c r="E356" s="12">
        <f t="shared" si="11"/>
        <v>26</v>
      </c>
      <c r="F356" t="s">
        <v>649</v>
      </c>
      <c r="G356" t="s">
        <v>658</v>
      </c>
      <c r="H356" t="s">
        <v>693</v>
      </c>
      <c r="I356" t="s">
        <v>702</v>
      </c>
      <c r="J356" t="s">
        <v>710</v>
      </c>
      <c r="K356" t="s">
        <v>726</v>
      </c>
      <c r="L356" t="s">
        <v>733</v>
      </c>
      <c r="M356" t="s">
        <v>1089</v>
      </c>
      <c r="N356" s="8">
        <v>657.45</v>
      </c>
      <c r="O356" s="8">
        <v>1325.96</v>
      </c>
      <c r="P356" s="10">
        <v>0.16700000000000001</v>
      </c>
      <c r="Q356" s="12">
        <v>21</v>
      </c>
    </row>
    <row r="357" spans="1:17" x14ac:dyDescent="0.3">
      <c r="A357" t="s">
        <v>370</v>
      </c>
      <c r="B357" s="6">
        <v>45883</v>
      </c>
      <c r="C357" s="6">
        <v>45911</v>
      </c>
      <c r="D357" s="6">
        <f t="shared" si="10"/>
        <v>45911</v>
      </c>
      <c r="E357" s="12">
        <f t="shared" si="11"/>
        <v>28</v>
      </c>
      <c r="F357" t="s">
        <v>648</v>
      </c>
      <c r="G357" t="s">
        <v>655</v>
      </c>
      <c r="H357" t="s">
        <v>670</v>
      </c>
      <c r="I357" t="s">
        <v>703</v>
      </c>
      <c r="J357" t="s">
        <v>711</v>
      </c>
      <c r="K357" t="s">
        <v>721</v>
      </c>
      <c r="L357" t="s">
        <v>728</v>
      </c>
      <c r="M357" t="s">
        <v>1090</v>
      </c>
      <c r="N357" s="8">
        <v>1203.02</v>
      </c>
      <c r="O357" s="8">
        <v>2439.33</v>
      </c>
      <c r="P357" s="10">
        <v>0</v>
      </c>
      <c r="Q357" s="12">
        <v>18</v>
      </c>
    </row>
    <row r="358" spans="1:17" x14ac:dyDescent="0.3">
      <c r="A358" t="s">
        <v>371</v>
      </c>
      <c r="B358" s="6">
        <v>45385</v>
      </c>
      <c r="C358" s="6">
        <v>45403</v>
      </c>
      <c r="D358" s="6">
        <f t="shared" si="10"/>
        <v>45403</v>
      </c>
      <c r="E358" s="12">
        <f t="shared" si="11"/>
        <v>18</v>
      </c>
      <c r="F358" t="s">
        <v>648</v>
      </c>
      <c r="G358" t="s">
        <v>655</v>
      </c>
      <c r="H358" t="s">
        <v>672</v>
      </c>
      <c r="I358" t="s">
        <v>705</v>
      </c>
      <c r="J358" t="s">
        <v>710</v>
      </c>
      <c r="K358" t="s">
        <v>717</v>
      </c>
      <c r="L358" t="s">
        <v>729</v>
      </c>
      <c r="M358" t="s">
        <v>1091</v>
      </c>
      <c r="N358" s="8">
        <v>1176.69</v>
      </c>
      <c r="O358" s="8">
        <v>2201.54</v>
      </c>
      <c r="P358" s="10">
        <v>0.17</v>
      </c>
      <c r="Q358" s="12">
        <v>27</v>
      </c>
    </row>
    <row r="359" spans="1:17" x14ac:dyDescent="0.3">
      <c r="A359" t="s">
        <v>372</v>
      </c>
      <c r="B359" s="6">
        <v>45621</v>
      </c>
      <c r="C359" s="6">
        <v>45633</v>
      </c>
      <c r="D359" s="6">
        <f t="shared" si="10"/>
        <v>45633</v>
      </c>
      <c r="E359" s="12">
        <f t="shared" si="11"/>
        <v>12</v>
      </c>
      <c r="F359" t="s">
        <v>647</v>
      </c>
      <c r="G359" t="s">
        <v>659</v>
      </c>
      <c r="H359" t="s">
        <v>685</v>
      </c>
      <c r="I359" t="s">
        <v>701</v>
      </c>
      <c r="J359" t="s">
        <v>710</v>
      </c>
      <c r="K359" t="s">
        <v>720</v>
      </c>
      <c r="L359" t="s">
        <v>733</v>
      </c>
      <c r="M359" t="s">
        <v>1092</v>
      </c>
      <c r="N359" s="8">
        <v>769.9</v>
      </c>
      <c r="O359" s="8">
        <v>814.36</v>
      </c>
      <c r="P359" s="10">
        <v>0</v>
      </c>
      <c r="Q359" s="12">
        <v>5</v>
      </c>
    </row>
    <row r="360" spans="1:17" x14ac:dyDescent="0.3">
      <c r="A360" t="s">
        <v>373</v>
      </c>
      <c r="B360" s="6">
        <v>45309</v>
      </c>
      <c r="C360" s="6">
        <v>45325</v>
      </c>
      <c r="D360" s="6">
        <f t="shared" si="10"/>
        <v>45325</v>
      </c>
      <c r="E360" s="12">
        <f t="shared" si="11"/>
        <v>16</v>
      </c>
      <c r="F360" t="s">
        <v>646</v>
      </c>
      <c r="G360" t="s">
        <v>661</v>
      </c>
      <c r="H360" t="s">
        <v>695</v>
      </c>
      <c r="I360" t="s">
        <v>703</v>
      </c>
      <c r="J360" t="s">
        <v>710</v>
      </c>
      <c r="K360" t="s">
        <v>716</v>
      </c>
      <c r="L360" t="s">
        <v>728</v>
      </c>
      <c r="M360" t="s">
        <v>1093</v>
      </c>
      <c r="N360" s="8">
        <v>666.23</v>
      </c>
      <c r="O360" s="8">
        <v>1382.91</v>
      </c>
      <c r="P360" s="10">
        <v>0.17599999999999999</v>
      </c>
      <c r="Q360" s="12">
        <v>13</v>
      </c>
    </row>
    <row r="361" spans="1:17" x14ac:dyDescent="0.3">
      <c r="A361" t="s">
        <v>374</v>
      </c>
      <c r="B361" s="6">
        <v>45466</v>
      </c>
      <c r="C361" s="6">
        <v>45468</v>
      </c>
      <c r="D361" s="6">
        <f t="shared" si="10"/>
        <v>45468</v>
      </c>
      <c r="E361" s="12">
        <f t="shared" si="11"/>
        <v>2</v>
      </c>
      <c r="F361" t="s">
        <v>649</v>
      </c>
      <c r="G361" t="s">
        <v>658</v>
      </c>
      <c r="H361" t="s">
        <v>674</v>
      </c>
      <c r="I361" t="s">
        <v>705</v>
      </c>
      <c r="J361" t="s">
        <v>709</v>
      </c>
      <c r="K361" t="s">
        <v>716</v>
      </c>
      <c r="L361" t="s">
        <v>733</v>
      </c>
      <c r="M361" t="s">
        <v>1094</v>
      </c>
      <c r="N361" s="8">
        <v>951.44</v>
      </c>
      <c r="O361" s="8">
        <v>1646.43</v>
      </c>
      <c r="P361" s="10">
        <v>0.11</v>
      </c>
      <c r="Q361" s="12">
        <v>24</v>
      </c>
    </row>
    <row r="362" spans="1:17" x14ac:dyDescent="0.3">
      <c r="A362" t="s">
        <v>375</v>
      </c>
      <c r="B362" s="6">
        <v>45833</v>
      </c>
      <c r="C362" s="6">
        <v>45848</v>
      </c>
      <c r="D362" s="6">
        <f t="shared" si="10"/>
        <v>45848</v>
      </c>
      <c r="E362" s="12">
        <f t="shared" si="11"/>
        <v>15</v>
      </c>
      <c r="F362" t="s">
        <v>649</v>
      </c>
      <c r="G362" t="s">
        <v>658</v>
      </c>
      <c r="H362" t="s">
        <v>674</v>
      </c>
      <c r="I362" t="s">
        <v>703</v>
      </c>
      <c r="J362" t="s">
        <v>709</v>
      </c>
      <c r="K362" t="s">
        <v>726</v>
      </c>
      <c r="L362" t="s">
        <v>730</v>
      </c>
      <c r="M362" t="s">
        <v>1095</v>
      </c>
      <c r="N362" s="8">
        <v>546.83000000000004</v>
      </c>
      <c r="O362" s="8">
        <v>400.84</v>
      </c>
      <c r="P362" s="10">
        <v>7.8E-2</v>
      </c>
      <c r="Q362" s="12">
        <v>13</v>
      </c>
    </row>
    <row r="363" spans="1:17" x14ac:dyDescent="0.3">
      <c r="A363" t="s">
        <v>376</v>
      </c>
      <c r="B363" s="6">
        <v>45108</v>
      </c>
      <c r="C363" s="6">
        <v>45115</v>
      </c>
      <c r="D363" s="6">
        <f t="shared" si="10"/>
        <v>45115</v>
      </c>
      <c r="E363" s="12">
        <f t="shared" si="11"/>
        <v>7</v>
      </c>
      <c r="F363" t="s">
        <v>646</v>
      </c>
      <c r="G363" t="s">
        <v>651</v>
      </c>
      <c r="H363" t="s">
        <v>663</v>
      </c>
      <c r="I363" t="s">
        <v>701</v>
      </c>
      <c r="J363" t="s">
        <v>707</v>
      </c>
      <c r="K363" t="s">
        <v>720</v>
      </c>
      <c r="L363" t="s">
        <v>731</v>
      </c>
      <c r="M363" t="s">
        <v>1096</v>
      </c>
      <c r="N363" s="8">
        <v>834.26</v>
      </c>
      <c r="O363" s="8">
        <v>1780.56</v>
      </c>
      <c r="P363" s="10">
        <v>1.4E-2</v>
      </c>
      <c r="Q363" s="12">
        <v>47</v>
      </c>
    </row>
    <row r="364" spans="1:17" x14ac:dyDescent="0.3">
      <c r="A364" t="s">
        <v>377</v>
      </c>
      <c r="B364" s="6">
        <v>45360</v>
      </c>
      <c r="C364" s="6">
        <v>45377</v>
      </c>
      <c r="D364" s="6">
        <f t="shared" si="10"/>
        <v>45377</v>
      </c>
      <c r="E364" s="12">
        <f t="shared" si="11"/>
        <v>17</v>
      </c>
      <c r="F364" t="s">
        <v>647</v>
      </c>
      <c r="G364" t="s">
        <v>659</v>
      </c>
      <c r="H364" t="s">
        <v>676</v>
      </c>
      <c r="I364" t="s">
        <v>706</v>
      </c>
      <c r="J364" t="s">
        <v>708</v>
      </c>
      <c r="K364" t="s">
        <v>723</v>
      </c>
      <c r="L364" t="s">
        <v>732</v>
      </c>
      <c r="M364" t="s">
        <v>1097</v>
      </c>
      <c r="N364" s="8">
        <v>1029.67</v>
      </c>
      <c r="O364" s="8">
        <v>1118.43</v>
      </c>
      <c r="P364" s="10">
        <v>0.27200000000000002</v>
      </c>
      <c r="Q364" s="12">
        <v>9</v>
      </c>
    </row>
    <row r="365" spans="1:17" x14ac:dyDescent="0.3">
      <c r="A365" t="s">
        <v>378</v>
      </c>
      <c r="B365" s="6">
        <v>45082</v>
      </c>
      <c r="C365" s="6">
        <v>45105</v>
      </c>
      <c r="D365" s="6">
        <f t="shared" si="10"/>
        <v>45105</v>
      </c>
      <c r="E365" s="12">
        <f t="shared" si="11"/>
        <v>23</v>
      </c>
      <c r="F365" t="s">
        <v>649</v>
      </c>
      <c r="G365" t="s">
        <v>658</v>
      </c>
      <c r="H365" t="s">
        <v>674</v>
      </c>
      <c r="I365" t="s">
        <v>701</v>
      </c>
      <c r="J365" t="s">
        <v>711</v>
      </c>
      <c r="K365" t="s">
        <v>723</v>
      </c>
      <c r="L365" t="s">
        <v>728</v>
      </c>
      <c r="M365" t="s">
        <v>1098</v>
      </c>
      <c r="N365" s="8">
        <v>605.82000000000005</v>
      </c>
      <c r="O365" s="8">
        <v>771.12</v>
      </c>
      <c r="P365" s="10">
        <v>0.13200000000000001</v>
      </c>
      <c r="Q365" s="12">
        <v>19</v>
      </c>
    </row>
    <row r="366" spans="1:17" x14ac:dyDescent="0.3">
      <c r="A366" t="s">
        <v>379</v>
      </c>
      <c r="B366" s="6">
        <v>45737</v>
      </c>
      <c r="C366" s="6">
        <v>45756</v>
      </c>
      <c r="D366" s="6">
        <f t="shared" si="10"/>
        <v>45756</v>
      </c>
      <c r="E366" s="12">
        <f t="shared" si="11"/>
        <v>19</v>
      </c>
      <c r="F366" t="s">
        <v>647</v>
      </c>
      <c r="G366" t="s">
        <v>652</v>
      </c>
      <c r="H366" t="s">
        <v>689</v>
      </c>
      <c r="I366" t="s">
        <v>705</v>
      </c>
      <c r="J366" t="s">
        <v>710</v>
      </c>
      <c r="K366" t="s">
        <v>718</v>
      </c>
      <c r="L366" t="s">
        <v>727</v>
      </c>
      <c r="M366" t="s">
        <v>1099</v>
      </c>
      <c r="N366" s="8">
        <v>1055.45</v>
      </c>
      <c r="O366" s="8">
        <v>1210.04</v>
      </c>
      <c r="P366" s="10">
        <v>8.9999999999999993E-3</v>
      </c>
      <c r="Q366" s="12">
        <v>18</v>
      </c>
    </row>
    <row r="367" spans="1:17" x14ac:dyDescent="0.3">
      <c r="A367" t="s">
        <v>380</v>
      </c>
      <c r="B367" s="6">
        <v>45445</v>
      </c>
      <c r="C367" s="6">
        <v>45458</v>
      </c>
      <c r="D367" s="6">
        <f t="shared" si="10"/>
        <v>45458</v>
      </c>
      <c r="E367" s="12">
        <f t="shared" si="11"/>
        <v>13</v>
      </c>
      <c r="F367" t="s">
        <v>646</v>
      </c>
      <c r="G367" t="s">
        <v>650</v>
      </c>
      <c r="H367" t="s">
        <v>675</v>
      </c>
      <c r="I367" t="s">
        <v>702</v>
      </c>
      <c r="J367" t="s">
        <v>708</v>
      </c>
      <c r="K367" t="s">
        <v>719</v>
      </c>
      <c r="L367" t="s">
        <v>730</v>
      </c>
      <c r="M367" t="s">
        <v>1100</v>
      </c>
      <c r="N367" s="8">
        <v>1295.18</v>
      </c>
      <c r="O367" s="8">
        <v>3024.03</v>
      </c>
      <c r="P367" s="10">
        <v>0.192</v>
      </c>
      <c r="Q367" s="12">
        <v>8</v>
      </c>
    </row>
    <row r="368" spans="1:17" x14ac:dyDescent="0.3">
      <c r="A368" t="s">
        <v>381</v>
      </c>
      <c r="B368" s="6">
        <v>45731</v>
      </c>
      <c r="C368" s="6">
        <v>45745</v>
      </c>
      <c r="D368" s="6">
        <f t="shared" si="10"/>
        <v>45745</v>
      </c>
      <c r="E368" s="12">
        <f t="shared" si="11"/>
        <v>14</v>
      </c>
      <c r="F368" t="s">
        <v>647</v>
      </c>
      <c r="G368" t="s">
        <v>654</v>
      </c>
      <c r="H368" t="s">
        <v>691</v>
      </c>
      <c r="I368" t="s">
        <v>706</v>
      </c>
      <c r="J368" t="s">
        <v>711</v>
      </c>
      <c r="K368" t="s">
        <v>712</v>
      </c>
      <c r="L368" t="s">
        <v>727</v>
      </c>
      <c r="M368" t="s">
        <v>1101</v>
      </c>
      <c r="N368" s="8">
        <v>935.83</v>
      </c>
      <c r="O368" s="8">
        <v>2303.46</v>
      </c>
      <c r="P368" s="10">
        <v>0.105</v>
      </c>
      <c r="Q368" s="12">
        <v>9</v>
      </c>
    </row>
    <row r="369" spans="1:17" x14ac:dyDescent="0.3">
      <c r="A369" t="s">
        <v>382</v>
      </c>
      <c r="B369" s="6">
        <v>45194</v>
      </c>
      <c r="C369" s="6">
        <v>45208</v>
      </c>
      <c r="D369" s="6">
        <f t="shared" si="10"/>
        <v>45208</v>
      </c>
      <c r="E369" s="12">
        <f t="shared" si="11"/>
        <v>14</v>
      </c>
      <c r="F369" t="s">
        <v>648</v>
      </c>
      <c r="G369" t="s">
        <v>660</v>
      </c>
      <c r="H369" t="s">
        <v>700</v>
      </c>
      <c r="I369" t="s">
        <v>705</v>
      </c>
      <c r="J369" t="s">
        <v>709</v>
      </c>
      <c r="K369" t="s">
        <v>713</v>
      </c>
      <c r="L369" t="s">
        <v>731</v>
      </c>
      <c r="M369" t="s">
        <v>1102</v>
      </c>
      <c r="N369" s="8">
        <v>1279.56</v>
      </c>
      <c r="O369" s="8">
        <v>3083.8</v>
      </c>
      <c r="P369" s="10">
        <v>0.106</v>
      </c>
      <c r="Q369" s="12">
        <v>5</v>
      </c>
    </row>
    <row r="370" spans="1:17" x14ac:dyDescent="0.3">
      <c r="A370" t="s">
        <v>383</v>
      </c>
      <c r="B370" s="6">
        <v>45832</v>
      </c>
      <c r="C370" s="6">
        <v>45861</v>
      </c>
      <c r="D370" s="6">
        <f t="shared" si="10"/>
        <v>45861</v>
      </c>
      <c r="E370" s="12">
        <f t="shared" si="11"/>
        <v>29</v>
      </c>
      <c r="F370" t="s">
        <v>648</v>
      </c>
      <c r="G370" t="s">
        <v>653</v>
      </c>
      <c r="H370" t="s">
        <v>688</v>
      </c>
      <c r="I370" t="s">
        <v>703</v>
      </c>
      <c r="J370" t="s">
        <v>709</v>
      </c>
      <c r="K370" t="s">
        <v>714</v>
      </c>
      <c r="L370" t="s">
        <v>728</v>
      </c>
      <c r="M370" t="s">
        <v>1103</v>
      </c>
      <c r="N370" s="8">
        <v>255.4</v>
      </c>
      <c r="O370" s="8">
        <v>322.70999999999998</v>
      </c>
      <c r="P370" s="10">
        <v>0.115</v>
      </c>
      <c r="Q370" s="12">
        <v>16</v>
      </c>
    </row>
    <row r="371" spans="1:17" x14ac:dyDescent="0.3">
      <c r="A371" t="s">
        <v>384</v>
      </c>
      <c r="B371" s="6">
        <v>45286</v>
      </c>
      <c r="C371" s="6">
        <v>45294</v>
      </c>
      <c r="D371" s="6">
        <f t="shared" si="10"/>
        <v>45294</v>
      </c>
      <c r="E371" s="12">
        <f t="shared" si="11"/>
        <v>8</v>
      </c>
      <c r="F371" t="s">
        <v>649</v>
      </c>
      <c r="G371" t="s">
        <v>657</v>
      </c>
      <c r="H371" t="s">
        <v>679</v>
      </c>
      <c r="I371" t="s">
        <v>705</v>
      </c>
      <c r="J371" t="s">
        <v>707</v>
      </c>
      <c r="K371" t="s">
        <v>724</v>
      </c>
      <c r="L371" t="s">
        <v>731</v>
      </c>
      <c r="M371" t="s">
        <v>1104</v>
      </c>
      <c r="N371" s="8">
        <v>492.75</v>
      </c>
      <c r="O371" s="8">
        <v>731.29</v>
      </c>
      <c r="P371" s="10">
        <v>5.8000000000000003E-2</v>
      </c>
      <c r="Q371" s="12">
        <v>6</v>
      </c>
    </row>
    <row r="372" spans="1:17" x14ac:dyDescent="0.3">
      <c r="A372" t="s">
        <v>385</v>
      </c>
      <c r="B372" s="6">
        <v>44962</v>
      </c>
      <c r="C372" s="6">
        <v>44985</v>
      </c>
      <c r="D372" s="6">
        <f t="shared" si="10"/>
        <v>44985</v>
      </c>
      <c r="E372" s="12">
        <f t="shared" si="11"/>
        <v>23</v>
      </c>
      <c r="F372" t="s">
        <v>648</v>
      </c>
      <c r="G372" t="s">
        <v>660</v>
      </c>
      <c r="H372" t="s">
        <v>697</v>
      </c>
      <c r="I372" t="s">
        <v>703</v>
      </c>
      <c r="J372" t="s">
        <v>710</v>
      </c>
      <c r="K372" t="s">
        <v>716</v>
      </c>
      <c r="L372" t="s">
        <v>730</v>
      </c>
      <c r="M372" t="s">
        <v>1105</v>
      </c>
      <c r="N372" s="8">
        <v>1214.49</v>
      </c>
      <c r="O372" s="8">
        <v>1533.95</v>
      </c>
      <c r="P372" s="10">
        <v>0</v>
      </c>
      <c r="Q372" s="12">
        <v>11</v>
      </c>
    </row>
    <row r="373" spans="1:17" x14ac:dyDescent="0.3">
      <c r="A373" t="s">
        <v>386</v>
      </c>
      <c r="B373" s="6">
        <v>45022</v>
      </c>
      <c r="C373" s="6">
        <v>45024</v>
      </c>
      <c r="D373" s="6">
        <f t="shared" si="10"/>
        <v>45024</v>
      </c>
      <c r="E373" s="12">
        <f t="shared" si="11"/>
        <v>2</v>
      </c>
      <c r="F373" t="s">
        <v>646</v>
      </c>
      <c r="G373" t="s">
        <v>651</v>
      </c>
      <c r="H373" t="s">
        <v>669</v>
      </c>
      <c r="I373" t="s">
        <v>705</v>
      </c>
      <c r="J373" t="s">
        <v>709</v>
      </c>
      <c r="K373" t="s">
        <v>723</v>
      </c>
      <c r="L373" t="s">
        <v>732</v>
      </c>
      <c r="M373" t="s">
        <v>1106</v>
      </c>
      <c r="N373" s="8">
        <v>720.35</v>
      </c>
      <c r="O373" s="8">
        <v>1571.66</v>
      </c>
      <c r="P373" s="10">
        <v>0.107</v>
      </c>
      <c r="Q373" s="12">
        <v>23</v>
      </c>
    </row>
    <row r="374" spans="1:17" x14ac:dyDescent="0.3">
      <c r="A374" t="s">
        <v>387</v>
      </c>
      <c r="B374" s="6">
        <v>45751</v>
      </c>
      <c r="C374" s="6">
        <v>45757</v>
      </c>
      <c r="D374" s="6">
        <f t="shared" si="10"/>
        <v>45757</v>
      </c>
      <c r="E374" s="12">
        <f t="shared" si="11"/>
        <v>6</v>
      </c>
      <c r="F374" t="s">
        <v>649</v>
      </c>
      <c r="G374" t="s">
        <v>658</v>
      </c>
      <c r="H374" t="s">
        <v>674</v>
      </c>
      <c r="I374" t="s">
        <v>703</v>
      </c>
      <c r="J374" t="s">
        <v>711</v>
      </c>
      <c r="K374" t="s">
        <v>725</v>
      </c>
      <c r="L374" t="s">
        <v>728</v>
      </c>
      <c r="M374" t="s">
        <v>1107</v>
      </c>
      <c r="N374" s="8">
        <v>290.14</v>
      </c>
      <c r="O374" s="8">
        <v>250.73</v>
      </c>
      <c r="P374" s="10">
        <v>3.4000000000000002E-2</v>
      </c>
      <c r="Q374" s="12">
        <v>17</v>
      </c>
    </row>
    <row r="375" spans="1:17" x14ac:dyDescent="0.3">
      <c r="A375" t="s">
        <v>388</v>
      </c>
      <c r="B375" s="6">
        <v>45429</v>
      </c>
      <c r="C375" s="6">
        <v>45439</v>
      </c>
      <c r="D375" s="6">
        <f t="shared" si="10"/>
        <v>45439</v>
      </c>
      <c r="E375" s="12">
        <f t="shared" si="11"/>
        <v>10</v>
      </c>
      <c r="F375" t="s">
        <v>648</v>
      </c>
      <c r="G375" t="s">
        <v>660</v>
      </c>
      <c r="H375" t="s">
        <v>697</v>
      </c>
      <c r="I375" t="s">
        <v>703</v>
      </c>
      <c r="J375" t="s">
        <v>708</v>
      </c>
      <c r="K375" t="s">
        <v>712</v>
      </c>
      <c r="L375" t="s">
        <v>730</v>
      </c>
      <c r="M375" t="s">
        <v>1108</v>
      </c>
      <c r="N375" s="8">
        <v>1484.23</v>
      </c>
      <c r="O375" s="8">
        <v>3472.81</v>
      </c>
      <c r="P375" s="10">
        <v>0.25600000000000001</v>
      </c>
      <c r="Q375" s="12">
        <v>12</v>
      </c>
    </row>
    <row r="376" spans="1:17" x14ac:dyDescent="0.3">
      <c r="A376" t="s">
        <v>389</v>
      </c>
      <c r="B376" s="6">
        <v>45354</v>
      </c>
      <c r="C376" s="6">
        <v>45370</v>
      </c>
      <c r="D376" s="6">
        <f t="shared" si="10"/>
        <v>45370</v>
      </c>
      <c r="E376" s="12">
        <f t="shared" si="11"/>
        <v>16</v>
      </c>
      <c r="F376" t="s">
        <v>647</v>
      </c>
      <c r="G376" t="s">
        <v>659</v>
      </c>
      <c r="H376" t="s">
        <v>699</v>
      </c>
      <c r="I376" t="s">
        <v>704</v>
      </c>
      <c r="J376" t="s">
        <v>710</v>
      </c>
      <c r="K376" t="s">
        <v>715</v>
      </c>
      <c r="L376" t="s">
        <v>730</v>
      </c>
      <c r="M376" t="s">
        <v>1109</v>
      </c>
      <c r="N376" s="8">
        <v>988.83</v>
      </c>
      <c r="O376" s="8">
        <v>1206.04</v>
      </c>
      <c r="P376" s="10">
        <v>6.3E-2</v>
      </c>
      <c r="Q376" s="12">
        <v>34</v>
      </c>
    </row>
    <row r="377" spans="1:17" x14ac:dyDescent="0.3">
      <c r="A377" t="s">
        <v>390</v>
      </c>
      <c r="B377" s="6">
        <v>45835</v>
      </c>
      <c r="C377" s="6">
        <v>45849</v>
      </c>
      <c r="D377" s="6">
        <f t="shared" si="10"/>
        <v>45849</v>
      </c>
      <c r="E377" s="12">
        <f t="shared" si="11"/>
        <v>14</v>
      </c>
      <c r="F377" t="s">
        <v>647</v>
      </c>
      <c r="G377" t="s">
        <v>659</v>
      </c>
      <c r="H377" t="s">
        <v>685</v>
      </c>
      <c r="I377" t="s">
        <v>705</v>
      </c>
      <c r="J377" t="s">
        <v>709</v>
      </c>
      <c r="K377" t="s">
        <v>716</v>
      </c>
      <c r="L377" t="s">
        <v>729</v>
      </c>
      <c r="M377" t="s">
        <v>1110</v>
      </c>
      <c r="N377" s="8">
        <v>1227.7</v>
      </c>
      <c r="O377" s="8">
        <v>2197.23</v>
      </c>
      <c r="P377" s="10">
        <v>9.9000000000000005E-2</v>
      </c>
      <c r="Q377" s="12">
        <v>22</v>
      </c>
    </row>
    <row r="378" spans="1:17" x14ac:dyDescent="0.3">
      <c r="A378" t="s">
        <v>391</v>
      </c>
      <c r="B378" s="6">
        <v>44998</v>
      </c>
      <c r="C378" s="6">
        <v>45020</v>
      </c>
      <c r="D378" s="6">
        <f t="shared" si="10"/>
        <v>45020</v>
      </c>
      <c r="E378" s="12">
        <f t="shared" si="11"/>
        <v>22</v>
      </c>
      <c r="F378" t="s">
        <v>646</v>
      </c>
      <c r="G378" t="s">
        <v>661</v>
      </c>
      <c r="H378" t="s">
        <v>687</v>
      </c>
      <c r="I378" t="s">
        <v>705</v>
      </c>
      <c r="J378" t="s">
        <v>707</v>
      </c>
      <c r="K378" t="s">
        <v>720</v>
      </c>
      <c r="L378" t="s">
        <v>727</v>
      </c>
      <c r="M378" t="s">
        <v>1111</v>
      </c>
      <c r="N378" s="8">
        <v>1113.7</v>
      </c>
      <c r="O378" s="8">
        <v>1620.6</v>
      </c>
      <c r="P378" s="10">
        <v>0.13900000000000001</v>
      </c>
      <c r="Q378" s="12">
        <v>11</v>
      </c>
    </row>
    <row r="379" spans="1:17" x14ac:dyDescent="0.3">
      <c r="A379" t="s">
        <v>392</v>
      </c>
      <c r="B379" s="6">
        <v>45664</v>
      </c>
      <c r="C379" s="6">
        <v>45677</v>
      </c>
      <c r="D379" s="6">
        <f t="shared" si="10"/>
        <v>45677</v>
      </c>
      <c r="E379" s="12">
        <f t="shared" si="11"/>
        <v>13</v>
      </c>
      <c r="F379" t="s">
        <v>646</v>
      </c>
      <c r="G379" t="s">
        <v>661</v>
      </c>
      <c r="H379" t="s">
        <v>695</v>
      </c>
      <c r="I379" t="s">
        <v>701</v>
      </c>
      <c r="J379" t="s">
        <v>711</v>
      </c>
      <c r="K379" t="s">
        <v>723</v>
      </c>
      <c r="L379" t="s">
        <v>729</v>
      </c>
      <c r="M379" t="s">
        <v>1112</v>
      </c>
      <c r="N379" s="8">
        <v>432.13</v>
      </c>
      <c r="O379" s="8">
        <v>1034.6600000000001</v>
      </c>
      <c r="P379" s="10">
        <v>9.1999999999999998E-2</v>
      </c>
      <c r="Q379" s="12">
        <v>7</v>
      </c>
    </row>
    <row r="380" spans="1:17" x14ac:dyDescent="0.3">
      <c r="A380" t="s">
        <v>393</v>
      </c>
      <c r="B380" s="6">
        <v>45694</v>
      </c>
      <c r="C380" s="6">
        <v>45703</v>
      </c>
      <c r="D380" s="6">
        <f t="shared" si="10"/>
        <v>45703</v>
      </c>
      <c r="E380" s="12">
        <f t="shared" si="11"/>
        <v>9</v>
      </c>
      <c r="F380" t="s">
        <v>648</v>
      </c>
      <c r="G380" t="s">
        <v>655</v>
      </c>
      <c r="H380" t="s">
        <v>670</v>
      </c>
      <c r="I380" t="s">
        <v>703</v>
      </c>
      <c r="J380" t="s">
        <v>710</v>
      </c>
      <c r="K380" t="s">
        <v>721</v>
      </c>
      <c r="L380" t="s">
        <v>729</v>
      </c>
      <c r="M380" t="s">
        <v>1113</v>
      </c>
      <c r="N380" s="8">
        <v>837.39</v>
      </c>
      <c r="O380" s="8">
        <v>1905.42</v>
      </c>
      <c r="P380" s="10">
        <v>3.2000000000000001E-2</v>
      </c>
      <c r="Q380" s="12">
        <v>18</v>
      </c>
    </row>
    <row r="381" spans="1:17" x14ac:dyDescent="0.3">
      <c r="A381" t="s">
        <v>394</v>
      </c>
      <c r="B381" s="6">
        <v>45688</v>
      </c>
      <c r="C381" s="6">
        <v>45705</v>
      </c>
      <c r="D381" s="6">
        <f t="shared" si="10"/>
        <v>45705</v>
      </c>
      <c r="E381" s="12">
        <f t="shared" si="11"/>
        <v>17</v>
      </c>
      <c r="F381" t="s">
        <v>649</v>
      </c>
      <c r="G381" t="s">
        <v>658</v>
      </c>
      <c r="H381" t="s">
        <v>683</v>
      </c>
      <c r="I381" t="s">
        <v>706</v>
      </c>
      <c r="J381" t="s">
        <v>707</v>
      </c>
      <c r="K381" t="s">
        <v>722</v>
      </c>
      <c r="L381" t="s">
        <v>727</v>
      </c>
      <c r="M381" t="s">
        <v>812</v>
      </c>
      <c r="N381" s="8">
        <v>378.26</v>
      </c>
      <c r="O381" s="8">
        <v>541.55999999999995</v>
      </c>
      <c r="P381" s="10">
        <v>0.16300000000000001</v>
      </c>
      <c r="Q381" s="12">
        <v>25</v>
      </c>
    </row>
    <row r="382" spans="1:17" x14ac:dyDescent="0.3">
      <c r="A382" t="s">
        <v>395</v>
      </c>
      <c r="B382" s="6">
        <v>45876</v>
      </c>
      <c r="C382" s="6">
        <v>45906</v>
      </c>
      <c r="D382" s="6">
        <f t="shared" si="10"/>
        <v>45906</v>
      </c>
      <c r="E382" s="12">
        <f t="shared" si="11"/>
        <v>30</v>
      </c>
      <c r="F382" t="s">
        <v>648</v>
      </c>
      <c r="G382" t="s">
        <v>653</v>
      </c>
      <c r="H382" t="s">
        <v>681</v>
      </c>
      <c r="I382" t="s">
        <v>702</v>
      </c>
      <c r="J382" t="s">
        <v>711</v>
      </c>
      <c r="K382" t="s">
        <v>724</v>
      </c>
      <c r="L382" t="s">
        <v>729</v>
      </c>
      <c r="M382" t="s">
        <v>1114</v>
      </c>
      <c r="N382" s="8">
        <v>833.73</v>
      </c>
      <c r="O382" s="8">
        <v>1116.5999999999999</v>
      </c>
      <c r="P382" s="10">
        <v>0.17599999999999999</v>
      </c>
      <c r="Q382" s="12">
        <v>14</v>
      </c>
    </row>
    <row r="383" spans="1:17" x14ac:dyDescent="0.3">
      <c r="A383" t="s">
        <v>396</v>
      </c>
      <c r="B383" s="6">
        <v>45861</v>
      </c>
      <c r="C383" s="6">
        <v>45886</v>
      </c>
      <c r="D383" s="6">
        <f t="shared" si="10"/>
        <v>45886</v>
      </c>
      <c r="E383" s="12">
        <f t="shared" si="11"/>
        <v>25</v>
      </c>
      <c r="F383" t="s">
        <v>649</v>
      </c>
      <c r="G383" t="s">
        <v>658</v>
      </c>
      <c r="H383" t="s">
        <v>674</v>
      </c>
      <c r="I383" t="s">
        <v>702</v>
      </c>
      <c r="J383" t="s">
        <v>708</v>
      </c>
      <c r="K383" t="s">
        <v>714</v>
      </c>
      <c r="L383" t="s">
        <v>728</v>
      </c>
      <c r="M383" t="s">
        <v>1115</v>
      </c>
      <c r="N383" s="8">
        <v>1142.06</v>
      </c>
      <c r="O383" s="8">
        <v>1455</v>
      </c>
      <c r="P383" s="10">
        <v>7.8E-2</v>
      </c>
      <c r="Q383" s="12">
        <v>28</v>
      </c>
    </row>
    <row r="384" spans="1:17" x14ac:dyDescent="0.3">
      <c r="A384" t="s">
        <v>397</v>
      </c>
      <c r="B384" s="6">
        <v>45097</v>
      </c>
      <c r="C384" s="6">
        <v>45115</v>
      </c>
      <c r="D384" s="6">
        <f t="shared" si="10"/>
        <v>45115</v>
      </c>
      <c r="E384" s="12">
        <f t="shared" si="11"/>
        <v>18</v>
      </c>
      <c r="F384" t="s">
        <v>648</v>
      </c>
      <c r="G384" t="s">
        <v>660</v>
      </c>
      <c r="H384" t="s">
        <v>700</v>
      </c>
      <c r="I384" t="s">
        <v>704</v>
      </c>
      <c r="J384" t="s">
        <v>709</v>
      </c>
      <c r="K384" t="s">
        <v>719</v>
      </c>
      <c r="L384" t="s">
        <v>729</v>
      </c>
      <c r="M384" t="s">
        <v>1116</v>
      </c>
      <c r="N384" s="8">
        <v>1145.53</v>
      </c>
      <c r="O384" s="8">
        <v>1278.3</v>
      </c>
      <c r="P384" s="10">
        <v>0.09</v>
      </c>
      <c r="Q384" s="12">
        <v>41</v>
      </c>
    </row>
    <row r="385" spans="1:17" x14ac:dyDescent="0.3">
      <c r="A385" t="s">
        <v>398</v>
      </c>
      <c r="B385" s="6">
        <v>45491</v>
      </c>
      <c r="C385" s="6">
        <v>45511</v>
      </c>
      <c r="D385" s="6">
        <f t="shared" si="10"/>
        <v>45511</v>
      </c>
      <c r="E385" s="12">
        <f t="shared" si="11"/>
        <v>20</v>
      </c>
      <c r="F385" t="s">
        <v>649</v>
      </c>
      <c r="G385" t="s">
        <v>657</v>
      </c>
      <c r="H385" t="s">
        <v>673</v>
      </c>
      <c r="I385" t="s">
        <v>701</v>
      </c>
      <c r="J385" t="s">
        <v>707</v>
      </c>
      <c r="K385" t="s">
        <v>721</v>
      </c>
      <c r="L385" t="s">
        <v>732</v>
      </c>
      <c r="M385" t="s">
        <v>1117</v>
      </c>
      <c r="N385" s="8">
        <v>941.35</v>
      </c>
      <c r="O385" s="8">
        <v>899.83</v>
      </c>
      <c r="P385" s="10">
        <v>5.8000000000000003E-2</v>
      </c>
      <c r="Q385" s="12">
        <v>18</v>
      </c>
    </row>
    <row r="386" spans="1:17" x14ac:dyDescent="0.3">
      <c r="A386" t="s">
        <v>399</v>
      </c>
      <c r="B386" s="6">
        <v>45066</v>
      </c>
      <c r="C386" s="6">
        <v>45096</v>
      </c>
      <c r="D386" s="6">
        <f t="shared" si="10"/>
        <v>45096</v>
      </c>
      <c r="E386" s="12">
        <f t="shared" si="11"/>
        <v>30</v>
      </c>
      <c r="F386" t="s">
        <v>647</v>
      </c>
      <c r="G386" t="s">
        <v>654</v>
      </c>
      <c r="H386" t="s">
        <v>680</v>
      </c>
      <c r="I386" t="s">
        <v>703</v>
      </c>
      <c r="J386" t="s">
        <v>709</v>
      </c>
      <c r="K386" t="s">
        <v>722</v>
      </c>
      <c r="L386" t="s">
        <v>731</v>
      </c>
      <c r="M386" t="s">
        <v>1118</v>
      </c>
      <c r="N386" s="8">
        <v>1161.2</v>
      </c>
      <c r="O386" s="8">
        <v>878.73</v>
      </c>
      <c r="P386" s="10">
        <v>0.19</v>
      </c>
      <c r="Q386" s="12">
        <v>31</v>
      </c>
    </row>
    <row r="387" spans="1:17" x14ac:dyDescent="0.3">
      <c r="A387" t="s">
        <v>400</v>
      </c>
      <c r="B387" s="6">
        <v>45789</v>
      </c>
      <c r="C387" s="6">
        <v>45803</v>
      </c>
      <c r="D387" s="6">
        <f t="shared" ref="D387:D450" si="12">IF(C387&lt;B387,B387,C387)</f>
        <v>45803</v>
      </c>
      <c r="E387" s="12">
        <f t="shared" ref="E387:E450" si="13">D387-B387</f>
        <v>14</v>
      </c>
      <c r="F387" t="s">
        <v>647</v>
      </c>
      <c r="G387" t="s">
        <v>654</v>
      </c>
      <c r="H387" t="s">
        <v>696</v>
      </c>
      <c r="I387" t="s">
        <v>701</v>
      </c>
      <c r="J387" t="s">
        <v>709</v>
      </c>
      <c r="K387" t="s">
        <v>715</v>
      </c>
      <c r="L387" t="s">
        <v>728</v>
      </c>
      <c r="M387" t="s">
        <v>1119</v>
      </c>
      <c r="N387" s="8">
        <v>320.12</v>
      </c>
      <c r="O387" s="8">
        <v>594.41999999999996</v>
      </c>
      <c r="P387" s="10">
        <v>0.104</v>
      </c>
      <c r="Q387" s="12">
        <v>18</v>
      </c>
    </row>
    <row r="388" spans="1:17" x14ac:dyDescent="0.3">
      <c r="A388" t="s">
        <v>401</v>
      </c>
      <c r="B388" s="6">
        <v>45419</v>
      </c>
      <c r="C388" s="6">
        <v>45424</v>
      </c>
      <c r="D388" s="6">
        <f t="shared" si="12"/>
        <v>45424</v>
      </c>
      <c r="E388" s="12">
        <f t="shared" si="13"/>
        <v>5</v>
      </c>
      <c r="F388" t="s">
        <v>646</v>
      </c>
      <c r="G388" t="s">
        <v>651</v>
      </c>
      <c r="H388" t="s">
        <v>669</v>
      </c>
      <c r="I388" t="s">
        <v>703</v>
      </c>
      <c r="J388" t="s">
        <v>710</v>
      </c>
      <c r="K388" t="s">
        <v>716</v>
      </c>
      <c r="L388" t="s">
        <v>731</v>
      </c>
      <c r="M388" t="s">
        <v>1120</v>
      </c>
      <c r="N388" s="8">
        <v>1163.99</v>
      </c>
      <c r="O388" s="8">
        <v>1617.85</v>
      </c>
      <c r="P388" s="10">
        <v>0.127</v>
      </c>
      <c r="Q388" s="12">
        <v>14</v>
      </c>
    </row>
    <row r="389" spans="1:17" x14ac:dyDescent="0.3">
      <c r="A389" t="s">
        <v>402</v>
      </c>
      <c r="B389" s="6">
        <v>45199</v>
      </c>
      <c r="C389" s="6">
        <v>45202</v>
      </c>
      <c r="D389" s="6">
        <f t="shared" si="12"/>
        <v>45202</v>
      </c>
      <c r="E389" s="12">
        <f t="shared" si="13"/>
        <v>3</v>
      </c>
      <c r="F389" t="s">
        <v>647</v>
      </c>
      <c r="G389" t="s">
        <v>659</v>
      </c>
      <c r="H389" t="s">
        <v>699</v>
      </c>
      <c r="I389" t="s">
        <v>703</v>
      </c>
      <c r="J389" t="s">
        <v>707</v>
      </c>
      <c r="K389" t="s">
        <v>713</v>
      </c>
      <c r="L389" t="s">
        <v>731</v>
      </c>
      <c r="M389" t="s">
        <v>1121</v>
      </c>
      <c r="N389" s="8">
        <v>1019.36</v>
      </c>
      <c r="O389" s="8">
        <v>972.91</v>
      </c>
      <c r="P389" s="10">
        <v>0.14699999999999999</v>
      </c>
      <c r="Q389" s="12">
        <v>17</v>
      </c>
    </row>
    <row r="390" spans="1:17" x14ac:dyDescent="0.3">
      <c r="A390" t="s">
        <v>403</v>
      </c>
      <c r="B390" s="6">
        <v>45225</v>
      </c>
      <c r="C390" s="6">
        <v>45235</v>
      </c>
      <c r="D390" s="6">
        <f t="shared" si="12"/>
        <v>45235</v>
      </c>
      <c r="E390" s="12">
        <f t="shared" si="13"/>
        <v>10</v>
      </c>
      <c r="F390" t="s">
        <v>646</v>
      </c>
      <c r="G390" t="s">
        <v>661</v>
      </c>
      <c r="H390" t="s">
        <v>695</v>
      </c>
      <c r="I390" t="s">
        <v>703</v>
      </c>
      <c r="J390" t="s">
        <v>708</v>
      </c>
      <c r="K390" t="s">
        <v>714</v>
      </c>
      <c r="L390" t="s">
        <v>731</v>
      </c>
      <c r="M390" t="s">
        <v>1122</v>
      </c>
      <c r="N390" s="8">
        <v>20.38</v>
      </c>
      <c r="O390" s="8">
        <v>42.56</v>
      </c>
      <c r="P390" s="10">
        <v>7.1999999999999995E-2</v>
      </c>
      <c r="Q390" s="12">
        <v>11</v>
      </c>
    </row>
    <row r="391" spans="1:17" x14ac:dyDescent="0.3">
      <c r="A391" t="s">
        <v>404</v>
      </c>
      <c r="B391" s="6">
        <v>45823</v>
      </c>
      <c r="C391" s="6">
        <v>45838</v>
      </c>
      <c r="D391" s="6">
        <f t="shared" si="12"/>
        <v>45838</v>
      </c>
      <c r="E391" s="12">
        <f t="shared" si="13"/>
        <v>15</v>
      </c>
      <c r="F391" t="s">
        <v>646</v>
      </c>
      <c r="G391" t="s">
        <v>661</v>
      </c>
      <c r="H391" t="s">
        <v>682</v>
      </c>
      <c r="I391" t="s">
        <v>705</v>
      </c>
      <c r="J391" t="s">
        <v>711</v>
      </c>
      <c r="K391" t="s">
        <v>712</v>
      </c>
      <c r="L391" t="s">
        <v>732</v>
      </c>
      <c r="M391" t="s">
        <v>1123</v>
      </c>
      <c r="N391" s="8">
        <v>1487.59</v>
      </c>
      <c r="O391" s="8">
        <v>1480.83</v>
      </c>
      <c r="P391" s="10">
        <v>8.9999999999999993E-3</v>
      </c>
      <c r="Q391" s="12">
        <v>11</v>
      </c>
    </row>
    <row r="392" spans="1:17" x14ac:dyDescent="0.3">
      <c r="A392" t="s">
        <v>405</v>
      </c>
      <c r="B392" s="6">
        <v>45514</v>
      </c>
      <c r="C392" s="6">
        <v>45542</v>
      </c>
      <c r="D392" s="6">
        <f t="shared" si="12"/>
        <v>45542</v>
      </c>
      <c r="E392" s="12">
        <f t="shared" si="13"/>
        <v>28</v>
      </c>
      <c r="F392" t="s">
        <v>649</v>
      </c>
      <c r="G392" t="s">
        <v>657</v>
      </c>
      <c r="H392" t="s">
        <v>673</v>
      </c>
      <c r="I392" t="s">
        <v>703</v>
      </c>
      <c r="J392" t="s">
        <v>711</v>
      </c>
      <c r="K392" t="s">
        <v>721</v>
      </c>
      <c r="L392" t="s">
        <v>728</v>
      </c>
      <c r="M392" t="s">
        <v>1124</v>
      </c>
      <c r="N392" s="8">
        <v>229.96</v>
      </c>
      <c r="O392" s="8">
        <v>564.26</v>
      </c>
      <c r="P392" s="10">
        <v>0.105</v>
      </c>
      <c r="Q392" s="12">
        <v>5</v>
      </c>
    </row>
    <row r="393" spans="1:17" x14ac:dyDescent="0.3">
      <c r="A393" t="s">
        <v>406</v>
      </c>
      <c r="B393" s="6">
        <v>45208</v>
      </c>
      <c r="C393" s="6">
        <v>45225</v>
      </c>
      <c r="D393" s="6">
        <f t="shared" si="12"/>
        <v>45225</v>
      </c>
      <c r="E393" s="12">
        <f t="shared" si="13"/>
        <v>17</v>
      </c>
      <c r="F393" t="s">
        <v>647</v>
      </c>
      <c r="G393" t="s">
        <v>659</v>
      </c>
      <c r="H393" t="s">
        <v>685</v>
      </c>
      <c r="I393" t="s">
        <v>704</v>
      </c>
      <c r="J393" t="s">
        <v>709</v>
      </c>
      <c r="K393" t="s">
        <v>712</v>
      </c>
      <c r="L393" t="s">
        <v>727</v>
      </c>
      <c r="M393" t="s">
        <v>1125</v>
      </c>
      <c r="N393" s="8">
        <v>1132.03</v>
      </c>
      <c r="O393" s="8">
        <v>2137.21</v>
      </c>
      <c r="P393" s="10">
        <v>0.35699999999999998</v>
      </c>
      <c r="Q393" s="12">
        <v>35</v>
      </c>
    </row>
    <row r="394" spans="1:17" x14ac:dyDescent="0.3">
      <c r="A394" t="s">
        <v>407</v>
      </c>
      <c r="B394" s="6">
        <v>45360</v>
      </c>
      <c r="C394" s="6">
        <v>45377</v>
      </c>
      <c r="D394" s="6">
        <f t="shared" si="12"/>
        <v>45377</v>
      </c>
      <c r="E394" s="12">
        <f t="shared" si="13"/>
        <v>17</v>
      </c>
      <c r="F394" t="s">
        <v>648</v>
      </c>
      <c r="G394" t="s">
        <v>660</v>
      </c>
      <c r="H394" t="s">
        <v>686</v>
      </c>
      <c r="I394" t="s">
        <v>702</v>
      </c>
      <c r="J394" t="s">
        <v>711</v>
      </c>
      <c r="K394" t="s">
        <v>714</v>
      </c>
      <c r="L394" t="s">
        <v>730</v>
      </c>
      <c r="M394" t="s">
        <v>1126</v>
      </c>
      <c r="N394" s="8">
        <v>1137.4100000000001</v>
      </c>
      <c r="O394" s="8">
        <v>1680.93</v>
      </c>
      <c r="P394" s="10">
        <v>0.254</v>
      </c>
      <c r="Q394" s="12">
        <v>9</v>
      </c>
    </row>
    <row r="395" spans="1:17" x14ac:dyDescent="0.3">
      <c r="A395" t="s">
        <v>408</v>
      </c>
      <c r="B395" s="6">
        <v>45075</v>
      </c>
      <c r="C395" s="6">
        <v>45097</v>
      </c>
      <c r="D395" s="6">
        <f t="shared" si="12"/>
        <v>45097</v>
      </c>
      <c r="E395" s="12">
        <f t="shared" si="13"/>
        <v>22</v>
      </c>
      <c r="F395" t="s">
        <v>649</v>
      </c>
      <c r="G395" t="s">
        <v>658</v>
      </c>
      <c r="H395" t="s">
        <v>683</v>
      </c>
      <c r="I395" t="s">
        <v>705</v>
      </c>
      <c r="J395" t="s">
        <v>711</v>
      </c>
      <c r="K395" t="s">
        <v>723</v>
      </c>
      <c r="L395" t="s">
        <v>727</v>
      </c>
      <c r="M395" t="s">
        <v>1127</v>
      </c>
      <c r="N395" s="8">
        <v>1295.3900000000001</v>
      </c>
      <c r="O395" s="8">
        <v>2905.06</v>
      </c>
      <c r="P395" s="10">
        <v>0.14799999999999999</v>
      </c>
      <c r="Q395" s="12">
        <v>8</v>
      </c>
    </row>
    <row r="396" spans="1:17" x14ac:dyDescent="0.3">
      <c r="A396" t="s">
        <v>409</v>
      </c>
      <c r="B396" s="6">
        <v>45804</v>
      </c>
      <c r="C396" s="6">
        <v>45816</v>
      </c>
      <c r="D396" s="6">
        <f t="shared" si="12"/>
        <v>45816</v>
      </c>
      <c r="E396" s="12">
        <f t="shared" si="13"/>
        <v>12</v>
      </c>
      <c r="F396" t="s">
        <v>647</v>
      </c>
      <c r="G396" t="s">
        <v>652</v>
      </c>
      <c r="H396" t="s">
        <v>666</v>
      </c>
      <c r="I396" t="s">
        <v>701</v>
      </c>
      <c r="J396" t="s">
        <v>707</v>
      </c>
      <c r="K396" t="s">
        <v>722</v>
      </c>
      <c r="L396" t="s">
        <v>733</v>
      </c>
      <c r="M396" t="s">
        <v>1128</v>
      </c>
      <c r="N396" s="8">
        <v>653.6</v>
      </c>
      <c r="O396" s="8">
        <v>842.09</v>
      </c>
      <c r="P396" s="10">
        <v>9.8000000000000004E-2</v>
      </c>
      <c r="Q396" s="12">
        <v>19</v>
      </c>
    </row>
    <row r="397" spans="1:17" x14ac:dyDescent="0.3">
      <c r="A397" t="s">
        <v>410</v>
      </c>
      <c r="B397" s="6">
        <v>45890</v>
      </c>
      <c r="C397" s="6">
        <v>45914</v>
      </c>
      <c r="D397" s="6">
        <f t="shared" si="12"/>
        <v>45914</v>
      </c>
      <c r="E397" s="12">
        <f t="shared" si="13"/>
        <v>24</v>
      </c>
      <c r="F397" t="s">
        <v>649</v>
      </c>
      <c r="G397" t="s">
        <v>656</v>
      </c>
      <c r="H397" t="s">
        <v>671</v>
      </c>
      <c r="I397" t="s">
        <v>703</v>
      </c>
      <c r="J397" t="s">
        <v>708</v>
      </c>
      <c r="K397" t="s">
        <v>720</v>
      </c>
      <c r="L397" t="s">
        <v>732</v>
      </c>
      <c r="M397" t="s">
        <v>1129</v>
      </c>
      <c r="N397" s="8">
        <v>1397.67</v>
      </c>
      <c r="O397" s="8">
        <v>3131.37</v>
      </c>
      <c r="P397" s="10">
        <v>0.10299999999999999</v>
      </c>
      <c r="Q397" s="12">
        <v>20</v>
      </c>
    </row>
    <row r="398" spans="1:17" x14ac:dyDescent="0.3">
      <c r="A398" t="s">
        <v>411</v>
      </c>
      <c r="B398" s="6">
        <v>45638</v>
      </c>
      <c r="C398" s="6">
        <v>45646</v>
      </c>
      <c r="D398" s="6">
        <f t="shared" si="12"/>
        <v>45646</v>
      </c>
      <c r="E398" s="12">
        <f t="shared" si="13"/>
        <v>8</v>
      </c>
      <c r="F398" t="s">
        <v>647</v>
      </c>
      <c r="G398" t="s">
        <v>652</v>
      </c>
      <c r="H398" t="s">
        <v>689</v>
      </c>
      <c r="I398" t="s">
        <v>701</v>
      </c>
      <c r="J398" t="s">
        <v>707</v>
      </c>
      <c r="K398" t="s">
        <v>717</v>
      </c>
      <c r="L398" t="s">
        <v>731</v>
      </c>
      <c r="M398" t="s">
        <v>1130</v>
      </c>
      <c r="N398" s="8">
        <v>1202.47</v>
      </c>
      <c r="O398" s="8">
        <v>1444.72</v>
      </c>
      <c r="P398" s="10">
        <v>0.24099999999999999</v>
      </c>
      <c r="Q398" s="12">
        <v>17</v>
      </c>
    </row>
    <row r="399" spans="1:17" x14ac:dyDescent="0.3">
      <c r="A399" t="s">
        <v>412</v>
      </c>
      <c r="B399" s="6">
        <v>45914</v>
      </c>
      <c r="C399" s="6">
        <v>45923</v>
      </c>
      <c r="D399" s="6">
        <f t="shared" si="12"/>
        <v>45923</v>
      </c>
      <c r="E399" s="12">
        <f t="shared" si="13"/>
        <v>9</v>
      </c>
      <c r="F399" t="s">
        <v>646</v>
      </c>
      <c r="G399" t="s">
        <v>661</v>
      </c>
      <c r="H399" t="s">
        <v>687</v>
      </c>
      <c r="I399" t="s">
        <v>703</v>
      </c>
      <c r="J399" t="s">
        <v>708</v>
      </c>
      <c r="K399" t="s">
        <v>726</v>
      </c>
      <c r="L399" t="s">
        <v>727</v>
      </c>
      <c r="M399" t="s">
        <v>1131</v>
      </c>
      <c r="N399" s="8">
        <v>1310.3</v>
      </c>
      <c r="O399" s="8">
        <v>2875.8</v>
      </c>
      <c r="P399" s="10">
        <v>8.3000000000000004E-2</v>
      </c>
      <c r="Q399" s="12">
        <v>5</v>
      </c>
    </row>
    <row r="400" spans="1:17" x14ac:dyDescent="0.3">
      <c r="A400" t="s">
        <v>413</v>
      </c>
      <c r="B400" s="6">
        <v>45541</v>
      </c>
      <c r="C400" s="6">
        <v>45569</v>
      </c>
      <c r="D400" s="6">
        <f t="shared" si="12"/>
        <v>45569</v>
      </c>
      <c r="E400" s="12">
        <f t="shared" si="13"/>
        <v>28</v>
      </c>
      <c r="F400" t="s">
        <v>646</v>
      </c>
      <c r="G400" t="s">
        <v>661</v>
      </c>
      <c r="H400" t="s">
        <v>695</v>
      </c>
      <c r="I400" t="s">
        <v>701</v>
      </c>
      <c r="J400" t="s">
        <v>709</v>
      </c>
      <c r="K400" t="s">
        <v>726</v>
      </c>
      <c r="L400" t="s">
        <v>732</v>
      </c>
      <c r="M400" t="s">
        <v>1132</v>
      </c>
      <c r="N400" s="8">
        <v>1174.17</v>
      </c>
      <c r="O400" s="8">
        <v>1641.61</v>
      </c>
      <c r="P400" s="10">
        <v>0.122</v>
      </c>
      <c r="Q400" s="12">
        <v>9</v>
      </c>
    </row>
    <row r="401" spans="1:17" x14ac:dyDescent="0.3">
      <c r="A401" t="s">
        <v>414</v>
      </c>
      <c r="B401" s="6">
        <v>45759</v>
      </c>
      <c r="C401" s="6">
        <v>45777</v>
      </c>
      <c r="D401" s="6">
        <f t="shared" si="12"/>
        <v>45777</v>
      </c>
      <c r="E401" s="12">
        <f t="shared" si="13"/>
        <v>18</v>
      </c>
      <c r="F401" t="s">
        <v>646</v>
      </c>
      <c r="G401" t="s">
        <v>650</v>
      </c>
      <c r="H401" t="s">
        <v>662</v>
      </c>
      <c r="I401" t="s">
        <v>701</v>
      </c>
      <c r="J401" t="s">
        <v>709</v>
      </c>
      <c r="K401" t="s">
        <v>721</v>
      </c>
      <c r="L401" t="s">
        <v>729</v>
      </c>
      <c r="M401" t="s">
        <v>1133</v>
      </c>
      <c r="N401" s="8">
        <v>1119.04</v>
      </c>
      <c r="O401" s="8">
        <v>1299.02</v>
      </c>
      <c r="P401" s="10">
        <v>2.5000000000000001E-2</v>
      </c>
      <c r="Q401" s="12">
        <v>14</v>
      </c>
    </row>
    <row r="402" spans="1:17" x14ac:dyDescent="0.3">
      <c r="A402" t="s">
        <v>415</v>
      </c>
      <c r="B402" s="6">
        <v>45516</v>
      </c>
      <c r="C402" s="6">
        <v>45519</v>
      </c>
      <c r="D402" s="6">
        <f t="shared" si="12"/>
        <v>45519</v>
      </c>
      <c r="E402" s="12">
        <f t="shared" si="13"/>
        <v>3</v>
      </c>
      <c r="F402" t="s">
        <v>648</v>
      </c>
      <c r="G402" t="s">
        <v>660</v>
      </c>
      <c r="H402" t="s">
        <v>677</v>
      </c>
      <c r="I402" t="s">
        <v>701</v>
      </c>
      <c r="J402" t="s">
        <v>709</v>
      </c>
      <c r="K402" t="s">
        <v>726</v>
      </c>
      <c r="L402" t="s">
        <v>728</v>
      </c>
      <c r="M402" t="s">
        <v>1134</v>
      </c>
      <c r="N402" s="8">
        <v>850.7</v>
      </c>
      <c r="O402" s="8">
        <v>1118.56</v>
      </c>
      <c r="P402" s="10">
        <v>0.18</v>
      </c>
      <c r="Q402" s="12">
        <v>19</v>
      </c>
    </row>
    <row r="403" spans="1:17" x14ac:dyDescent="0.3">
      <c r="A403" t="s">
        <v>416</v>
      </c>
      <c r="B403" s="6">
        <v>45601</v>
      </c>
      <c r="C403" s="6">
        <v>45604</v>
      </c>
      <c r="D403" s="6">
        <f t="shared" si="12"/>
        <v>45604</v>
      </c>
      <c r="E403" s="12">
        <f t="shared" si="13"/>
        <v>3</v>
      </c>
      <c r="F403" t="s">
        <v>648</v>
      </c>
      <c r="G403" t="s">
        <v>653</v>
      </c>
      <c r="H403" t="s">
        <v>667</v>
      </c>
      <c r="I403" t="s">
        <v>702</v>
      </c>
      <c r="J403" t="s">
        <v>709</v>
      </c>
      <c r="K403" t="s">
        <v>719</v>
      </c>
      <c r="L403" t="s">
        <v>727</v>
      </c>
      <c r="M403" t="s">
        <v>1135</v>
      </c>
      <c r="N403" s="8">
        <v>1020.4</v>
      </c>
      <c r="O403" s="8">
        <v>1184.71</v>
      </c>
      <c r="P403" s="10">
        <v>0.106</v>
      </c>
      <c r="Q403" s="12">
        <v>16</v>
      </c>
    </row>
    <row r="404" spans="1:17" x14ac:dyDescent="0.3">
      <c r="A404" t="s">
        <v>417</v>
      </c>
      <c r="B404" s="6">
        <v>45497</v>
      </c>
      <c r="C404" s="6">
        <v>45512</v>
      </c>
      <c r="D404" s="6">
        <f t="shared" si="12"/>
        <v>45512</v>
      </c>
      <c r="E404" s="12">
        <f t="shared" si="13"/>
        <v>15</v>
      </c>
      <c r="F404" t="s">
        <v>649</v>
      </c>
      <c r="G404" t="s">
        <v>657</v>
      </c>
      <c r="H404" t="s">
        <v>673</v>
      </c>
      <c r="I404" t="s">
        <v>706</v>
      </c>
      <c r="J404" t="s">
        <v>709</v>
      </c>
      <c r="K404" t="s">
        <v>722</v>
      </c>
      <c r="L404" t="s">
        <v>731</v>
      </c>
      <c r="M404" t="s">
        <v>1136</v>
      </c>
      <c r="N404" s="8">
        <v>501.5</v>
      </c>
      <c r="O404" s="8">
        <v>1201.47</v>
      </c>
      <c r="P404" s="10">
        <v>0.126</v>
      </c>
      <c r="Q404" s="12">
        <v>5</v>
      </c>
    </row>
    <row r="405" spans="1:17" x14ac:dyDescent="0.3">
      <c r="A405" t="s">
        <v>418</v>
      </c>
      <c r="B405" s="6">
        <v>45677</v>
      </c>
      <c r="C405" s="6">
        <v>45691</v>
      </c>
      <c r="D405" s="6">
        <f t="shared" si="12"/>
        <v>45691</v>
      </c>
      <c r="E405" s="12">
        <f t="shared" si="13"/>
        <v>14</v>
      </c>
      <c r="F405" t="s">
        <v>648</v>
      </c>
      <c r="G405" t="s">
        <v>655</v>
      </c>
      <c r="H405" t="s">
        <v>672</v>
      </c>
      <c r="I405" t="s">
        <v>706</v>
      </c>
      <c r="J405" t="s">
        <v>709</v>
      </c>
      <c r="K405" t="s">
        <v>721</v>
      </c>
      <c r="L405" t="s">
        <v>727</v>
      </c>
      <c r="M405" t="s">
        <v>1137</v>
      </c>
      <c r="N405" s="8">
        <v>974.11</v>
      </c>
      <c r="O405" s="8">
        <v>880.99</v>
      </c>
      <c r="P405" s="10">
        <v>0.111</v>
      </c>
      <c r="Q405" s="12">
        <v>10</v>
      </c>
    </row>
    <row r="406" spans="1:17" x14ac:dyDescent="0.3">
      <c r="A406" t="s">
        <v>419</v>
      </c>
      <c r="B406" s="6">
        <v>44991</v>
      </c>
      <c r="C406" s="6">
        <v>45020</v>
      </c>
      <c r="D406" s="6">
        <f t="shared" si="12"/>
        <v>45020</v>
      </c>
      <c r="E406" s="12">
        <f t="shared" si="13"/>
        <v>29</v>
      </c>
      <c r="F406" t="s">
        <v>647</v>
      </c>
      <c r="G406" t="s">
        <v>659</v>
      </c>
      <c r="H406" t="s">
        <v>699</v>
      </c>
      <c r="I406" t="s">
        <v>705</v>
      </c>
      <c r="J406" t="s">
        <v>711</v>
      </c>
      <c r="K406" t="s">
        <v>712</v>
      </c>
      <c r="L406" t="s">
        <v>732</v>
      </c>
      <c r="M406" t="s">
        <v>1138</v>
      </c>
      <c r="N406" s="8">
        <v>1126.29</v>
      </c>
      <c r="O406" s="8">
        <v>2050.87</v>
      </c>
      <c r="P406" s="10">
        <v>6.4000000000000001E-2</v>
      </c>
      <c r="Q406" s="12">
        <v>7</v>
      </c>
    </row>
    <row r="407" spans="1:17" x14ac:dyDescent="0.3">
      <c r="A407" t="s">
        <v>420</v>
      </c>
      <c r="B407" s="6">
        <v>45646</v>
      </c>
      <c r="C407" s="6">
        <v>45671</v>
      </c>
      <c r="D407" s="6">
        <f t="shared" si="12"/>
        <v>45671</v>
      </c>
      <c r="E407" s="12">
        <f t="shared" si="13"/>
        <v>25</v>
      </c>
      <c r="F407" t="s">
        <v>647</v>
      </c>
      <c r="G407" t="s">
        <v>654</v>
      </c>
      <c r="H407" t="s">
        <v>680</v>
      </c>
      <c r="I407" t="s">
        <v>705</v>
      </c>
      <c r="J407" t="s">
        <v>707</v>
      </c>
      <c r="K407" t="s">
        <v>724</v>
      </c>
      <c r="L407" t="s">
        <v>728</v>
      </c>
      <c r="M407" t="s">
        <v>1139</v>
      </c>
      <c r="N407" s="8">
        <v>1361.34</v>
      </c>
      <c r="O407" s="8">
        <v>1737.9</v>
      </c>
      <c r="P407" s="10">
        <v>7.6999999999999999E-2</v>
      </c>
      <c r="Q407" s="12">
        <v>14</v>
      </c>
    </row>
    <row r="408" spans="1:17" x14ac:dyDescent="0.3">
      <c r="A408" t="s">
        <v>421</v>
      </c>
      <c r="B408" s="6">
        <v>45709</v>
      </c>
      <c r="C408" s="6">
        <v>45737</v>
      </c>
      <c r="D408" s="6">
        <f t="shared" si="12"/>
        <v>45737</v>
      </c>
      <c r="E408" s="12">
        <f t="shared" si="13"/>
        <v>28</v>
      </c>
      <c r="F408" t="s">
        <v>646</v>
      </c>
      <c r="G408" t="s">
        <v>651</v>
      </c>
      <c r="H408" t="s">
        <v>669</v>
      </c>
      <c r="I408" t="s">
        <v>706</v>
      </c>
      <c r="J408" t="s">
        <v>709</v>
      </c>
      <c r="K408" t="s">
        <v>714</v>
      </c>
      <c r="L408" t="s">
        <v>730</v>
      </c>
      <c r="M408" t="s">
        <v>1140</v>
      </c>
      <c r="N408" s="8">
        <v>1437.39</v>
      </c>
      <c r="O408" s="8">
        <v>1388.31</v>
      </c>
      <c r="P408" s="10">
        <v>0.13800000000000001</v>
      </c>
      <c r="Q408" s="12">
        <v>18</v>
      </c>
    </row>
    <row r="409" spans="1:17" x14ac:dyDescent="0.3">
      <c r="A409" t="s">
        <v>422</v>
      </c>
      <c r="B409" s="6">
        <v>45724</v>
      </c>
      <c r="C409" s="6">
        <v>45731</v>
      </c>
      <c r="D409" s="6">
        <f t="shared" si="12"/>
        <v>45731</v>
      </c>
      <c r="E409" s="12">
        <f t="shared" si="13"/>
        <v>7</v>
      </c>
      <c r="F409" t="s">
        <v>647</v>
      </c>
      <c r="G409" t="s">
        <v>654</v>
      </c>
      <c r="H409" t="s">
        <v>668</v>
      </c>
      <c r="I409" t="s">
        <v>701</v>
      </c>
      <c r="J409" t="s">
        <v>710</v>
      </c>
      <c r="K409" t="s">
        <v>723</v>
      </c>
      <c r="L409" t="s">
        <v>731</v>
      </c>
      <c r="M409" t="s">
        <v>1141</v>
      </c>
      <c r="N409" s="8">
        <v>475.66</v>
      </c>
      <c r="O409" s="8">
        <v>529.14</v>
      </c>
      <c r="P409" s="10">
        <v>0.19600000000000001</v>
      </c>
      <c r="Q409" s="12">
        <v>11</v>
      </c>
    </row>
    <row r="410" spans="1:17" x14ac:dyDescent="0.3">
      <c r="A410" t="s">
        <v>423</v>
      </c>
      <c r="B410" s="6">
        <v>45276</v>
      </c>
      <c r="C410" s="6">
        <v>45279</v>
      </c>
      <c r="D410" s="6">
        <f t="shared" si="12"/>
        <v>45279</v>
      </c>
      <c r="E410" s="12">
        <f t="shared" si="13"/>
        <v>3</v>
      </c>
      <c r="F410" t="s">
        <v>647</v>
      </c>
      <c r="G410" t="s">
        <v>659</v>
      </c>
      <c r="H410" t="s">
        <v>699</v>
      </c>
      <c r="I410" t="s">
        <v>702</v>
      </c>
      <c r="J410" t="s">
        <v>707</v>
      </c>
      <c r="K410" t="s">
        <v>720</v>
      </c>
      <c r="L410" t="s">
        <v>733</v>
      </c>
      <c r="M410" t="s">
        <v>1142</v>
      </c>
      <c r="N410" s="8">
        <v>1415.05</v>
      </c>
      <c r="O410" s="8">
        <v>1972.38</v>
      </c>
      <c r="P410" s="10">
        <v>0</v>
      </c>
      <c r="Q410" s="12">
        <v>12</v>
      </c>
    </row>
    <row r="411" spans="1:17" x14ac:dyDescent="0.3">
      <c r="A411" t="s">
        <v>424</v>
      </c>
      <c r="B411" s="6">
        <v>45534</v>
      </c>
      <c r="C411" s="6">
        <v>45540</v>
      </c>
      <c r="D411" s="6">
        <f t="shared" si="12"/>
        <v>45540</v>
      </c>
      <c r="E411" s="12">
        <f t="shared" si="13"/>
        <v>6</v>
      </c>
      <c r="F411" t="s">
        <v>647</v>
      </c>
      <c r="G411" t="s">
        <v>652</v>
      </c>
      <c r="H411" t="s">
        <v>694</v>
      </c>
      <c r="I411" t="s">
        <v>702</v>
      </c>
      <c r="J411" t="s">
        <v>708</v>
      </c>
      <c r="K411" t="s">
        <v>725</v>
      </c>
      <c r="L411" t="s">
        <v>731</v>
      </c>
      <c r="M411" t="s">
        <v>1143</v>
      </c>
      <c r="N411" s="8">
        <v>466.16</v>
      </c>
      <c r="O411" s="8">
        <v>876.81</v>
      </c>
      <c r="P411" s="10">
        <v>0.24099999999999999</v>
      </c>
      <c r="Q411" s="12">
        <v>8</v>
      </c>
    </row>
    <row r="412" spans="1:17" x14ac:dyDescent="0.3">
      <c r="A412" t="s">
        <v>425</v>
      </c>
      <c r="B412" s="6">
        <v>45430</v>
      </c>
      <c r="C412" s="6">
        <v>45433</v>
      </c>
      <c r="D412" s="6">
        <f t="shared" si="12"/>
        <v>45433</v>
      </c>
      <c r="E412" s="12">
        <f t="shared" si="13"/>
        <v>3</v>
      </c>
      <c r="F412" t="s">
        <v>649</v>
      </c>
      <c r="G412" t="s">
        <v>657</v>
      </c>
      <c r="H412" t="s">
        <v>673</v>
      </c>
      <c r="I412" t="s">
        <v>703</v>
      </c>
      <c r="J412" t="s">
        <v>709</v>
      </c>
      <c r="K412" t="s">
        <v>726</v>
      </c>
      <c r="L412" t="s">
        <v>728</v>
      </c>
      <c r="M412" t="s">
        <v>1144</v>
      </c>
      <c r="N412" s="8">
        <v>663.66</v>
      </c>
      <c r="O412" s="8">
        <v>824.26</v>
      </c>
      <c r="P412" s="10">
        <v>0.23899999999999999</v>
      </c>
      <c r="Q412" s="12">
        <v>11</v>
      </c>
    </row>
    <row r="413" spans="1:17" x14ac:dyDescent="0.3">
      <c r="A413" t="s">
        <v>426</v>
      </c>
      <c r="B413" s="6">
        <v>45002</v>
      </c>
      <c r="C413" s="6">
        <v>45022</v>
      </c>
      <c r="D413" s="6">
        <f t="shared" si="12"/>
        <v>45022</v>
      </c>
      <c r="E413" s="12">
        <f t="shared" si="13"/>
        <v>20</v>
      </c>
      <c r="F413" t="s">
        <v>649</v>
      </c>
      <c r="G413" t="s">
        <v>656</v>
      </c>
      <c r="H413" t="s">
        <v>684</v>
      </c>
      <c r="I413" t="s">
        <v>704</v>
      </c>
      <c r="J413" t="s">
        <v>707</v>
      </c>
      <c r="K413" t="s">
        <v>719</v>
      </c>
      <c r="L413" t="s">
        <v>730</v>
      </c>
      <c r="M413" t="s">
        <v>1145</v>
      </c>
      <c r="N413" s="8">
        <v>692.18</v>
      </c>
      <c r="O413" s="8">
        <v>1159.3499999999999</v>
      </c>
      <c r="P413" s="10">
        <v>0.112</v>
      </c>
      <c r="Q413" s="12">
        <v>2</v>
      </c>
    </row>
    <row r="414" spans="1:17" x14ac:dyDescent="0.3">
      <c r="A414" t="s">
        <v>427</v>
      </c>
      <c r="B414" s="6">
        <v>45163</v>
      </c>
      <c r="C414" s="6">
        <v>45185</v>
      </c>
      <c r="D414" s="6">
        <f t="shared" si="12"/>
        <v>45185</v>
      </c>
      <c r="E414" s="12">
        <f t="shared" si="13"/>
        <v>22</v>
      </c>
      <c r="F414" t="s">
        <v>646</v>
      </c>
      <c r="G414" t="s">
        <v>651</v>
      </c>
      <c r="H414" t="s">
        <v>669</v>
      </c>
      <c r="I414" t="s">
        <v>701</v>
      </c>
      <c r="J414" t="s">
        <v>709</v>
      </c>
      <c r="K414" t="s">
        <v>716</v>
      </c>
      <c r="L414" t="s">
        <v>730</v>
      </c>
      <c r="M414" t="s">
        <v>1146</v>
      </c>
      <c r="N414" s="8">
        <v>1196.83</v>
      </c>
      <c r="O414" s="8">
        <v>2513.5100000000002</v>
      </c>
      <c r="P414" s="10">
        <v>8.3000000000000004E-2</v>
      </c>
      <c r="Q414" s="12">
        <v>7</v>
      </c>
    </row>
    <row r="415" spans="1:17" x14ac:dyDescent="0.3">
      <c r="A415" t="s">
        <v>428</v>
      </c>
      <c r="B415" s="6">
        <v>45449</v>
      </c>
      <c r="C415" s="6">
        <v>45467</v>
      </c>
      <c r="D415" s="6">
        <f t="shared" si="12"/>
        <v>45467</v>
      </c>
      <c r="E415" s="12">
        <f t="shared" si="13"/>
        <v>18</v>
      </c>
      <c r="F415" t="s">
        <v>647</v>
      </c>
      <c r="G415" t="s">
        <v>654</v>
      </c>
      <c r="H415" t="s">
        <v>668</v>
      </c>
      <c r="I415" t="s">
        <v>705</v>
      </c>
      <c r="J415" t="s">
        <v>711</v>
      </c>
      <c r="K415" t="s">
        <v>722</v>
      </c>
      <c r="L415" t="s">
        <v>729</v>
      </c>
      <c r="M415" t="s">
        <v>1147</v>
      </c>
      <c r="N415" s="8">
        <v>1253.25</v>
      </c>
      <c r="O415" s="8">
        <v>3087.13</v>
      </c>
      <c r="P415" s="10">
        <v>7.1999999999999995E-2</v>
      </c>
      <c r="Q415" s="12">
        <v>11</v>
      </c>
    </row>
    <row r="416" spans="1:17" x14ac:dyDescent="0.3">
      <c r="A416" t="s">
        <v>429</v>
      </c>
      <c r="B416" s="6">
        <v>45167</v>
      </c>
      <c r="C416" s="6">
        <v>45182</v>
      </c>
      <c r="D416" s="6">
        <f t="shared" si="12"/>
        <v>45182</v>
      </c>
      <c r="E416" s="12">
        <f t="shared" si="13"/>
        <v>15</v>
      </c>
      <c r="F416" t="s">
        <v>648</v>
      </c>
      <c r="G416" t="s">
        <v>653</v>
      </c>
      <c r="H416" t="s">
        <v>688</v>
      </c>
      <c r="I416" t="s">
        <v>705</v>
      </c>
      <c r="J416" t="s">
        <v>709</v>
      </c>
      <c r="K416" t="s">
        <v>719</v>
      </c>
      <c r="L416" t="s">
        <v>728</v>
      </c>
      <c r="M416" t="s">
        <v>1148</v>
      </c>
      <c r="N416" s="8">
        <v>1287.6400000000001</v>
      </c>
      <c r="O416" s="8">
        <v>2717.15</v>
      </c>
      <c r="P416" s="10">
        <v>3.2000000000000001E-2</v>
      </c>
      <c r="Q416" s="12">
        <v>7</v>
      </c>
    </row>
    <row r="417" spans="1:17" x14ac:dyDescent="0.3">
      <c r="A417" t="s">
        <v>430</v>
      </c>
      <c r="B417" s="6">
        <v>45626</v>
      </c>
      <c r="C417" s="6">
        <v>45636</v>
      </c>
      <c r="D417" s="6">
        <f t="shared" si="12"/>
        <v>45636</v>
      </c>
      <c r="E417" s="12">
        <f t="shared" si="13"/>
        <v>10</v>
      </c>
      <c r="F417" t="s">
        <v>647</v>
      </c>
      <c r="G417" t="s">
        <v>654</v>
      </c>
      <c r="H417" t="s">
        <v>696</v>
      </c>
      <c r="I417" t="s">
        <v>705</v>
      </c>
      <c r="J417" t="s">
        <v>707</v>
      </c>
      <c r="K417" t="s">
        <v>721</v>
      </c>
      <c r="L417" t="s">
        <v>733</v>
      </c>
      <c r="M417" t="s">
        <v>1149</v>
      </c>
      <c r="N417" s="8">
        <v>851.49</v>
      </c>
      <c r="O417" s="8">
        <v>901.79</v>
      </c>
      <c r="P417" s="10">
        <v>0.245</v>
      </c>
      <c r="Q417" s="12">
        <v>16</v>
      </c>
    </row>
    <row r="418" spans="1:17" x14ac:dyDescent="0.3">
      <c r="A418" t="s">
        <v>431</v>
      </c>
      <c r="B418" s="6">
        <v>45813</v>
      </c>
      <c r="C418" s="6">
        <v>45822</v>
      </c>
      <c r="D418" s="6">
        <f t="shared" si="12"/>
        <v>45822</v>
      </c>
      <c r="E418" s="12">
        <f t="shared" si="13"/>
        <v>9</v>
      </c>
      <c r="F418" t="s">
        <v>647</v>
      </c>
      <c r="G418" t="s">
        <v>654</v>
      </c>
      <c r="H418" t="s">
        <v>680</v>
      </c>
      <c r="I418" t="s">
        <v>703</v>
      </c>
      <c r="J418" t="s">
        <v>707</v>
      </c>
      <c r="K418" t="s">
        <v>720</v>
      </c>
      <c r="L418" t="s">
        <v>733</v>
      </c>
      <c r="M418" t="s">
        <v>1150</v>
      </c>
      <c r="N418" s="8">
        <v>618.69000000000005</v>
      </c>
      <c r="O418" s="8">
        <v>796.15</v>
      </c>
      <c r="P418" s="10">
        <v>0.09</v>
      </c>
      <c r="Q418" s="12">
        <v>11</v>
      </c>
    </row>
    <row r="419" spans="1:17" x14ac:dyDescent="0.3">
      <c r="A419" t="s">
        <v>432</v>
      </c>
      <c r="B419" s="6">
        <v>45730</v>
      </c>
      <c r="C419" s="6">
        <v>45755</v>
      </c>
      <c r="D419" s="6">
        <f t="shared" si="12"/>
        <v>45755</v>
      </c>
      <c r="E419" s="12">
        <f t="shared" si="13"/>
        <v>25</v>
      </c>
      <c r="F419" t="s">
        <v>647</v>
      </c>
      <c r="G419" t="s">
        <v>659</v>
      </c>
      <c r="H419" t="s">
        <v>1426</v>
      </c>
      <c r="I419" t="s">
        <v>701</v>
      </c>
      <c r="J419" t="s">
        <v>710</v>
      </c>
      <c r="K419" t="s">
        <v>726</v>
      </c>
      <c r="L419" t="s">
        <v>728</v>
      </c>
      <c r="M419" t="s">
        <v>1151</v>
      </c>
      <c r="N419" s="8">
        <v>80.59</v>
      </c>
      <c r="O419" s="8">
        <v>157.82</v>
      </c>
      <c r="P419" s="10">
        <v>0.217</v>
      </c>
      <c r="Q419" s="12">
        <v>6</v>
      </c>
    </row>
    <row r="420" spans="1:17" x14ac:dyDescent="0.3">
      <c r="A420" t="s">
        <v>433</v>
      </c>
      <c r="B420" s="6">
        <v>45307</v>
      </c>
      <c r="C420" s="6">
        <v>45333</v>
      </c>
      <c r="D420" s="6">
        <f t="shared" si="12"/>
        <v>45333</v>
      </c>
      <c r="E420" s="12">
        <f t="shared" si="13"/>
        <v>26</v>
      </c>
      <c r="F420" t="s">
        <v>649</v>
      </c>
      <c r="G420" t="s">
        <v>656</v>
      </c>
      <c r="H420" t="s">
        <v>698</v>
      </c>
      <c r="I420" t="s">
        <v>703</v>
      </c>
      <c r="J420" t="s">
        <v>710</v>
      </c>
      <c r="K420" t="s">
        <v>718</v>
      </c>
      <c r="L420" t="s">
        <v>732</v>
      </c>
      <c r="M420" t="s">
        <v>1152</v>
      </c>
      <c r="N420" s="8">
        <v>504.93</v>
      </c>
      <c r="O420" s="8">
        <v>819.06</v>
      </c>
      <c r="P420" s="10">
        <v>0.22600000000000001</v>
      </c>
      <c r="Q420" s="12">
        <v>15</v>
      </c>
    </row>
    <row r="421" spans="1:17" x14ac:dyDescent="0.3">
      <c r="A421" t="s">
        <v>434</v>
      </c>
      <c r="B421" s="6">
        <v>45211</v>
      </c>
      <c r="C421" s="6">
        <v>45228</v>
      </c>
      <c r="D421" s="6">
        <f t="shared" si="12"/>
        <v>45228</v>
      </c>
      <c r="E421" s="12">
        <f t="shared" si="13"/>
        <v>17</v>
      </c>
      <c r="F421" t="s">
        <v>647</v>
      </c>
      <c r="G421" t="s">
        <v>652</v>
      </c>
      <c r="H421" t="s">
        <v>694</v>
      </c>
      <c r="I421" t="s">
        <v>703</v>
      </c>
      <c r="J421" t="s">
        <v>711</v>
      </c>
      <c r="K421" t="s">
        <v>722</v>
      </c>
      <c r="L421" t="s">
        <v>730</v>
      </c>
      <c r="M421" t="s">
        <v>1153</v>
      </c>
      <c r="N421" s="8">
        <v>1102.19</v>
      </c>
      <c r="O421" s="8">
        <v>1711.16</v>
      </c>
      <c r="P421" s="10">
        <v>0.151</v>
      </c>
      <c r="Q421" s="12">
        <v>10</v>
      </c>
    </row>
    <row r="422" spans="1:17" x14ac:dyDescent="0.3">
      <c r="A422" t="s">
        <v>435</v>
      </c>
      <c r="B422" s="6">
        <v>45713</v>
      </c>
      <c r="C422" s="6">
        <v>45733</v>
      </c>
      <c r="D422" s="6">
        <f t="shared" si="12"/>
        <v>45733</v>
      </c>
      <c r="E422" s="12">
        <f t="shared" si="13"/>
        <v>20</v>
      </c>
      <c r="F422" t="s">
        <v>648</v>
      </c>
      <c r="G422" t="s">
        <v>660</v>
      </c>
      <c r="H422" t="s">
        <v>686</v>
      </c>
      <c r="I422" t="s">
        <v>703</v>
      </c>
      <c r="J422" t="s">
        <v>709</v>
      </c>
      <c r="K422" t="s">
        <v>722</v>
      </c>
      <c r="L422" t="s">
        <v>730</v>
      </c>
      <c r="M422" t="s">
        <v>1154</v>
      </c>
      <c r="N422" s="8">
        <v>1205.26</v>
      </c>
      <c r="O422" s="8">
        <v>1696.35</v>
      </c>
      <c r="P422" s="10">
        <v>1.9E-2</v>
      </c>
      <c r="Q422" s="12">
        <v>6</v>
      </c>
    </row>
    <row r="423" spans="1:17" x14ac:dyDescent="0.3">
      <c r="A423" t="s">
        <v>436</v>
      </c>
      <c r="B423" s="6">
        <v>45841</v>
      </c>
      <c r="C423" s="6">
        <v>45844</v>
      </c>
      <c r="D423" s="6">
        <f t="shared" si="12"/>
        <v>45844</v>
      </c>
      <c r="E423" s="12">
        <f t="shared" si="13"/>
        <v>3</v>
      </c>
      <c r="F423" t="s">
        <v>646</v>
      </c>
      <c r="G423" t="s">
        <v>651</v>
      </c>
      <c r="H423" t="s">
        <v>665</v>
      </c>
      <c r="I423" t="s">
        <v>704</v>
      </c>
      <c r="J423" t="s">
        <v>708</v>
      </c>
      <c r="K423" t="s">
        <v>1427</v>
      </c>
      <c r="L423" t="s">
        <v>731</v>
      </c>
      <c r="M423" t="s">
        <v>1155</v>
      </c>
      <c r="N423" s="8">
        <v>1313.3</v>
      </c>
      <c r="O423" s="8">
        <v>2884.34</v>
      </c>
      <c r="P423" s="10">
        <v>0.157</v>
      </c>
      <c r="Q423" s="12">
        <v>42</v>
      </c>
    </row>
    <row r="424" spans="1:17" x14ac:dyDescent="0.3">
      <c r="A424" t="s">
        <v>437</v>
      </c>
      <c r="B424" s="6">
        <v>45915</v>
      </c>
      <c r="C424" s="6">
        <v>45925</v>
      </c>
      <c r="D424" s="6">
        <f t="shared" si="12"/>
        <v>45925</v>
      </c>
      <c r="E424" s="12">
        <f t="shared" si="13"/>
        <v>10</v>
      </c>
      <c r="F424" t="s">
        <v>647</v>
      </c>
      <c r="G424" t="s">
        <v>654</v>
      </c>
      <c r="H424" t="s">
        <v>680</v>
      </c>
      <c r="I424" t="s">
        <v>704</v>
      </c>
      <c r="J424" t="s">
        <v>707</v>
      </c>
      <c r="K424" t="s">
        <v>720</v>
      </c>
      <c r="L424" t="s">
        <v>730</v>
      </c>
      <c r="M424" t="s">
        <v>1156</v>
      </c>
      <c r="N424" s="8">
        <v>1488.91</v>
      </c>
      <c r="O424" s="8">
        <v>1483.74</v>
      </c>
      <c r="P424" s="10">
        <v>0.16800000000000001</v>
      </c>
      <c r="Q424" s="12">
        <v>24</v>
      </c>
    </row>
    <row r="425" spans="1:17" x14ac:dyDescent="0.3">
      <c r="A425" t="s">
        <v>438</v>
      </c>
      <c r="B425" s="6">
        <v>45341</v>
      </c>
      <c r="C425" s="6">
        <v>45357</v>
      </c>
      <c r="D425" s="6">
        <f t="shared" si="12"/>
        <v>45357</v>
      </c>
      <c r="E425" s="12">
        <f t="shared" si="13"/>
        <v>16</v>
      </c>
      <c r="F425" t="s">
        <v>647</v>
      </c>
      <c r="G425" t="s">
        <v>659</v>
      </c>
      <c r="H425" t="s">
        <v>699</v>
      </c>
      <c r="I425" t="s">
        <v>702</v>
      </c>
      <c r="J425" t="s">
        <v>709</v>
      </c>
      <c r="K425" t="s">
        <v>719</v>
      </c>
      <c r="L425" t="s">
        <v>728</v>
      </c>
      <c r="M425" t="s">
        <v>1157</v>
      </c>
      <c r="N425" s="8">
        <v>1477.84</v>
      </c>
      <c r="O425" s="8">
        <v>3197.47</v>
      </c>
      <c r="P425" s="10">
        <v>0.24299999999999999</v>
      </c>
      <c r="Q425" s="12">
        <v>24</v>
      </c>
    </row>
    <row r="426" spans="1:17" x14ac:dyDescent="0.3">
      <c r="A426" t="s">
        <v>439</v>
      </c>
      <c r="B426" s="6">
        <v>45349</v>
      </c>
      <c r="C426" s="6">
        <v>45377</v>
      </c>
      <c r="D426" s="6">
        <f t="shared" si="12"/>
        <v>45377</v>
      </c>
      <c r="E426" s="12">
        <f t="shared" si="13"/>
        <v>28</v>
      </c>
      <c r="F426" t="s">
        <v>647</v>
      </c>
      <c r="G426" t="s">
        <v>654</v>
      </c>
      <c r="H426" t="s">
        <v>691</v>
      </c>
      <c r="I426" t="s">
        <v>702</v>
      </c>
      <c r="J426" t="s">
        <v>709</v>
      </c>
      <c r="K426" t="s">
        <v>715</v>
      </c>
      <c r="L426" t="s">
        <v>731</v>
      </c>
      <c r="M426" t="s">
        <v>1158</v>
      </c>
      <c r="N426" s="8">
        <v>1035.19</v>
      </c>
      <c r="O426" s="8">
        <v>2322.6999999999998</v>
      </c>
      <c r="P426" s="10">
        <v>0.17299999999999999</v>
      </c>
      <c r="Q426" s="12">
        <v>8</v>
      </c>
    </row>
    <row r="427" spans="1:17" x14ac:dyDescent="0.3">
      <c r="A427" t="s">
        <v>440</v>
      </c>
      <c r="B427" s="6">
        <v>45897</v>
      </c>
      <c r="C427" s="6">
        <v>45905</v>
      </c>
      <c r="D427" s="6">
        <f t="shared" si="12"/>
        <v>45905</v>
      </c>
      <c r="E427" s="12">
        <f t="shared" si="13"/>
        <v>8</v>
      </c>
      <c r="F427" t="s">
        <v>646</v>
      </c>
      <c r="G427" t="s">
        <v>651</v>
      </c>
      <c r="H427" t="s">
        <v>663</v>
      </c>
      <c r="I427" t="s">
        <v>705</v>
      </c>
      <c r="J427" t="s">
        <v>709</v>
      </c>
      <c r="K427" t="s">
        <v>718</v>
      </c>
      <c r="L427" t="s">
        <v>731</v>
      </c>
      <c r="M427" t="s">
        <v>1159</v>
      </c>
      <c r="N427" s="8">
        <v>1271.0999999999999</v>
      </c>
      <c r="O427" s="8">
        <v>1932.42</v>
      </c>
      <c r="P427" s="10">
        <v>0.25</v>
      </c>
      <c r="Q427" s="12">
        <v>21</v>
      </c>
    </row>
    <row r="428" spans="1:17" x14ac:dyDescent="0.3">
      <c r="A428" t="s">
        <v>441</v>
      </c>
      <c r="B428" s="6">
        <v>45522</v>
      </c>
      <c r="C428" s="6">
        <v>45547</v>
      </c>
      <c r="D428" s="6">
        <f t="shared" si="12"/>
        <v>45547</v>
      </c>
      <c r="E428" s="12">
        <f t="shared" si="13"/>
        <v>25</v>
      </c>
      <c r="F428" t="s">
        <v>647</v>
      </c>
      <c r="G428" t="s">
        <v>654</v>
      </c>
      <c r="H428" t="s">
        <v>691</v>
      </c>
      <c r="I428" t="s">
        <v>704</v>
      </c>
      <c r="J428" t="s">
        <v>709</v>
      </c>
      <c r="K428" t="s">
        <v>712</v>
      </c>
      <c r="L428" t="s">
        <v>730</v>
      </c>
      <c r="M428" t="s">
        <v>1160</v>
      </c>
      <c r="N428" s="8">
        <v>1154.03</v>
      </c>
      <c r="O428" s="8">
        <v>1590.36</v>
      </c>
      <c r="P428" s="10">
        <v>0.314</v>
      </c>
      <c r="Q428" s="12">
        <v>18</v>
      </c>
    </row>
    <row r="429" spans="1:17" x14ac:dyDescent="0.3">
      <c r="A429" t="s">
        <v>442</v>
      </c>
      <c r="B429" s="6">
        <v>45347</v>
      </c>
      <c r="C429" s="6">
        <v>45360</v>
      </c>
      <c r="D429" s="6">
        <f t="shared" si="12"/>
        <v>45360</v>
      </c>
      <c r="E429" s="12">
        <f t="shared" si="13"/>
        <v>13</v>
      </c>
      <c r="F429" t="s">
        <v>649</v>
      </c>
      <c r="G429" t="s">
        <v>657</v>
      </c>
      <c r="H429" t="s">
        <v>673</v>
      </c>
      <c r="I429" t="s">
        <v>705</v>
      </c>
      <c r="J429" t="s">
        <v>710</v>
      </c>
      <c r="K429" t="s">
        <v>718</v>
      </c>
      <c r="L429" t="s">
        <v>732</v>
      </c>
      <c r="M429" t="s">
        <v>1161</v>
      </c>
      <c r="N429" s="8">
        <v>322.44</v>
      </c>
      <c r="O429" s="8">
        <v>395.61</v>
      </c>
      <c r="P429" s="10">
        <v>0</v>
      </c>
      <c r="Q429" s="12">
        <v>34</v>
      </c>
    </row>
    <row r="430" spans="1:17" x14ac:dyDescent="0.3">
      <c r="A430" t="s">
        <v>443</v>
      </c>
      <c r="B430" s="6">
        <v>45784</v>
      </c>
      <c r="C430" s="6">
        <v>45790</v>
      </c>
      <c r="D430" s="6">
        <f t="shared" si="12"/>
        <v>45790</v>
      </c>
      <c r="E430" s="12">
        <f t="shared" si="13"/>
        <v>6</v>
      </c>
      <c r="F430" t="s">
        <v>647</v>
      </c>
      <c r="G430" t="s">
        <v>654</v>
      </c>
      <c r="H430" t="s">
        <v>668</v>
      </c>
      <c r="I430" t="s">
        <v>706</v>
      </c>
      <c r="J430" t="s">
        <v>711</v>
      </c>
      <c r="K430" t="s">
        <v>713</v>
      </c>
      <c r="L430" t="s">
        <v>730</v>
      </c>
      <c r="M430" t="s">
        <v>1162</v>
      </c>
      <c r="N430" s="8">
        <v>935.98</v>
      </c>
      <c r="O430" s="8">
        <v>2077.69</v>
      </c>
      <c r="P430" s="10">
        <v>0.17499999999999999</v>
      </c>
      <c r="Q430" s="12">
        <v>24</v>
      </c>
    </row>
    <row r="431" spans="1:17" x14ac:dyDescent="0.3">
      <c r="A431" t="s">
        <v>444</v>
      </c>
      <c r="B431" s="6">
        <v>45597</v>
      </c>
      <c r="C431" s="6">
        <v>45608</v>
      </c>
      <c r="D431" s="6">
        <f t="shared" si="12"/>
        <v>45608</v>
      </c>
      <c r="E431" s="12">
        <f t="shared" si="13"/>
        <v>11</v>
      </c>
      <c r="F431" t="s">
        <v>649</v>
      </c>
      <c r="G431" t="s">
        <v>656</v>
      </c>
      <c r="H431" t="s">
        <v>698</v>
      </c>
      <c r="I431" t="s">
        <v>704</v>
      </c>
      <c r="J431" t="s">
        <v>708</v>
      </c>
      <c r="K431" t="s">
        <v>717</v>
      </c>
      <c r="L431" t="s">
        <v>728</v>
      </c>
      <c r="M431" t="s">
        <v>1163</v>
      </c>
      <c r="N431" s="8">
        <v>599.84</v>
      </c>
      <c r="O431" s="8">
        <v>1330.85</v>
      </c>
      <c r="P431" s="10">
        <v>0.115</v>
      </c>
      <c r="Q431" s="12">
        <v>11</v>
      </c>
    </row>
    <row r="432" spans="1:17" x14ac:dyDescent="0.3">
      <c r="A432" t="s">
        <v>445</v>
      </c>
      <c r="B432" s="6">
        <v>45654</v>
      </c>
      <c r="C432" s="6">
        <v>45665</v>
      </c>
      <c r="D432" s="6">
        <f t="shared" si="12"/>
        <v>45665</v>
      </c>
      <c r="E432" s="12">
        <f t="shared" si="13"/>
        <v>11</v>
      </c>
      <c r="F432" t="s">
        <v>647</v>
      </c>
      <c r="G432" t="s">
        <v>659</v>
      </c>
      <c r="H432" t="s">
        <v>676</v>
      </c>
      <c r="I432" t="s">
        <v>706</v>
      </c>
      <c r="J432" t="s">
        <v>708</v>
      </c>
      <c r="K432" t="s">
        <v>723</v>
      </c>
      <c r="L432" t="s">
        <v>731</v>
      </c>
      <c r="M432" t="s">
        <v>1164</v>
      </c>
      <c r="N432" s="8">
        <v>1201.31</v>
      </c>
      <c r="O432" s="8">
        <v>2764.65</v>
      </c>
      <c r="P432" s="10">
        <v>0</v>
      </c>
      <c r="Q432" s="12">
        <v>21</v>
      </c>
    </row>
    <row r="433" spans="1:17" x14ac:dyDescent="0.3">
      <c r="A433" t="s">
        <v>446</v>
      </c>
      <c r="B433" s="6">
        <v>45220</v>
      </c>
      <c r="C433" s="6">
        <v>45220</v>
      </c>
      <c r="D433" s="6">
        <f t="shared" si="12"/>
        <v>45220</v>
      </c>
      <c r="E433" s="12">
        <f t="shared" si="13"/>
        <v>0</v>
      </c>
      <c r="F433" t="s">
        <v>649</v>
      </c>
      <c r="G433" t="s">
        <v>658</v>
      </c>
      <c r="H433" t="s">
        <v>693</v>
      </c>
      <c r="I433" t="s">
        <v>706</v>
      </c>
      <c r="J433" t="s">
        <v>710</v>
      </c>
      <c r="K433" t="s">
        <v>713</v>
      </c>
      <c r="L433" t="s">
        <v>732</v>
      </c>
      <c r="M433" t="s">
        <v>1165</v>
      </c>
      <c r="N433" s="8">
        <v>384.19</v>
      </c>
      <c r="O433" s="8">
        <v>278.35000000000002</v>
      </c>
      <c r="P433" s="10">
        <v>5.6000000000000001E-2</v>
      </c>
      <c r="Q433" s="12">
        <v>10</v>
      </c>
    </row>
    <row r="434" spans="1:17" x14ac:dyDescent="0.3">
      <c r="A434" t="s">
        <v>447</v>
      </c>
      <c r="B434" s="6">
        <v>45636</v>
      </c>
      <c r="C434" s="6">
        <v>45645</v>
      </c>
      <c r="D434" s="6">
        <f t="shared" si="12"/>
        <v>45645</v>
      </c>
      <c r="E434" s="12">
        <f t="shared" si="13"/>
        <v>9</v>
      </c>
      <c r="F434" t="s">
        <v>646</v>
      </c>
      <c r="G434" t="s">
        <v>651</v>
      </c>
      <c r="H434" t="s">
        <v>665</v>
      </c>
      <c r="I434" t="s">
        <v>701</v>
      </c>
      <c r="J434" t="s">
        <v>707</v>
      </c>
      <c r="K434" t="s">
        <v>719</v>
      </c>
      <c r="L434" t="s">
        <v>732</v>
      </c>
      <c r="M434" t="s">
        <v>1166</v>
      </c>
      <c r="N434" s="8">
        <v>488.68</v>
      </c>
      <c r="O434" s="8">
        <v>984.36</v>
      </c>
      <c r="P434" s="10">
        <v>5.8999999999999997E-2</v>
      </c>
      <c r="Q434" s="12">
        <v>14</v>
      </c>
    </row>
    <row r="435" spans="1:17" x14ac:dyDescent="0.3">
      <c r="A435" t="s">
        <v>448</v>
      </c>
      <c r="B435" s="6">
        <v>45542</v>
      </c>
      <c r="C435" s="6">
        <v>45553</v>
      </c>
      <c r="D435" s="6">
        <f t="shared" si="12"/>
        <v>45553</v>
      </c>
      <c r="E435" s="12">
        <f t="shared" si="13"/>
        <v>11</v>
      </c>
      <c r="F435" t="s">
        <v>647</v>
      </c>
      <c r="G435" t="s">
        <v>659</v>
      </c>
      <c r="H435" t="s">
        <v>699</v>
      </c>
      <c r="I435" t="s">
        <v>704</v>
      </c>
      <c r="J435" t="s">
        <v>710</v>
      </c>
      <c r="K435" t="s">
        <v>719</v>
      </c>
      <c r="L435" t="s">
        <v>729</v>
      </c>
      <c r="M435" t="s">
        <v>1167</v>
      </c>
      <c r="N435" s="8">
        <v>181.74</v>
      </c>
      <c r="O435" s="8">
        <v>190.84</v>
      </c>
      <c r="P435" s="10">
        <v>0.214</v>
      </c>
      <c r="Q435" s="12">
        <v>13</v>
      </c>
    </row>
    <row r="436" spans="1:17" x14ac:dyDescent="0.3">
      <c r="A436" t="s">
        <v>449</v>
      </c>
      <c r="B436" s="6">
        <v>45217</v>
      </c>
      <c r="C436" s="6">
        <v>45219</v>
      </c>
      <c r="D436" s="6">
        <f t="shared" si="12"/>
        <v>45219</v>
      </c>
      <c r="E436" s="12">
        <f t="shared" si="13"/>
        <v>2</v>
      </c>
      <c r="F436" t="s">
        <v>646</v>
      </c>
      <c r="G436" t="s">
        <v>650</v>
      </c>
      <c r="H436" t="s">
        <v>662</v>
      </c>
      <c r="I436" t="s">
        <v>704</v>
      </c>
      <c r="J436" t="s">
        <v>707</v>
      </c>
      <c r="K436" t="s">
        <v>713</v>
      </c>
      <c r="L436" t="s">
        <v>730</v>
      </c>
      <c r="M436" t="s">
        <v>1168</v>
      </c>
      <c r="N436" s="8">
        <v>774.12</v>
      </c>
      <c r="O436" s="8">
        <v>908.3</v>
      </c>
      <c r="P436" s="10">
        <v>0</v>
      </c>
      <c r="Q436" s="12">
        <v>30</v>
      </c>
    </row>
    <row r="437" spans="1:17" x14ac:dyDescent="0.3">
      <c r="A437" t="s">
        <v>450</v>
      </c>
      <c r="B437" s="6">
        <v>45650</v>
      </c>
      <c r="C437" s="6">
        <v>45670</v>
      </c>
      <c r="D437" s="6">
        <f t="shared" si="12"/>
        <v>45670</v>
      </c>
      <c r="E437" s="12">
        <f t="shared" si="13"/>
        <v>20</v>
      </c>
      <c r="F437" t="s">
        <v>647</v>
      </c>
      <c r="G437" t="s">
        <v>654</v>
      </c>
      <c r="H437" t="s">
        <v>668</v>
      </c>
      <c r="I437" t="s">
        <v>701</v>
      </c>
      <c r="J437" t="s">
        <v>709</v>
      </c>
      <c r="K437" t="s">
        <v>726</v>
      </c>
      <c r="L437" t="s">
        <v>729</v>
      </c>
      <c r="M437" t="s">
        <v>1169</v>
      </c>
      <c r="N437" s="8">
        <v>126.15</v>
      </c>
      <c r="O437" s="8">
        <v>284.23</v>
      </c>
      <c r="P437" s="10">
        <v>0.113</v>
      </c>
      <c r="Q437" s="12">
        <v>22</v>
      </c>
    </row>
    <row r="438" spans="1:17" x14ac:dyDescent="0.3">
      <c r="A438" t="s">
        <v>451</v>
      </c>
      <c r="B438" s="6">
        <v>45037</v>
      </c>
      <c r="C438" s="6">
        <v>45035</v>
      </c>
      <c r="D438" s="6">
        <f t="shared" si="12"/>
        <v>45037</v>
      </c>
      <c r="E438" s="12">
        <f t="shared" si="13"/>
        <v>0</v>
      </c>
      <c r="F438" t="s">
        <v>647</v>
      </c>
      <c r="G438" t="s">
        <v>652</v>
      </c>
      <c r="H438" t="s">
        <v>694</v>
      </c>
      <c r="I438" t="s">
        <v>705</v>
      </c>
      <c r="J438" t="s">
        <v>711</v>
      </c>
      <c r="K438" t="s">
        <v>724</v>
      </c>
      <c r="L438" t="s">
        <v>727</v>
      </c>
      <c r="M438" t="s">
        <v>1170</v>
      </c>
      <c r="N438" s="8">
        <v>607.04</v>
      </c>
      <c r="O438" s="8">
        <v>1229.3399999999999</v>
      </c>
      <c r="P438" s="10">
        <v>0.14699999999999999</v>
      </c>
      <c r="Q438" s="12">
        <v>7</v>
      </c>
    </row>
    <row r="439" spans="1:17" x14ac:dyDescent="0.3">
      <c r="A439" t="s">
        <v>452</v>
      </c>
      <c r="B439" s="6">
        <v>45290</v>
      </c>
      <c r="C439" s="6">
        <v>45299</v>
      </c>
      <c r="D439" s="6">
        <f t="shared" si="12"/>
        <v>45299</v>
      </c>
      <c r="E439" s="12">
        <f t="shared" si="13"/>
        <v>9</v>
      </c>
      <c r="F439" t="s">
        <v>649</v>
      </c>
      <c r="G439" t="s">
        <v>657</v>
      </c>
      <c r="H439" t="s">
        <v>673</v>
      </c>
      <c r="I439" t="s">
        <v>704</v>
      </c>
      <c r="J439" t="s">
        <v>709</v>
      </c>
      <c r="K439" t="s">
        <v>716</v>
      </c>
      <c r="L439" t="s">
        <v>733</v>
      </c>
      <c r="M439" t="s">
        <v>1171</v>
      </c>
      <c r="N439" s="8">
        <v>861.1</v>
      </c>
      <c r="O439" s="8">
        <v>1224.72</v>
      </c>
      <c r="P439" s="10">
        <v>0.17399999999999999</v>
      </c>
      <c r="Q439" s="12">
        <v>24</v>
      </c>
    </row>
    <row r="440" spans="1:17" x14ac:dyDescent="0.3">
      <c r="A440" t="s">
        <v>453</v>
      </c>
      <c r="B440" s="6">
        <v>44978</v>
      </c>
      <c r="C440" s="6">
        <v>44997</v>
      </c>
      <c r="D440" s="6">
        <f t="shared" si="12"/>
        <v>44997</v>
      </c>
      <c r="E440" s="12">
        <f t="shared" si="13"/>
        <v>19</v>
      </c>
      <c r="F440" t="s">
        <v>646</v>
      </c>
      <c r="G440" t="s">
        <v>650</v>
      </c>
      <c r="H440" t="s">
        <v>678</v>
      </c>
      <c r="I440" t="s">
        <v>701</v>
      </c>
      <c r="J440" t="s">
        <v>708</v>
      </c>
      <c r="K440" t="s">
        <v>721</v>
      </c>
      <c r="L440" t="s">
        <v>729</v>
      </c>
      <c r="M440" t="s">
        <v>1172</v>
      </c>
      <c r="N440" s="8">
        <v>352.65</v>
      </c>
      <c r="O440" s="8">
        <v>485.86</v>
      </c>
      <c r="P440" s="10">
        <v>4.1000000000000002E-2</v>
      </c>
      <c r="Q440" s="12">
        <v>6</v>
      </c>
    </row>
    <row r="441" spans="1:17" x14ac:dyDescent="0.3">
      <c r="A441" t="s">
        <v>454</v>
      </c>
      <c r="B441" s="6">
        <v>45063</v>
      </c>
      <c r="C441" s="6">
        <v>45080</v>
      </c>
      <c r="D441" s="6">
        <f t="shared" si="12"/>
        <v>45080</v>
      </c>
      <c r="E441" s="12">
        <f t="shared" si="13"/>
        <v>17</v>
      </c>
      <c r="F441" t="s">
        <v>647</v>
      </c>
      <c r="G441" t="s">
        <v>659</v>
      </c>
      <c r="H441" t="s">
        <v>699</v>
      </c>
      <c r="I441" t="s">
        <v>703</v>
      </c>
      <c r="J441" t="s">
        <v>710</v>
      </c>
      <c r="K441" t="s">
        <v>724</v>
      </c>
      <c r="L441" t="s">
        <v>728</v>
      </c>
      <c r="M441" t="s">
        <v>1173</v>
      </c>
      <c r="N441" s="8">
        <v>979.59</v>
      </c>
      <c r="O441" s="8">
        <v>2210.94</v>
      </c>
      <c r="P441" s="10">
        <v>0.15</v>
      </c>
      <c r="Q441" s="12">
        <v>11</v>
      </c>
    </row>
    <row r="442" spans="1:17" x14ac:dyDescent="0.3">
      <c r="A442" t="s">
        <v>455</v>
      </c>
      <c r="B442" s="6">
        <v>45374</v>
      </c>
      <c r="C442" s="6">
        <v>45377</v>
      </c>
      <c r="D442" s="6">
        <f t="shared" si="12"/>
        <v>45377</v>
      </c>
      <c r="E442" s="12">
        <f t="shared" si="13"/>
        <v>3</v>
      </c>
      <c r="F442" t="s">
        <v>647</v>
      </c>
      <c r="G442" t="s">
        <v>654</v>
      </c>
      <c r="H442" t="s">
        <v>668</v>
      </c>
      <c r="I442" t="s">
        <v>702</v>
      </c>
      <c r="J442" t="s">
        <v>711</v>
      </c>
      <c r="K442" t="s">
        <v>715</v>
      </c>
      <c r="L442" t="s">
        <v>730</v>
      </c>
      <c r="M442" t="s">
        <v>1174</v>
      </c>
      <c r="N442" s="8">
        <v>382.21</v>
      </c>
      <c r="O442" s="8">
        <v>571.89</v>
      </c>
      <c r="P442" s="10">
        <v>0.14799999999999999</v>
      </c>
      <c r="Q442" s="12">
        <v>26</v>
      </c>
    </row>
    <row r="443" spans="1:17" x14ac:dyDescent="0.3">
      <c r="A443" t="s">
        <v>456</v>
      </c>
      <c r="B443" s="6">
        <v>45189</v>
      </c>
      <c r="C443" s="6">
        <v>45197</v>
      </c>
      <c r="D443" s="6">
        <f t="shared" si="12"/>
        <v>45197</v>
      </c>
      <c r="E443" s="12">
        <f t="shared" si="13"/>
        <v>8</v>
      </c>
      <c r="F443" t="s">
        <v>647</v>
      </c>
      <c r="G443" t="s">
        <v>654</v>
      </c>
      <c r="H443" t="s">
        <v>1426</v>
      </c>
      <c r="I443" t="s">
        <v>701</v>
      </c>
      <c r="J443" t="s">
        <v>1426</v>
      </c>
      <c r="K443" t="s">
        <v>717</v>
      </c>
      <c r="L443" t="s">
        <v>733</v>
      </c>
      <c r="M443" t="s">
        <v>1175</v>
      </c>
      <c r="N443" s="8">
        <v>1362.06</v>
      </c>
      <c r="O443" s="8">
        <v>3398.37</v>
      </c>
      <c r="P443" s="10">
        <v>0.157</v>
      </c>
      <c r="Q443" s="12">
        <v>11</v>
      </c>
    </row>
    <row r="444" spans="1:17" x14ac:dyDescent="0.3">
      <c r="A444" t="s">
        <v>457</v>
      </c>
      <c r="B444" s="6">
        <v>45526</v>
      </c>
      <c r="C444" s="6">
        <v>45539</v>
      </c>
      <c r="D444" s="6">
        <f t="shared" si="12"/>
        <v>45539</v>
      </c>
      <c r="E444" s="12">
        <f t="shared" si="13"/>
        <v>13</v>
      </c>
      <c r="F444" t="s">
        <v>649</v>
      </c>
      <c r="G444" t="s">
        <v>656</v>
      </c>
      <c r="H444" t="s">
        <v>698</v>
      </c>
      <c r="I444" t="s">
        <v>703</v>
      </c>
      <c r="J444" t="s">
        <v>707</v>
      </c>
      <c r="K444" t="s">
        <v>716</v>
      </c>
      <c r="L444" t="s">
        <v>728</v>
      </c>
      <c r="M444" t="s">
        <v>1176</v>
      </c>
      <c r="N444" s="8">
        <v>90.04</v>
      </c>
      <c r="O444" s="8">
        <v>194.62</v>
      </c>
      <c r="P444" s="10">
        <v>4.2999999999999997E-2</v>
      </c>
      <c r="Q444" s="12">
        <v>32</v>
      </c>
    </row>
    <row r="445" spans="1:17" x14ac:dyDescent="0.3">
      <c r="A445" t="s">
        <v>458</v>
      </c>
      <c r="B445" s="6">
        <v>45560</v>
      </c>
      <c r="C445" s="6">
        <v>45568</v>
      </c>
      <c r="D445" s="6">
        <f t="shared" si="12"/>
        <v>45568</v>
      </c>
      <c r="E445" s="12">
        <f t="shared" si="13"/>
        <v>8</v>
      </c>
      <c r="F445" t="s">
        <v>648</v>
      </c>
      <c r="G445" t="s">
        <v>653</v>
      </c>
      <c r="H445" t="s">
        <v>667</v>
      </c>
      <c r="I445" t="s">
        <v>704</v>
      </c>
      <c r="J445" t="s">
        <v>708</v>
      </c>
      <c r="K445" t="s">
        <v>718</v>
      </c>
      <c r="L445" t="s">
        <v>728</v>
      </c>
      <c r="M445" t="s">
        <v>1177</v>
      </c>
      <c r="N445" s="8">
        <v>558.19000000000005</v>
      </c>
      <c r="O445" s="8">
        <v>1031.6400000000001</v>
      </c>
      <c r="P445" s="10">
        <v>0</v>
      </c>
      <c r="Q445" s="12">
        <v>21</v>
      </c>
    </row>
    <row r="446" spans="1:17" x14ac:dyDescent="0.3">
      <c r="A446" t="s">
        <v>459</v>
      </c>
      <c r="B446" s="6">
        <v>45090</v>
      </c>
      <c r="C446" s="6">
        <v>45101</v>
      </c>
      <c r="D446" s="6">
        <f t="shared" si="12"/>
        <v>45101</v>
      </c>
      <c r="E446" s="12">
        <f t="shared" si="13"/>
        <v>11</v>
      </c>
      <c r="F446" t="s">
        <v>648</v>
      </c>
      <c r="G446" t="s">
        <v>653</v>
      </c>
      <c r="H446" t="s">
        <v>667</v>
      </c>
      <c r="I446" t="s">
        <v>701</v>
      </c>
      <c r="J446" t="s">
        <v>708</v>
      </c>
      <c r="K446" t="s">
        <v>712</v>
      </c>
      <c r="L446" t="s">
        <v>728</v>
      </c>
      <c r="M446" t="s">
        <v>1178</v>
      </c>
      <c r="N446" s="8">
        <v>247.07</v>
      </c>
      <c r="O446" s="8">
        <v>495.19</v>
      </c>
      <c r="P446" s="10">
        <v>2.8000000000000001E-2</v>
      </c>
      <c r="Q446" s="12">
        <v>4</v>
      </c>
    </row>
    <row r="447" spans="1:17" x14ac:dyDescent="0.3">
      <c r="A447" t="s">
        <v>460</v>
      </c>
      <c r="B447" s="6">
        <v>45284</v>
      </c>
      <c r="C447" s="6">
        <v>45304</v>
      </c>
      <c r="D447" s="6">
        <f t="shared" si="12"/>
        <v>45304</v>
      </c>
      <c r="E447" s="12">
        <f t="shared" si="13"/>
        <v>20</v>
      </c>
      <c r="F447" t="s">
        <v>647</v>
      </c>
      <c r="G447" t="s">
        <v>652</v>
      </c>
      <c r="H447" t="s">
        <v>694</v>
      </c>
      <c r="I447" t="s">
        <v>702</v>
      </c>
      <c r="J447" t="s">
        <v>711</v>
      </c>
      <c r="K447" t="s">
        <v>717</v>
      </c>
      <c r="L447" t="s">
        <v>731</v>
      </c>
      <c r="M447" t="s">
        <v>1179</v>
      </c>
      <c r="N447" s="8">
        <v>625.37</v>
      </c>
      <c r="O447" s="8">
        <v>1319.04</v>
      </c>
      <c r="P447" s="10">
        <v>7.3999999999999996E-2</v>
      </c>
      <c r="Q447" s="12">
        <v>8</v>
      </c>
    </row>
    <row r="448" spans="1:17" x14ac:dyDescent="0.3">
      <c r="A448" t="s">
        <v>461</v>
      </c>
      <c r="B448" s="6">
        <v>45746</v>
      </c>
      <c r="C448" s="6">
        <v>45776</v>
      </c>
      <c r="D448" s="6">
        <f t="shared" si="12"/>
        <v>45776</v>
      </c>
      <c r="E448" s="12">
        <f t="shared" si="13"/>
        <v>30</v>
      </c>
      <c r="F448" t="s">
        <v>646</v>
      </c>
      <c r="G448" t="s">
        <v>661</v>
      </c>
      <c r="H448" t="s">
        <v>687</v>
      </c>
      <c r="I448" t="s">
        <v>704</v>
      </c>
      <c r="J448" t="s">
        <v>709</v>
      </c>
      <c r="K448" t="s">
        <v>713</v>
      </c>
      <c r="L448" t="s">
        <v>732</v>
      </c>
      <c r="M448" t="s">
        <v>1180</v>
      </c>
      <c r="N448" s="8">
        <v>194.6</v>
      </c>
      <c r="O448" s="8">
        <v>314.87</v>
      </c>
      <c r="P448" s="10">
        <v>0.29299999999999998</v>
      </c>
      <c r="Q448" s="12">
        <v>25</v>
      </c>
    </row>
    <row r="449" spans="1:17" x14ac:dyDescent="0.3">
      <c r="A449" t="s">
        <v>462</v>
      </c>
      <c r="B449" s="6">
        <v>45446</v>
      </c>
      <c r="C449" s="6">
        <v>45467</v>
      </c>
      <c r="D449" s="6">
        <f t="shared" si="12"/>
        <v>45467</v>
      </c>
      <c r="E449" s="12">
        <f t="shared" si="13"/>
        <v>21</v>
      </c>
      <c r="F449" t="s">
        <v>648</v>
      </c>
      <c r="G449" t="s">
        <v>653</v>
      </c>
      <c r="H449" t="s">
        <v>667</v>
      </c>
      <c r="I449" t="s">
        <v>705</v>
      </c>
      <c r="J449" t="s">
        <v>711</v>
      </c>
      <c r="K449" t="s">
        <v>715</v>
      </c>
      <c r="L449" t="s">
        <v>732</v>
      </c>
      <c r="M449" t="s">
        <v>1181</v>
      </c>
      <c r="N449" s="8">
        <v>1205.5</v>
      </c>
      <c r="O449" s="8">
        <v>2210.17</v>
      </c>
      <c r="P449" s="10">
        <v>0.104</v>
      </c>
      <c r="Q449" s="12">
        <v>23</v>
      </c>
    </row>
    <row r="450" spans="1:17" x14ac:dyDescent="0.3">
      <c r="A450" t="s">
        <v>463</v>
      </c>
      <c r="B450" s="6">
        <v>45454</v>
      </c>
      <c r="C450" s="6">
        <v>45482</v>
      </c>
      <c r="D450" s="6">
        <f t="shared" si="12"/>
        <v>45482</v>
      </c>
      <c r="E450" s="12">
        <f t="shared" si="13"/>
        <v>28</v>
      </c>
      <c r="F450" t="s">
        <v>646</v>
      </c>
      <c r="G450" t="s">
        <v>651</v>
      </c>
      <c r="H450" t="s">
        <v>663</v>
      </c>
      <c r="I450" t="s">
        <v>701</v>
      </c>
      <c r="J450" t="s">
        <v>709</v>
      </c>
      <c r="K450" t="s">
        <v>714</v>
      </c>
      <c r="L450" t="s">
        <v>730</v>
      </c>
      <c r="M450" t="s">
        <v>1182</v>
      </c>
      <c r="N450" s="8">
        <v>895.54</v>
      </c>
      <c r="O450" s="8">
        <v>1045</v>
      </c>
      <c r="P450" s="10">
        <v>0.216</v>
      </c>
      <c r="Q450" s="12">
        <v>15</v>
      </c>
    </row>
    <row r="451" spans="1:17" x14ac:dyDescent="0.3">
      <c r="A451" t="s">
        <v>464</v>
      </c>
      <c r="B451" s="6">
        <v>45129</v>
      </c>
      <c r="C451" s="6">
        <v>45128</v>
      </c>
      <c r="D451" s="6">
        <f t="shared" ref="D451:D514" si="14">IF(C451&lt;B451,B451,C451)</f>
        <v>45129</v>
      </c>
      <c r="E451" s="12">
        <f t="shared" ref="E451:E514" si="15">D451-B451</f>
        <v>0</v>
      </c>
      <c r="F451" t="s">
        <v>647</v>
      </c>
      <c r="G451" t="s">
        <v>654</v>
      </c>
      <c r="H451" t="s">
        <v>680</v>
      </c>
      <c r="I451" t="s">
        <v>705</v>
      </c>
      <c r="J451" t="s">
        <v>710</v>
      </c>
      <c r="K451" t="s">
        <v>718</v>
      </c>
      <c r="L451" t="s">
        <v>728</v>
      </c>
      <c r="M451" t="s">
        <v>1183</v>
      </c>
      <c r="N451" s="8">
        <v>946.99</v>
      </c>
      <c r="O451" s="8">
        <v>2132.19</v>
      </c>
      <c r="P451" s="10">
        <v>0.16500000000000001</v>
      </c>
      <c r="Q451" s="12">
        <v>7</v>
      </c>
    </row>
    <row r="452" spans="1:17" x14ac:dyDescent="0.3">
      <c r="A452" t="s">
        <v>465</v>
      </c>
      <c r="B452" s="6">
        <v>44945</v>
      </c>
      <c r="C452" s="6">
        <v>44960</v>
      </c>
      <c r="D452" s="6">
        <f t="shared" si="14"/>
        <v>44960</v>
      </c>
      <c r="E452" s="12">
        <f t="shared" si="15"/>
        <v>15</v>
      </c>
      <c r="F452" t="s">
        <v>649</v>
      </c>
      <c r="G452" t="s">
        <v>658</v>
      </c>
      <c r="H452" t="s">
        <v>683</v>
      </c>
      <c r="I452" t="s">
        <v>706</v>
      </c>
      <c r="J452" t="s">
        <v>710</v>
      </c>
      <c r="K452" t="s">
        <v>715</v>
      </c>
      <c r="L452" t="s">
        <v>733</v>
      </c>
      <c r="M452" t="s">
        <v>1184</v>
      </c>
      <c r="N452" s="8">
        <v>873.06</v>
      </c>
      <c r="O452" s="8">
        <v>2101.5500000000002</v>
      </c>
      <c r="P452" s="10">
        <v>6.6000000000000003E-2</v>
      </c>
      <c r="Q452" s="12">
        <v>10</v>
      </c>
    </row>
    <row r="453" spans="1:17" x14ac:dyDescent="0.3">
      <c r="A453" t="s">
        <v>466</v>
      </c>
      <c r="B453" s="6">
        <v>45413</v>
      </c>
      <c r="C453" s="6">
        <v>45428</v>
      </c>
      <c r="D453" s="6">
        <f t="shared" si="14"/>
        <v>45428</v>
      </c>
      <c r="E453" s="12">
        <f t="shared" si="15"/>
        <v>15</v>
      </c>
      <c r="F453" t="s">
        <v>647</v>
      </c>
      <c r="G453" t="s">
        <v>654</v>
      </c>
      <c r="H453" t="s">
        <v>668</v>
      </c>
      <c r="I453" t="s">
        <v>705</v>
      </c>
      <c r="J453" t="s">
        <v>707</v>
      </c>
      <c r="K453" t="s">
        <v>716</v>
      </c>
      <c r="L453" t="s">
        <v>727</v>
      </c>
      <c r="M453" t="s">
        <v>1185</v>
      </c>
      <c r="N453" s="8">
        <v>901.19</v>
      </c>
      <c r="O453" s="8">
        <v>2125.44</v>
      </c>
      <c r="P453" s="10">
        <v>7.0999999999999994E-2</v>
      </c>
      <c r="Q453" s="12">
        <v>12</v>
      </c>
    </row>
    <row r="454" spans="1:17" x14ac:dyDescent="0.3">
      <c r="A454" t="s">
        <v>467</v>
      </c>
      <c r="B454" s="6">
        <v>45817</v>
      </c>
      <c r="C454" s="6">
        <v>45832</v>
      </c>
      <c r="D454" s="6">
        <f t="shared" si="14"/>
        <v>45832</v>
      </c>
      <c r="E454" s="12">
        <f t="shared" si="15"/>
        <v>15</v>
      </c>
      <c r="F454" t="s">
        <v>647</v>
      </c>
      <c r="G454" t="s">
        <v>652</v>
      </c>
      <c r="H454" t="s">
        <v>694</v>
      </c>
      <c r="I454" t="s">
        <v>701</v>
      </c>
      <c r="J454" t="s">
        <v>711</v>
      </c>
      <c r="K454" t="s">
        <v>717</v>
      </c>
      <c r="L454" t="s">
        <v>730</v>
      </c>
      <c r="M454" t="s">
        <v>1186</v>
      </c>
      <c r="N454" s="8">
        <v>400.39</v>
      </c>
      <c r="O454" s="8">
        <v>712.75</v>
      </c>
      <c r="P454" s="10">
        <v>0.115</v>
      </c>
      <c r="Q454" s="12">
        <v>19</v>
      </c>
    </row>
    <row r="455" spans="1:17" x14ac:dyDescent="0.3">
      <c r="A455" t="s">
        <v>468</v>
      </c>
      <c r="B455" s="6">
        <v>45070</v>
      </c>
      <c r="C455" s="6">
        <v>45098</v>
      </c>
      <c r="D455" s="6">
        <f t="shared" si="14"/>
        <v>45098</v>
      </c>
      <c r="E455" s="12">
        <f t="shared" si="15"/>
        <v>28</v>
      </c>
      <c r="F455" t="s">
        <v>648</v>
      </c>
      <c r="G455" t="s">
        <v>660</v>
      </c>
      <c r="H455" t="s">
        <v>697</v>
      </c>
      <c r="I455" t="s">
        <v>705</v>
      </c>
      <c r="J455" t="s">
        <v>709</v>
      </c>
      <c r="K455" t="s">
        <v>715</v>
      </c>
      <c r="L455" t="s">
        <v>732</v>
      </c>
      <c r="M455" t="s">
        <v>1187</v>
      </c>
      <c r="N455" s="8">
        <v>813.97</v>
      </c>
      <c r="O455" s="8">
        <v>1568.83</v>
      </c>
      <c r="P455" s="10">
        <v>1.7000000000000001E-2</v>
      </c>
      <c r="Q455" s="12">
        <v>15</v>
      </c>
    </row>
    <row r="456" spans="1:17" x14ac:dyDescent="0.3">
      <c r="A456" t="s">
        <v>469</v>
      </c>
      <c r="B456" s="6">
        <v>45653</v>
      </c>
      <c r="C456" s="6">
        <v>45655</v>
      </c>
      <c r="D456" s="6">
        <f t="shared" si="14"/>
        <v>45655</v>
      </c>
      <c r="E456" s="12">
        <f t="shared" si="15"/>
        <v>2</v>
      </c>
      <c r="F456" t="s">
        <v>648</v>
      </c>
      <c r="G456" t="s">
        <v>653</v>
      </c>
      <c r="H456" t="s">
        <v>688</v>
      </c>
      <c r="I456" t="s">
        <v>706</v>
      </c>
      <c r="J456" t="s">
        <v>709</v>
      </c>
      <c r="K456" t="s">
        <v>712</v>
      </c>
      <c r="L456" t="s">
        <v>733</v>
      </c>
      <c r="M456" t="s">
        <v>1188</v>
      </c>
      <c r="N456" s="8">
        <v>1146.72</v>
      </c>
      <c r="O456" s="8">
        <v>2074.34</v>
      </c>
      <c r="P456" s="10">
        <v>0.111</v>
      </c>
      <c r="Q456" s="12">
        <v>8</v>
      </c>
    </row>
    <row r="457" spans="1:17" x14ac:dyDescent="0.3">
      <c r="A457" t="s">
        <v>470</v>
      </c>
      <c r="B457" s="6">
        <v>45265</v>
      </c>
      <c r="C457" s="6">
        <v>45272</v>
      </c>
      <c r="D457" s="6">
        <f t="shared" si="14"/>
        <v>45272</v>
      </c>
      <c r="E457" s="12">
        <f t="shared" si="15"/>
        <v>7</v>
      </c>
      <c r="F457" t="s">
        <v>648</v>
      </c>
      <c r="G457" t="s">
        <v>655</v>
      </c>
      <c r="H457" t="s">
        <v>672</v>
      </c>
      <c r="I457" t="s">
        <v>701</v>
      </c>
      <c r="J457" t="s">
        <v>711</v>
      </c>
      <c r="K457" t="s">
        <v>721</v>
      </c>
      <c r="L457" t="s">
        <v>730</v>
      </c>
      <c r="M457" t="s">
        <v>1189</v>
      </c>
      <c r="N457" s="8">
        <v>307.43</v>
      </c>
      <c r="O457" s="8">
        <v>495.19</v>
      </c>
      <c r="P457" s="10">
        <v>0</v>
      </c>
      <c r="Q457" s="12">
        <v>42</v>
      </c>
    </row>
    <row r="458" spans="1:17" x14ac:dyDescent="0.3">
      <c r="A458" t="s">
        <v>471</v>
      </c>
      <c r="B458" s="6">
        <v>45048</v>
      </c>
      <c r="C458" s="6">
        <v>45065</v>
      </c>
      <c r="D458" s="6">
        <f t="shared" si="14"/>
        <v>45065</v>
      </c>
      <c r="E458" s="12">
        <f t="shared" si="15"/>
        <v>17</v>
      </c>
      <c r="F458" t="s">
        <v>647</v>
      </c>
      <c r="G458" t="s">
        <v>659</v>
      </c>
      <c r="H458" t="s">
        <v>685</v>
      </c>
      <c r="I458" t="s">
        <v>703</v>
      </c>
      <c r="J458" t="s">
        <v>711</v>
      </c>
      <c r="K458" t="s">
        <v>713</v>
      </c>
      <c r="L458" t="s">
        <v>732</v>
      </c>
      <c r="M458" t="s">
        <v>1190</v>
      </c>
      <c r="N458" s="8">
        <v>714.28</v>
      </c>
      <c r="O458" s="8">
        <v>757.59</v>
      </c>
      <c r="P458" s="10">
        <v>0.13600000000000001</v>
      </c>
      <c r="Q458" s="12">
        <v>12</v>
      </c>
    </row>
    <row r="459" spans="1:17" x14ac:dyDescent="0.3">
      <c r="A459" t="s">
        <v>472</v>
      </c>
      <c r="B459" s="6">
        <v>45260</v>
      </c>
      <c r="C459" s="6">
        <v>45270</v>
      </c>
      <c r="D459" s="6">
        <f t="shared" si="14"/>
        <v>45270</v>
      </c>
      <c r="E459" s="12">
        <f t="shared" si="15"/>
        <v>10</v>
      </c>
      <c r="F459" t="s">
        <v>649</v>
      </c>
      <c r="G459" t="s">
        <v>656</v>
      </c>
      <c r="H459" t="s">
        <v>684</v>
      </c>
      <c r="I459" t="s">
        <v>705</v>
      </c>
      <c r="J459" t="s">
        <v>711</v>
      </c>
      <c r="K459" t="s">
        <v>721</v>
      </c>
      <c r="L459" t="s">
        <v>731</v>
      </c>
      <c r="M459" t="s">
        <v>1191</v>
      </c>
      <c r="N459" s="8">
        <v>174.74</v>
      </c>
      <c r="O459" s="8">
        <v>415.96</v>
      </c>
      <c r="P459" s="10">
        <v>0.125</v>
      </c>
      <c r="Q459" s="12">
        <v>21</v>
      </c>
    </row>
    <row r="460" spans="1:17" x14ac:dyDescent="0.3">
      <c r="A460" t="s">
        <v>473</v>
      </c>
      <c r="B460" s="6">
        <v>45417</v>
      </c>
      <c r="C460" s="6">
        <v>45430</v>
      </c>
      <c r="D460" s="6">
        <f t="shared" si="14"/>
        <v>45430</v>
      </c>
      <c r="E460" s="12">
        <f t="shared" si="15"/>
        <v>13</v>
      </c>
      <c r="F460" t="s">
        <v>649</v>
      </c>
      <c r="G460" t="s">
        <v>657</v>
      </c>
      <c r="H460" t="s">
        <v>673</v>
      </c>
      <c r="I460" t="s">
        <v>701</v>
      </c>
      <c r="J460" t="s">
        <v>709</v>
      </c>
      <c r="K460" t="s">
        <v>720</v>
      </c>
      <c r="L460" t="s">
        <v>727</v>
      </c>
      <c r="M460" t="s">
        <v>1192</v>
      </c>
      <c r="N460" s="8">
        <v>1264.04</v>
      </c>
      <c r="O460" s="8">
        <v>1870.89</v>
      </c>
      <c r="P460" s="10">
        <v>0</v>
      </c>
      <c r="Q460" s="12">
        <v>13</v>
      </c>
    </row>
    <row r="461" spans="1:17" x14ac:dyDescent="0.3">
      <c r="A461" t="s">
        <v>474</v>
      </c>
      <c r="B461" s="6">
        <v>45116</v>
      </c>
      <c r="C461" s="6">
        <v>45126</v>
      </c>
      <c r="D461" s="6">
        <f t="shared" si="14"/>
        <v>45126</v>
      </c>
      <c r="E461" s="12">
        <f t="shared" si="15"/>
        <v>10</v>
      </c>
      <c r="F461" t="s">
        <v>647</v>
      </c>
      <c r="G461" t="s">
        <v>652</v>
      </c>
      <c r="H461" t="s">
        <v>689</v>
      </c>
      <c r="I461" t="s">
        <v>706</v>
      </c>
      <c r="J461" t="s">
        <v>710</v>
      </c>
      <c r="K461" t="s">
        <v>725</v>
      </c>
      <c r="L461" t="s">
        <v>727</v>
      </c>
      <c r="M461" t="s">
        <v>1193</v>
      </c>
      <c r="N461" s="8">
        <v>141.26</v>
      </c>
      <c r="O461" s="8">
        <v>206.88</v>
      </c>
      <c r="P461" s="10">
        <v>0.107</v>
      </c>
      <c r="Q461" s="12">
        <v>9</v>
      </c>
    </row>
    <row r="462" spans="1:17" x14ac:dyDescent="0.3">
      <c r="A462" t="s">
        <v>475</v>
      </c>
      <c r="B462" s="6">
        <v>45063</v>
      </c>
      <c r="C462" s="6">
        <v>45092</v>
      </c>
      <c r="D462" s="6">
        <f t="shared" si="14"/>
        <v>45092</v>
      </c>
      <c r="E462" s="12">
        <f t="shared" si="15"/>
        <v>29</v>
      </c>
      <c r="F462" t="s">
        <v>646</v>
      </c>
      <c r="G462" t="s">
        <v>661</v>
      </c>
      <c r="H462" t="s">
        <v>687</v>
      </c>
      <c r="I462" t="s">
        <v>706</v>
      </c>
      <c r="J462" t="s">
        <v>707</v>
      </c>
      <c r="K462" t="s">
        <v>723</v>
      </c>
      <c r="L462" t="s">
        <v>733</v>
      </c>
      <c r="M462" t="s">
        <v>1194</v>
      </c>
      <c r="N462" s="8">
        <v>40.89</v>
      </c>
      <c r="O462" s="8">
        <v>62.82</v>
      </c>
      <c r="P462" s="10">
        <v>0.129</v>
      </c>
      <c r="Q462" s="12">
        <v>17</v>
      </c>
    </row>
    <row r="463" spans="1:17" x14ac:dyDescent="0.3">
      <c r="A463" t="s">
        <v>476</v>
      </c>
      <c r="B463" s="6">
        <v>45358</v>
      </c>
      <c r="C463" s="6">
        <v>45385</v>
      </c>
      <c r="D463" s="6">
        <f t="shared" si="14"/>
        <v>45385</v>
      </c>
      <c r="E463" s="12">
        <f t="shared" si="15"/>
        <v>27</v>
      </c>
      <c r="F463" t="s">
        <v>649</v>
      </c>
      <c r="G463" t="s">
        <v>656</v>
      </c>
      <c r="H463" t="s">
        <v>698</v>
      </c>
      <c r="I463" t="s">
        <v>701</v>
      </c>
      <c r="J463" t="s">
        <v>711</v>
      </c>
      <c r="K463" t="s">
        <v>724</v>
      </c>
      <c r="L463" t="s">
        <v>728</v>
      </c>
      <c r="M463" t="s">
        <v>1195</v>
      </c>
      <c r="N463" s="8">
        <v>738.16</v>
      </c>
      <c r="O463" s="8">
        <v>956.49</v>
      </c>
      <c r="P463" s="10">
        <v>0.152</v>
      </c>
      <c r="Q463" s="12">
        <v>5</v>
      </c>
    </row>
    <row r="464" spans="1:17" x14ac:dyDescent="0.3">
      <c r="A464" t="s">
        <v>477</v>
      </c>
      <c r="B464" s="6">
        <v>45757</v>
      </c>
      <c r="C464" s="6">
        <v>45766</v>
      </c>
      <c r="D464" s="6">
        <f t="shared" si="14"/>
        <v>45766</v>
      </c>
      <c r="E464" s="12">
        <f t="shared" si="15"/>
        <v>9</v>
      </c>
      <c r="F464" t="s">
        <v>646</v>
      </c>
      <c r="G464" t="s">
        <v>661</v>
      </c>
      <c r="H464" t="s">
        <v>687</v>
      </c>
      <c r="I464" t="s">
        <v>706</v>
      </c>
      <c r="J464" t="s">
        <v>1426</v>
      </c>
      <c r="K464" t="s">
        <v>715</v>
      </c>
      <c r="L464" t="s">
        <v>729</v>
      </c>
      <c r="M464" t="s">
        <v>1196</v>
      </c>
      <c r="N464" s="8">
        <v>113.74</v>
      </c>
      <c r="O464" s="8">
        <v>165.7</v>
      </c>
      <c r="P464" s="10">
        <v>0.124</v>
      </c>
      <c r="Q464" s="12">
        <v>13</v>
      </c>
    </row>
    <row r="465" spans="1:17" x14ac:dyDescent="0.3">
      <c r="A465" t="s">
        <v>478</v>
      </c>
      <c r="B465" s="6">
        <v>45865</v>
      </c>
      <c r="C465" s="6">
        <v>45884</v>
      </c>
      <c r="D465" s="6">
        <f t="shared" si="14"/>
        <v>45884</v>
      </c>
      <c r="E465" s="12">
        <f t="shared" si="15"/>
        <v>19</v>
      </c>
      <c r="F465" t="s">
        <v>647</v>
      </c>
      <c r="G465" t="s">
        <v>652</v>
      </c>
      <c r="H465" t="s">
        <v>689</v>
      </c>
      <c r="I465" t="s">
        <v>705</v>
      </c>
      <c r="J465" t="s">
        <v>709</v>
      </c>
      <c r="K465" t="s">
        <v>713</v>
      </c>
      <c r="L465" t="s">
        <v>727</v>
      </c>
      <c r="M465" t="s">
        <v>1197</v>
      </c>
      <c r="N465" s="8">
        <v>275.43</v>
      </c>
      <c r="O465" s="8">
        <v>608.36</v>
      </c>
      <c r="P465" s="10">
        <v>0.25700000000000001</v>
      </c>
      <c r="Q465" s="12">
        <v>4</v>
      </c>
    </row>
    <row r="466" spans="1:17" x14ac:dyDescent="0.3">
      <c r="A466" t="s">
        <v>479</v>
      </c>
      <c r="B466" s="6">
        <v>45618</v>
      </c>
      <c r="C466" s="6">
        <v>45641</v>
      </c>
      <c r="D466" s="6">
        <f t="shared" si="14"/>
        <v>45641</v>
      </c>
      <c r="E466" s="12">
        <f t="shared" si="15"/>
        <v>23</v>
      </c>
      <c r="F466" t="s">
        <v>646</v>
      </c>
      <c r="G466" t="s">
        <v>650</v>
      </c>
      <c r="H466" t="s">
        <v>675</v>
      </c>
      <c r="I466" t="s">
        <v>703</v>
      </c>
      <c r="J466" t="s">
        <v>710</v>
      </c>
      <c r="K466" t="s">
        <v>712</v>
      </c>
      <c r="L466" t="s">
        <v>727</v>
      </c>
      <c r="M466" t="s">
        <v>1198</v>
      </c>
      <c r="N466" s="8">
        <v>1335.76</v>
      </c>
      <c r="O466" s="8">
        <v>2665.91</v>
      </c>
      <c r="P466" s="10">
        <v>0.21099999999999999</v>
      </c>
      <c r="Q466" s="12">
        <v>40</v>
      </c>
    </row>
    <row r="467" spans="1:17" x14ac:dyDescent="0.3">
      <c r="A467" t="s">
        <v>480</v>
      </c>
      <c r="B467" s="6">
        <v>45466</v>
      </c>
      <c r="C467" s="6">
        <v>45471</v>
      </c>
      <c r="D467" s="6">
        <f t="shared" si="14"/>
        <v>45471</v>
      </c>
      <c r="E467" s="12">
        <f t="shared" si="15"/>
        <v>5</v>
      </c>
      <c r="F467" t="s">
        <v>646</v>
      </c>
      <c r="G467" t="s">
        <v>651</v>
      </c>
      <c r="H467" t="s">
        <v>663</v>
      </c>
      <c r="I467" t="s">
        <v>703</v>
      </c>
      <c r="J467" t="s">
        <v>711</v>
      </c>
      <c r="K467" t="s">
        <v>724</v>
      </c>
      <c r="L467" t="s">
        <v>733</v>
      </c>
      <c r="M467" t="s">
        <v>1199</v>
      </c>
      <c r="N467" s="8">
        <v>242.31</v>
      </c>
      <c r="O467" s="8">
        <v>587.95000000000005</v>
      </c>
      <c r="P467" s="10">
        <v>0.22900000000000001</v>
      </c>
      <c r="Q467" s="12">
        <v>6</v>
      </c>
    </row>
    <row r="468" spans="1:17" x14ac:dyDescent="0.3">
      <c r="A468" t="s">
        <v>481</v>
      </c>
      <c r="B468" s="6">
        <v>45278</v>
      </c>
      <c r="C468" s="6">
        <v>45305</v>
      </c>
      <c r="D468" s="6">
        <f t="shared" si="14"/>
        <v>45305</v>
      </c>
      <c r="E468" s="12">
        <f t="shared" si="15"/>
        <v>27</v>
      </c>
      <c r="F468" t="s">
        <v>647</v>
      </c>
      <c r="G468" t="s">
        <v>654</v>
      </c>
      <c r="H468" t="s">
        <v>691</v>
      </c>
      <c r="I468" t="s">
        <v>704</v>
      </c>
      <c r="J468" t="s">
        <v>710</v>
      </c>
      <c r="K468" t="s">
        <v>726</v>
      </c>
      <c r="L468" t="s">
        <v>729</v>
      </c>
      <c r="M468" t="s">
        <v>1200</v>
      </c>
      <c r="N468" s="8">
        <v>1408.3</v>
      </c>
      <c r="O468" s="8">
        <v>2193.13</v>
      </c>
      <c r="P468" s="10">
        <v>7.0999999999999994E-2</v>
      </c>
      <c r="Q468" s="12">
        <v>7</v>
      </c>
    </row>
    <row r="469" spans="1:17" x14ac:dyDescent="0.3">
      <c r="A469" t="s">
        <v>482</v>
      </c>
      <c r="B469" s="6">
        <v>45809</v>
      </c>
      <c r="C469" s="6">
        <v>45813</v>
      </c>
      <c r="D469" s="6">
        <f t="shared" si="14"/>
        <v>45813</v>
      </c>
      <c r="E469" s="12">
        <f t="shared" si="15"/>
        <v>4</v>
      </c>
      <c r="F469" t="s">
        <v>649</v>
      </c>
      <c r="G469" t="s">
        <v>656</v>
      </c>
      <c r="H469" t="s">
        <v>684</v>
      </c>
      <c r="I469" t="s">
        <v>706</v>
      </c>
      <c r="J469" t="s">
        <v>711</v>
      </c>
      <c r="K469" t="s">
        <v>724</v>
      </c>
      <c r="L469" t="s">
        <v>727</v>
      </c>
      <c r="M469" t="s">
        <v>1201</v>
      </c>
      <c r="N469" s="8">
        <v>1171.42</v>
      </c>
      <c r="O469" s="8">
        <v>2187.8000000000002</v>
      </c>
      <c r="P469" s="10">
        <v>0.23</v>
      </c>
      <c r="Q469" s="12">
        <v>15</v>
      </c>
    </row>
    <row r="470" spans="1:17" x14ac:dyDescent="0.3">
      <c r="A470" t="s">
        <v>483</v>
      </c>
      <c r="B470" s="6">
        <v>45739</v>
      </c>
      <c r="C470" s="6">
        <v>45749</v>
      </c>
      <c r="D470" s="6">
        <f t="shared" si="14"/>
        <v>45749</v>
      </c>
      <c r="E470" s="12">
        <f t="shared" si="15"/>
        <v>10</v>
      </c>
      <c r="F470" t="s">
        <v>649</v>
      </c>
      <c r="G470" t="s">
        <v>656</v>
      </c>
      <c r="H470" t="s">
        <v>671</v>
      </c>
      <c r="I470" t="s">
        <v>706</v>
      </c>
      <c r="J470" t="s">
        <v>708</v>
      </c>
      <c r="K470" t="s">
        <v>718</v>
      </c>
      <c r="L470" t="s">
        <v>728</v>
      </c>
      <c r="M470" t="s">
        <v>1202</v>
      </c>
      <c r="N470" s="8">
        <v>663.61</v>
      </c>
      <c r="O470" s="8">
        <v>1002.11</v>
      </c>
      <c r="P470" s="10">
        <v>4.5999999999999999E-2</v>
      </c>
      <c r="Q470" s="12">
        <v>17</v>
      </c>
    </row>
    <row r="471" spans="1:17" x14ac:dyDescent="0.3">
      <c r="A471" t="s">
        <v>484</v>
      </c>
      <c r="B471" s="6">
        <v>45060</v>
      </c>
      <c r="C471" s="6">
        <v>45068</v>
      </c>
      <c r="D471" s="6">
        <f t="shared" si="14"/>
        <v>45068</v>
      </c>
      <c r="E471" s="12">
        <f t="shared" si="15"/>
        <v>8</v>
      </c>
      <c r="F471" t="s">
        <v>646</v>
      </c>
      <c r="G471" t="s">
        <v>650</v>
      </c>
      <c r="H471" t="s">
        <v>675</v>
      </c>
      <c r="I471" t="s">
        <v>705</v>
      </c>
      <c r="J471" t="s">
        <v>710</v>
      </c>
      <c r="K471" t="s">
        <v>721</v>
      </c>
      <c r="L471" t="s">
        <v>728</v>
      </c>
      <c r="M471" t="s">
        <v>1203</v>
      </c>
      <c r="N471" s="8">
        <v>432.01</v>
      </c>
      <c r="O471" s="8">
        <v>913.78</v>
      </c>
      <c r="P471" s="10">
        <v>4.9000000000000002E-2</v>
      </c>
      <c r="Q471" s="12">
        <v>12</v>
      </c>
    </row>
    <row r="472" spans="1:17" x14ac:dyDescent="0.3">
      <c r="A472" t="s">
        <v>485</v>
      </c>
      <c r="B472" s="6">
        <v>45167</v>
      </c>
      <c r="C472" s="6">
        <v>45188</v>
      </c>
      <c r="D472" s="6">
        <f t="shared" si="14"/>
        <v>45188</v>
      </c>
      <c r="E472" s="12">
        <f t="shared" si="15"/>
        <v>21</v>
      </c>
      <c r="F472" t="s">
        <v>649</v>
      </c>
      <c r="G472" t="s">
        <v>657</v>
      </c>
      <c r="H472" t="s">
        <v>679</v>
      </c>
      <c r="I472" t="s">
        <v>705</v>
      </c>
      <c r="J472" t="s">
        <v>711</v>
      </c>
      <c r="K472" t="s">
        <v>717</v>
      </c>
      <c r="L472" t="s">
        <v>728</v>
      </c>
      <c r="M472" t="s">
        <v>1204</v>
      </c>
      <c r="N472" s="8">
        <v>784.46</v>
      </c>
      <c r="O472" s="8">
        <v>1843.51</v>
      </c>
      <c r="P472" s="10">
        <v>0.13800000000000001</v>
      </c>
      <c r="Q472" s="12">
        <v>23</v>
      </c>
    </row>
    <row r="473" spans="1:17" x14ac:dyDescent="0.3">
      <c r="A473" t="s">
        <v>486</v>
      </c>
      <c r="B473" s="6">
        <v>45841</v>
      </c>
      <c r="C473" s="6">
        <v>45861</v>
      </c>
      <c r="D473" s="6">
        <f t="shared" si="14"/>
        <v>45861</v>
      </c>
      <c r="E473" s="12">
        <f t="shared" si="15"/>
        <v>20</v>
      </c>
      <c r="F473" t="s">
        <v>647</v>
      </c>
      <c r="G473" t="s">
        <v>659</v>
      </c>
      <c r="H473" t="s">
        <v>699</v>
      </c>
      <c r="I473" t="s">
        <v>705</v>
      </c>
      <c r="J473" t="s">
        <v>708</v>
      </c>
      <c r="K473" t="s">
        <v>724</v>
      </c>
      <c r="L473" t="s">
        <v>727</v>
      </c>
      <c r="M473" t="s">
        <v>1205</v>
      </c>
      <c r="N473" s="8">
        <v>647.36</v>
      </c>
      <c r="O473" s="8">
        <v>1383.6</v>
      </c>
      <c r="P473" s="10">
        <v>7.3999999999999996E-2</v>
      </c>
      <c r="Q473" s="12">
        <v>12</v>
      </c>
    </row>
    <row r="474" spans="1:17" x14ac:dyDescent="0.3">
      <c r="A474" t="s">
        <v>487</v>
      </c>
      <c r="B474" s="6">
        <v>45328</v>
      </c>
      <c r="C474" s="6">
        <v>45350</v>
      </c>
      <c r="D474" s="6">
        <f t="shared" si="14"/>
        <v>45350</v>
      </c>
      <c r="E474" s="12">
        <f t="shared" si="15"/>
        <v>22</v>
      </c>
      <c r="F474" t="s">
        <v>646</v>
      </c>
      <c r="G474" t="s">
        <v>650</v>
      </c>
      <c r="H474" t="s">
        <v>662</v>
      </c>
      <c r="I474" t="s">
        <v>703</v>
      </c>
      <c r="J474" t="s">
        <v>708</v>
      </c>
      <c r="K474" t="s">
        <v>723</v>
      </c>
      <c r="L474" t="s">
        <v>732</v>
      </c>
      <c r="M474" t="s">
        <v>1206</v>
      </c>
      <c r="N474" s="8">
        <v>834.93</v>
      </c>
      <c r="O474" s="8">
        <v>1588.53</v>
      </c>
      <c r="P474" s="10">
        <v>0.126</v>
      </c>
      <c r="Q474" s="12">
        <v>6</v>
      </c>
    </row>
    <row r="475" spans="1:17" x14ac:dyDescent="0.3">
      <c r="A475" t="s">
        <v>488</v>
      </c>
      <c r="B475" s="6">
        <v>45882</v>
      </c>
      <c r="C475" s="6">
        <v>45903</v>
      </c>
      <c r="D475" s="6">
        <f t="shared" si="14"/>
        <v>45903</v>
      </c>
      <c r="E475" s="12">
        <f t="shared" si="15"/>
        <v>21</v>
      </c>
      <c r="F475" t="s">
        <v>649</v>
      </c>
      <c r="G475" t="s">
        <v>657</v>
      </c>
      <c r="H475" t="s">
        <v>690</v>
      </c>
      <c r="I475" t="s">
        <v>702</v>
      </c>
      <c r="J475" t="s">
        <v>707</v>
      </c>
      <c r="K475" t="s">
        <v>714</v>
      </c>
      <c r="L475" t="s">
        <v>730</v>
      </c>
      <c r="M475" t="s">
        <v>1207</v>
      </c>
      <c r="N475" s="8">
        <v>603.47</v>
      </c>
      <c r="O475" s="8">
        <v>1344.05</v>
      </c>
      <c r="P475" s="10">
        <v>0.20499999999999999</v>
      </c>
      <c r="Q475" s="12">
        <v>18</v>
      </c>
    </row>
    <row r="476" spans="1:17" x14ac:dyDescent="0.3">
      <c r="A476" t="s">
        <v>489</v>
      </c>
      <c r="B476" s="6">
        <v>45069</v>
      </c>
      <c r="C476" s="6">
        <v>45071</v>
      </c>
      <c r="D476" s="6">
        <f t="shared" si="14"/>
        <v>45071</v>
      </c>
      <c r="E476" s="12">
        <f t="shared" si="15"/>
        <v>2</v>
      </c>
      <c r="F476" t="s">
        <v>648</v>
      </c>
      <c r="G476" t="s">
        <v>655</v>
      </c>
      <c r="H476" t="s">
        <v>692</v>
      </c>
      <c r="I476" t="s">
        <v>706</v>
      </c>
      <c r="J476" t="s">
        <v>707</v>
      </c>
      <c r="K476" t="s">
        <v>724</v>
      </c>
      <c r="L476" t="s">
        <v>728</v>
      </c>
      <c r="M476" t="s">
        <v>1208</v>
      </c>
      <c r="N476" s="8">
        <v>690.49</v>
      </c>
      <c r="O476" s="8">
        <v>1290.29</v>
      </c>
      <c r="P476" s="10">
        <v>4.2000000000000003E-2</v>
      </c>
      <c r="Q476" s="12">
        <v>22</v>
      </c>
    </row>
    <row r="477" spans="1:17" x14ac:dyDescent="0.3">
      <c r="A477" t="s">
        <v>490</v>
      </c>
      <c r="B477" s="6">
        <v>45422</v>
      </c>
      <c r="C477" s="6">
        <v>45428</v>
      </c>
      <c r="D477" s="6">
        <f t="shared" si="14"/>
        <v>45428</v>
      </c>
      <c r="E477" s="12">
        <f t="shared" si="15"/>
        <v>6</v>
      </c>
      <c r="F477" t="s">
        <v>649</v>
      </c>
      <c r="G477" t="s">
        <v>658</v>
      </c>
      <c r="H477" t="s">
        <v>674</v>
      </c>
      <c r="I477" t="s">
        <v>703</v>
      </c>
      <c r="J477" t="s">
        <v>711</v>
      </c>
      <c r="K477" t="s">
        <v>715</v>
      </c>
      <c r="L477" t="s">
        <v>731</v>
      </c>
      <c r="M477" t="s">
        <v>1209</v>
      </c>
      <c r="N477" s="8">
        <v>210.76</v>
      </c>
      <c r="O477" s="8">
        <v>221.58</v>
      </c>
      <c r="P477" s="10">
        <v>8.8999999999999996E-2</v>
      </c>
      <c r="Q477" s="12">
        <v>5</v>
      </c>
    </row>
    <row r="478" spans="1:17" x14ac:dyDescent="0.3">
      <c r="A478" t="s">
        <v>491</v>
      </c>
      <c r="B478" s="6">
        <v>44999</v>
      </c>
      <c r="C478" s="6">
        <v>45003</v>
      </c>
      <c r="D478" s="6">
        <f t="shared" si="14"/>
        <v>45003</v>
      </c>
      <c r="E478" s="12">
        <f t="shared" si="15"/>
        <v>4</v>
      </c>
      <c r="F478" t="s">
        <v>649</v>
      </c>
      <c r="G478" t="s">
        <v>656</v>
      </c>
      <c r="H478" t="s">
        <v>698</v>
      </c>
      <c r="I478" t="s">
        <v>706</v>
      </c>
      <c r="J478" t="s">
        <v>711</v>
      </c>
      <c r="K478" t="s">
        <v>720</v>
      </c>
      <c r="L478" t="s">
        <v>727</v>
      </c>
      <c r="M478" t="s">
        <v>1210</v>
      </c>
      <c r="N478" s="8">
        <v>472.33</v>
      </c>
      <c r="O478" s="8">
        <v>360.34</v>
      </c>
      <c r="P478" s="10">
        <v>0.16500000000000001</v>
      </c>
      <c r="Q478" s="12">
        <v>14</v>
      </c>
    </row>
    <row r="479" spans="1:17" x14ac:dyDescent="0.3">
      <c r="A479" t="s">
        <v>492</v>
      </c>
      <c r="B479" s="6">
        <v>45123</v>
      </c>
      <c r="C479" s="6">
        <v>45151</v>
      </c>
      <c r="D479" s="6">
        <f t="shared" si="14"/>
        <v>45151</v>
      </c>
      <c r="E479" s="12">
        <f t="shared" si="15"/>
        <v>28</v>
      </c>
      <c r="F479" t="s">
        <v>649</v>
      </c>
      <c r="G479" t="s">
        <v>658</v>
      </c>
      <c r="H479" t="s">
        <v>693</v>
      </c>
      <c r="I479" t="s">
        <v>703</v>
      </c>
      <c r="J479" t="s">
        <v>708</v>
      </c>
      <c r="K479" t="s">
        <v>713</v>
      </c>
      <c r="L479" t="s">
        <v>731</v>
      </c>
      <c r="M479" t="s">
        <v>1211</v>
      </c>
      <c r="N479" s="8">
        <v>1039.03</v>
      </c>
      <c r="O479" s="8">
        <v>2545.81</v>
      </c>
      <c r="P479" s="10">
        <v>0.216</v>
      </c>
      <c r="Q479" s="12">
        <v>21</v>
      </c>
    </row>
    <row r="480" spans="1:17" x14ac:dyDescent="0.3">
      <c r="A480" t="s">
        <v>493</v>
      </c>
      <c r="B480" s="6">
        <v>45032</v>
      </c>
      <c r="C480" s="6">
        <v>45035</v>
      </c>
      <c r="D480" s="6">
        <f t="shared" si="14"/>
        <v>45035</v>
      </c>
      <c r="E480" s="12">
        <f t="shared" si="15"/>
        <v>3</v>
      </c>
      <c r="F480" t="s">
        <v>649</v>
      </c>
      <c r="G480" t="s">
        <v>656</v>
      </c>
      <c r="H480" t="s">
        <v>684</v>
      </c>
      <c r="I480" t="s">
        <v>701</v>
      </c>
      <c r="J480" t="s">
        <v>711</v>
      </c>
      <c r="K480" t="s">
        <v>717</v>
      </c>
      <c r="L480" t="s">
        <v>733</v>
      </c>
      <c r="M480" t="s">
        <v>1212</v>
      </c>
      <c r="N480" s="8">
        <v>553.61</v>
      </c>
      <c r="O480" s="8">
        <v>699.47</v>
      </c>
      <c r="P480" s="10">
        <v>0.02</v>
      </c>
      <c r="Q480" s="12">
        <v>33</v>
      </c>
    </row>
    <row r="481" spans="1:17" x14ac:dyDescent="0.3">
      <c r="A481" t="s">
        <v>494</v>
      </c>
      <c r="B481" s="6">
        <v>45293</v>
      </c>
      <c r="C481" s="6">
        <v>45306</v>
      </c>
      <c r="D481" s="6">
        <f t="shared" si="14"/>
        <v>45306</v>
      </c>
      <c r="E481" s="12">
        <f t="shared" si="15"/>
        <v>13</v>
      </c>
      <c r="F481" t="s">
        <v>647</v>
      </c>
      <c r="G481" t="s">
        <v>652</v>
      </c>
      <c r="H481" t="s">
        <v>694</v>
      </c>
      <c r="I481" t="s">
        <v>705</v>
      </c>
      <c r="J481" t="s">
        <v>709</v>
      </c>
      <c r="K481" t="s">
        <v>715</v>
      </c>
      <c r="L481" t="s">
        <v>729</v>
      </c>
      <c r="M481" t="s">
        <v>1213</v>
      </c>
      <c r="N481" s="8">
        <v>1219.06</v>
      </c>
      <c r="O481" s="8">
        <v>2738.69</v>
      </c>
      <c r="P481" s="10">
        <v>7.5999999999999998E-2</v>
      </c>
      <c r="Q481" s="12">
        <v>16</v>
      </c>
    </row>
    <row r="482" spans="1:17" x14ac:dyDescent="0.3">
      <c r="A482" t="s">
        <v>495</v>
      </c>
      <c r="B482" s="6">
        <v>45538</v>
      </c>
      <c r="C482" s="6">
        <v>45542</v>
      </c>
      <c r="D482" s="6">
        <f t="shared" si="14"/>
        <v>45542</v>
      </c>
      <c r="E482" s="12">
        <f t="shared" si="15"/>
        <v>4</v>
      </c>
      <c r="F482" t="s">
        <v>647</v>
      </c>
      <c r="G482" t="s">
        <v>652</v>
      </c>
      <c r="H482" t="s">
        <v>689</v>
      </c>
      <c r="I482" t="s">
        <v>705</v>
      </c>
      <c r="J482" t="s">
        <v>710</v>
      </c>
      <c r="K482" t="s">
        <v>725</v>
      </c>
      <c r="L482" t="s">
        <v>728</v>
      </c>
      <c r="M482" t="s">
        <v>1214</v>
      </c>
      <c r="N482" s="8">
        <v>43.23</v>
      </c>
      <c r="O482" s="8">
        <v>94.78</v>
      </c>
      <c r="P482" s="10">
        <v>9.0999999999999998E-2</v>
      </c>
      <c r="Q482" s="12">
        <v>55</v>
      </c>
    </row>
    <row r="483" spans="1:17" x14ac:dyDescent="0.3">
      <c r="A483" t="s">
        <v>496</v>
      </c>
      <c r="B483" s="6">
        <v>45899</v>
      </c>
      <c r="C483" s="6">
        <v>45903</v>
      </c>
      <c r="D483" s="6">
        <f t="shared" si="14"/>
        <v>45903</v>
      </c>
      <c r="E483" s="12">
        <f t="shared" si="15"/>
        <v>4</v>
      </c>
      <c r="F483" t="s">
        <v>649</v>
      </c>
      <c r="G483" t="s">
        <v>657</v>
      </c>
      <c r="H483" t="s">
        <v>673</v>
      </c>
      <c r="I483" t="s">
        <v>705</v>
      </c>
      <c r="J483" t="s">
        <v>709</v>
      </c>
      <c r="K483" t="s">
        <v>713</v>
      </c>
      <c r="L483" t="s">
        <v>731</v>
      </c>
      <c r="M483" t="s">
        <v>1215</v>
      </c>
      <c r="N483" s="8">
        <v>1286.56</v>
      </c>
      <c r="O483" s="8">
        <v>2777.35</v>
      </c>
      <c r="P483" s="10">
        <v>0.13200000000000001</v>
      </c>
      <c r="Q483" s="12">
        <v>15</v>
      </c>
    </row>
    <row r="484" spans="1:17" x14ac:dyDescent="0.3">
      <c r="A484" t="s">
        <v>497</v>
      </c>
      <c r="B484" s="6">
        <v>45775</v>
      </c>
      <c r="C484" s="6">
        <v>45796</v>
      </c>
      <c r="D484" s="6">
        <f t="shared" si="14"/>
        <v>45796</v>
      </c>
      <c r="E484" s="12">
        <f t="shared" si="15"/>
        <v>21</v>
      </c>
      <c r="F484" t="s">
        <v>649</v>
      </c>
      <c r="G484" t="s">
        <v>656</v>
      </c>
      <c r="H484" t="s">
        <v>671</v>
      </c>
      <c r="I484" t="s">
        <v>701</v>
      </c>
      <c r="J484" t="s">
        <v>710</v>
      </c>
      <c r="K484" t="s">
        <v>717</v>
      </c>
      <c r="L484" t="s">
        <v>730</v>
      </c>
      <c r="M484" t="s">
        <v>1216</v>
      </c>
      <c r="N484" s="8">
        <v>350.76</v>
      </c>
      <c r="O484" s="8">
        <v>492.18</v>
      </c>
      <c r="P484" s="10">
        <v>5.2999999999999999E-2</v>
      </c>
      <c r="Q484" s="12">
        <v>11</v>
      </c>
    </row>
    <row r="485" spans="1:17" x14ac:dyDescent="0.3">
      <c r="A485" t="s">
        <v>498</v>
      </c>
      <c r="B485" s="6">
        <v>45148</v>
      </c>
      <c r="C485" s="6">
        <v>45153</v>
      </c>
      <c r="D485" s="6">
        <f t="shared" si="14"/>
        <v>45153</v>
      </c>
      <c r="E485" s="12">
        <f t="shared" si="15"/>
        <v>5</v>
      </c>
      <c r="F485" t="s">
        <v>648</v>
      </c>
      <c r="G485" t="s">
        <v>655</v>
      </c>
      <c r="H485" t="s">
        <v>670</v>
      </c>
      <c r="I485" t="s">
        <v>702</v>
      </c>
      <c r="J485" t="s">
        <v>711</v>
      </c>
      <c r="K485" t="s">
        <v>715</v>
      </c>
      <c r="L485" t="s">
        <v>729</v>
      </c>
      <c r="M485" t="s">
        <v>1217</v>
      </c>
      <c r="N485" s="8">
        <v>1307.52</v>
      </c>
      <c r="O485" s="8">
        <v>1921.65</v>
      </c>
      <c r="P485" s="10">
        <v>0.123</v>
      </c>
      <c r="Q485" s="12">
        <v>13</v>
      </c>
    </row>
    <row r="486" spans="1:17" x14ac:dyDescent="0.3">
      <c r="A486" t="s">
        <v>499</v>
      </c>
      <c r="B486" s="6">
        <v>45634</v>
      </c>
      <c r="C486" s="6">
        <v>45634</v>
      </c>
      <c r="D486" s="6">
        <f t="shared" si="14"/>
        <v>45634</v>
      </c>
      <c r="E486" s="12">
        <f t="shared" si="15"/>
        <v>0</v>
      </c>
      <c r="F486" t="s">
        <v>649</v>
      </c>
      <c r="G486" t="s">
        <v>657</v>
      </c>
      <c r="H486" t="s">
        <v>679</v>
      </c>
      <c r="I486" t="s">
        <v>706</v>
      </c>
      <c r="J486" t="s">
        <v>707</v>
      </c>
      <c r="K486" t="s">
        <v>722</v>
      </c>
      <c r="L486" t="s">
        <v>727</v>
      </c>
      <c r="M486" t="s">
        <v>1218</v>
      </c>
      <c r="N486" s="8">
        <v>257.44</v>
      </c>
      <c r="O486" s="8">
        <v>290.33</v>
      </c>
      <c r="P486" s="10">
        <v>9.1999999999999998E-2</v>
      </c>
      <c r="Q486" s="12">
        <v>23</v>
      </c>
    </row>
    <row r="487" spans="1:17" x14ac:dyDescent="0.3">
      <c r="A487" t="s">
        <v>500</v>
      </c>
      <c r="B487" s="6">
        <v>45224</v>
      </c>
      <c r="C487" s="6">
        <v>45254</v>
      </c>
      <c r="D487" s="6">
        <f t="shared" si="14"/>
        <v>45254</v>
      </c>
      <c r="E487" s="12">
        <f t="shared" si="15"/>
        <v>30</v>
      </c>
      <c r="F487" t="s">
        <v>649</v>
      </c>
      <c r="G487" t="s">
        <v>657</v>
      </c>
      <c r="H487" t="s">
        <v>690</v>
      </c>
      <c r="I487" t="s">
        <v>706</v>
      </c>
      <c r="J487" t="s">
        <v>710</v>
      </c>
      <c r="K487" t="s">
        <v>712</v>
      </c>
      <c r="L487" t="s">
        <v>730</v>
      </c>
      <c r="M487" t="s">
        <v>1219</v>
      </c>
      <c r="N487" s="8">
        <v>287.85000000000002</v>
      </c>
      <c r="O487" s="8">
        <v>602.91999999999996</v>
      </c>
      <c r="P487" s="10">
        <v>0.222</v>
      </c>
      <c r="Q487" s="12">
        <v>11</v>
      </c>
    </row>
    <row r="488" spans="1:17" x14ac:dyDescent="0.3">
      <c r="A488" t="s">
        <v>501</v>
      </c>
      <c r="B488" s="6">
        <v>45613</v>
      </c>
      <c r="C488" s="6">
        <v>45624</v>
      </c>
      <c r="D488" s="6">
        <f t="shared" si="14"/>
        <v>45624</v>
      </c>
      <c r="E488" s="12">
        <f t="shared" si="15"/>
        <v>11</v>
      </c>
      <c r="F488" t="s">
        <v>648</v>
      </c>
      <c r="G488" t="s">
        <v>653</v>
      </c>
      <c r="H488" t="s">
        <v>1426</v>
      </c>
      <c r="I488" t="s">
        <v>704</v>
      </c>
      <c r="J488" t="s">
        <v>710</v>
      </c>
      <c r="K488" t="s">
        <v>720</v>
      </c>
      <c r="L488" t="s">
        <v>728</v>
      </c>
      <c r="M488" t="s">
        <v>1220</v>
      </c>
      <c r="N488" s="8">
        <v>1008.16</v>
      </c>
      <c r="O488" s="8">
        <v>2077.5</v>
      </c>
      <c r="P488" s="10">
        <v>7.3999999999999996E-2</v>
      </c>
      <c r="Q488" s="12">
        <v>15</v>
      </c>
    </row>
    <row r="489" spans="1:17" x14ac:dyDescent="0.3">
      <c r="A489" t="s">
        <v>502</v>
      </c>
      <c r="B489" s="6">
        <v>45424</v>
      </c>
      <c r="C489" s="6">
        <v>45436</v>
      </c>
      <c r="D489" s="6">
        <f t="shared" si="14"/>
        <v>45436</v>
      </c>
      <c r="E489" s="12">
        <f t="shared" si="15"/>
        <v>12</v>
      </c>
      <c r="F489" t="s">
        <v>649</v>
      </c>
      <c r="G489" t="s">
        <v>658</v>
      </c>
      <c r="H489" t="s">
        <v>693</v>
      </c>
      <c r="I489" t="s">
        <v>702</v>
      </c>
      <c r="J489" t="s">
        <v>709</v>
      </c>
      <c r="K489" t="s">
        <v>723</v>
      </c>
      <c r="L489" t="s">
        <v>728</v>
      </c>
      <c r="M489" t="s">
        <v>1221</v>
      </c>
      <c r="N489" s="8">
        <v>111.02</v>
      </c>
      <c r="O489" s="8">
        <v>172.88</v>
      </c>
      <c r="P489" s="10">
        <v>0.19700000000000001</v>
      </c>
      <c r="Q489" s="12">
        <v>29</v>
      </c>
    </row>
    <row r="490" spans="1:17" x14ac:dyDescent="0.3">
      <c r="A490" t="s">
        <v>503</v>
      </c>
      <c r="B490" s="6">
        <v>45792</v>
      </c>
      <c r="C490" s="6">
        <v>45813</v>
      </c>
      <c r="D490" s="6">
        <f t="shared" si="14"/>
        <v>45813</v>
      </c>
      <c r="E490" s="12">
        <f t="shared" si="15"/>
        <v>21</v>
      </c>
      <c r="F490" t="s">
        <v>647</v>
      </c>
      <c r="G490" t="s">
        <v>652</v>
      </c>
      <c r="H490" t="s">
        <v>666</v>
      </c>
      <c r="I490" t="s">
        <v>706</v>
      </c>
      <c r="J490" t="s">
        <v>711</v>
      </c>
      <c r="K490" t="s">
        <v>722</v>
      </c>
      <c r="L490" t="s">
        <v>730</v>
      </c>
      <c r="M490" t="s">
        <v>1222</v>
      </c>
      <c r="N490" s="8">
        <v>1466.5</v>
      </c>
      <c r="O490" s="8">
        <v>2778.74</v>
      </c>
      <c r="P490" s="10">
        <v>0.13500000000000001</v>
      </c>
      <c r="Q490" s="12">
        <v>4</v>
      </c>
    </row>
    <row r="491" spans="1:17" x14ac:dyDescent="0.3">
      <c r="A491" t="s">
        <v>504</v>
      </c>
      <c r="B491" s="6">
        <v>45403</v>
      </c>
      <c r="C491" s="6">
        <v>45431</v>
      </c>
      <c r="D491" s="6">
        <f t="shared" si="14"/>
        <v>45431</v>
      </c>
      <c r="E491" s="12">
        <f t="shared" si="15"/>
        <v>28</v>
      </c>
      <c r="F491" t="s">
        <v>646</v>
      </c>
      <c r="G491" t="s">
        <v>651</v>
      </c>
      <c r="H491" t="s">
        <v>665</v>
      </c>
      <c r="I491" t="s">
        <v>701</v>
      </c>
      <c r="J491" t="s">
        <v>710</v>
      </c>
      <c r="K491" t="s">
        <v>720</v>
      </c>
      <c r="L491" t="s">
        <v>733</v>
      </c>
      <c r="M491" t="s">
        <v>1223</v>
      </c>
      <c r="N491" s="8">
        <v>187.22</v>
      </c>
      <c r="O491" s="8">
        <v>309.47000000000003</v>
      </c>
      <c r="P491" s="10">
        <v>0</v>
      </c>
      <c r="Q491" s="12">
        <v>5</v>
      </c>
    </row>
    <row r="492" spans="1:17" x14ac:dyDescent="0.3">
      <c r="A492" t="s">
        <v>505</v>
      </c>
      <c r="B492" s="6">
        <v>45523</v>
      </c>
      <c r="C492" s="6">
        <v>45542</v>
      </c>
      <c r="D492" s="6">
        <f t="shared" si="14"/>
        <v>45542</v>
      </c>
      <c r="E492" s="12">
        <f t="shared" si="15"/>
        <v>19</v>
      </c>
      <c r="F492" t="s">
        <v>649</v>
      </c>
      <c r="G492" t="s">
        <v>657</v>
      </c>
      <c r="H492" t="s">
        <v>679</v>
      </c>
      <c r="I492" t="s">
        <v>701</v>
      </c>
      <c r="J492" t="s">
        <v>711</v>
      </c>
      <c r="K492" t="s">
        <v>713</v>
      </c>
      <c r="L492" t="s">
        <v>727</v>
      </c>
      <c r="M492" t="s">
        <v>1224</v>
      </c>
      <c r="N492" s="8">
        <v>297.58999999999997</v>
      </c>
      <c r="O492" s="8">
        <v>666.41</v>
      </c>
      <c r="P492" s="10">
        <v>0</v>
      </c>
      <c r="Q492" s="12">
        <v>10</v>
      </c>
    </row>
    <row r="493" spans="1:17" x14ac:dyDescent="0.3">
      <c r="A493" t="s">
        <v>506</v>
      </c>
      <c r="B493" s="6">
        <v>45861</v>
      </c>
      <c r="C493" s="6">
        <v>45888</v>
      </c>
      <c r="D493" s="6">
        <f t="shared" si="14"/>
        <v>45888</v>
      </c>
      <c r="E493" s="12">
        <f t="shared" si="15"/>
        <v>27</v>
      </c>
      <c r="F493" t="s">
        <v>647</v>
      </c>
      <c r="G493" t="s">
        <v>652</v>
      </c>
      <c r="H493" t="s">
        <v>694</v>
      </c>
      <c r="I493" t="s">
        <v>704</v>
      </c>
      <c r="J493" t="s">
        <v>709</v>
      </c>
      <c r="K493" t="s">
        <v>717</v>
      </c>
      <c r="L493" t="s">
        <v>733</v>
      </c>
      <c r="M493" t="s">
        <v>1225</v>
      </c>
      <c r="N493" s="8">
        <v>896.09</v>
      </c>
      <c r="O493" s="8">
        <v>744.27</v>
      </c>
      <c r="P493" s="10">
        <v>8.3000000000000004E-2</v>
      </c>
      <c r="Q493" s="12">
        <v>11</v>
      </c>
    </row>
    <row r="494" spans="1:17" x14ac:dyDescent="0.3">
      <c r="A494" t="s">
        <v>507</v>
      </c>
      <c r="B494" s="6">
        <v>45352</v>
      </c>
      <c r="C494" s="6">
        <v>45351</v>
      </c>
      <c r="D494" s="6">
        <f t="shared" si="14"/>
        <v>45352</v>
      </c>
      <c r="E494" s="12">
        <f t="shared" si="15"/>
        <v>0</v>
      </c>
      <c r="F494" t="s">
        <v>648</v>
      </c>
      <c r="G494" t="s">
        <v>655</v>
      </c>
      <c r="H494" t="s">
        <v>670</v>
      </c>
      <c r="I494" t="s">
        <v>703</v>
      </c>
      <c r="J494" t="s">
        <v>711</v>
      </c>
      <c r="K494" t="s">
        <v>714</v>
      </c>
      <c r="L494" t="s">
        <v>730</v>
      </c>
      <c r="M494" t="s">
        <v>1226</v>
      </c>
      <c r="N494" s="8">
        <v>5.34</v>
      </c>
      <c r="O494" s="8">
        <v>12.69</v>
      </c>
      <c r="P494" s="10">
        <v>0.13200000000000001</v>
      </c>
      <c r="Q494" s="12">
        <v>10</v>
      </c>
    </row>
    <row r="495" spans="1:17" x14ac:dyDescent="0.3">
      <c r="A495" t="s">
        <v>508</v>
      </c>
      <c r="B495" s="6">
        <v>45439</v>
      </c>
      <c r="C495" s="6">
        <v>45460</v>
      </c>
      <c r="D495" s="6">
        <f t="shared" si="14"/>
        <v>45460</v>
      </c>
      <c r="E495" s="12">
        <f t="shared" si="15"/>
        <v>21</v>
      </c>
      <c r="F495" t="s">
        <v>647</v>
      </c>
      <c r="G495" t="s">
        <v>654</v>
      </c>
      <c r="H495" t="s">
        <v>680</v>
      </c>
      <c r="I495" t="s">
        <v>705</v>
      </c>
      <c r="J495" t="s">
        <v>708</v>
      </c>
      <c r="K495" t="s">
        <v>722</v>
      </c>
      <c r="L495" t="s">
        <v>733</v>
      </c>
      <c r="M495" t="s">
        <v>1227</v>
      </c>
      <c r="N495" s="8">
        <v>465.02</v>
      </c>
      <c r="O495" s="8">
        <v>651.55999999999995</v>
      </c>
      <c r="P495" s="10">
        <v>4.2000000000000003E-2</v>
      </c>
      <c r="Q495" s="12">
        <v>19</v>
      </c>
    </row>
    <row r="496" spans="1:17" x14ac:dyDescent="0.3">
      <c r="A496" t="s">
        <v>509</v>
      </c>
      <c r="B496" s="6">
        <v>45508</v>
      </c>
      <c r="C496" s="6">
        <v>45521</v>
      </c>
      <c r="D496" s="6">
        <f t="shared" si="14"/>
        <v>45521</v>
      </c>
      <c r="E496" s="12">
        <f t="shared" si="15"/>
        <v>13</v>
      </c>
      <c r="F496" t="s">
        <v>648</v>
      </c>
      <c r="G496" t="s">
        <v>660</v>
      </c>
      <c r="H496" t="s">
        <v>697</v>
      </c>
      <c r="I496" t="s">
        <v>704</v>
      </c>
      <c r="J496" t="s">
        <v>707</v>
      </c>
      <c r="K496" t="s">
        <v>726</v>
      </c>
      <c r="L496" t="s">
        <v>732</v>
      </c>
      <c r="M496" t="s">
        <v>1228</v>
      </c>
      <c r="N496" s="8">
        <v>352.79</v>
      </c>
      <c r="O496" s="8">
        <v>754.22</v>
      </c>
      <c r="P496" s="10">
        <v>0.113</v>
      </c>
      <c r="Q496" s="12">
        <v>7</v>
      </c>
    </row>
    <row r="497" spans="1:17" x14ac:dyDescent="0.3">
      <c r="A497" t="s">
        <v>510</v>
      </c>
      <c r="B497" s="6">
        <v>45097</v>
      </c>
      <c r="C497" s="6">
        <v>45111</v>
      </c>
      <c r="D497" s="6">
        <f t="shared" si="14"/>
        <v>45111</v>
      </c>
      <c r="E497" s="12">
        <f t="shared" si="15"/>
        <v>14</v>
      </c>
      <c r="F497" t="s">
        <v>648</v>
      </c>
      <c r="G497" t="s">
        <v>655</v>
      </c>
      <c r="H497" t="s">
        <v>672</v>
      </c>
      <c r="I497" t="s">
        <v>703</v>
      </c>
      <c r="J497" t="s">
        <v>711</v>
      </c>
      <c r="K497" t="s">
        <v>712</v>
      </c>
      <c r="L497" t="s">
        <v>729</v>
      </c>
      <c r="M497" t="s">
        <v>1229</v>
      </c>
      <c r="N497" s="8">
        <v>1292.8599999999999</v>
      </c>
      <c r="O497" s="8">
        <v>2981.01</v>
      </c>
      <c r="P497" s="10">
        <v>0.14199999999999999</v>
      </c>
      <c r="Q497" s="12">
        <v>12</v>
      </c>
    </row>
    <row r="498" spans="1:17" x14ac:dyDescent="0.3">
      <c r="A498" t="s">
        <v>511</v>
      </c>
      <c r="B498" s="6">
        <v>45544</v>
      </c>
      <c r="C498" s="6">
        <v>45548</v>
      </c>
      <c r="D498" s="6">
        <f t="shared" si="14"/>
        <v>45548</v>
      </c>
      <c r="E498" s="12">
        <f t="shared" si="15"/>
        <v>4</v>
      </c>
      <c r="F498" t="s">
        <v>649</v>
      </c>
      <c r="G498" t="s">
        <v>658</v>
      </c>
      <c r="H498" t="s">
        <v>683</v>
      </c>
      <c r="I498" t="s">
        <v>704</v>
      </c>
      <c r="J498" t="s">
        <v>709</v>
      </c>
      <c r="K498" t="s">
        <v>721</v>
      </c>
      <c r="L498" t="s">
        <v>729</v>
      </c>
      <c r="M498" t="s">
        <v>1230</v>
      </c>
      <c r="N498" s="8">
        <v>1133.08</v>
      </c>
      <c r="O498" s="8">
        <v>976.17</v>
      </c>
      <c r="P498" s="10">
        <v>4.2000000000000003E-2</v>
      </c>
      <c r="Q498" s="12">
        <v>27</v>
      </c>
    </row>
    <row r="499" spans="1:17" x14ac:dyDescent="0.3">
      <c r="A499" t="s">
        <v>512</v>
      </c>
      <c r="B499" s="6">
        <v>45224</v>
      </c>
      <c r="C499" s="6">
        <v>45227</v>
      </c>
      <c r="D499" s="6">
        <f t="shared" si="14"/>
        <v>45227</v>
      </c>
      <c r="E499" s="12">
        <f t="shared" si="15"/>
        <v>3</v>
      </c>
      <c r="F499" t="s">
        <v>648</v>
      </c>
      <c r="G499" t="s">
        <v>655</v>
      </c>
      <c r="H499" t="s">
        <v>672</v>
      </c>
      <c r="I499" t="s">
        <v>701</v>
      </c>
      <c r="J499" t="s">
        <v>710</v>
      </c>
      <c r="K499" t="s">
        <v>716</v>
      </c>
      <c r="L499" t="s">
        <v>733</v>
      </c>
      <c r="M499" t="s">
        <v>1231</v>
      </c>
      <c r="N499" s="8">
        <v>509.31</v>
      </c>
      <c r="O499" s="8">
        <v>1145.9000000000001</v>
      </c>
      <c r="P499" s="10">
        <v>5.7000000000000002E-2</v>
      </c>
      <c r="Q499" s="12">
        <v>8</v>
      </c>
    </row>
    <row r="500" spans="1:17" x14ac:dyDescent="0.3">
      <c r="A500" t="s">
        <v>513</v>
      </c>
      <c r="B500" s="6">
        <v>45908</v>
      </c>
      <c r="C500" s="6">
        <v>45935</v>
      </c>
      <c r="D500" s="6">
        <f t="shared" si="14"/>
        <v>45935</v>
      </c>
      <c r="E500" s="12">
        <f t="shared" si="15"/>
        <v>27</v>
      </c>
      <c r="F500" t="s">
        <v>648</v>
      </c>
      <c r="G500" t="s">
        <v>655</v>
      </c>
      <c r="H500" t="s">
        <v>692</v>
      </c>
      <c r="I500" t="s">
        <v>702</v>
      </c>
      <c r="J500" t="s">
        <v>708</v>
      </c>
      <c r="K500" t="s">
        <v>712</v>
      </c>
      <c r="L500" t="s">
        <v>732</v>
      </c>
      <c r="M500" t="s">
        <v>1232</v>
      </c>
      <c r="N500" s="8">
        <v>660.78</v>
      </c>
      <c r="O500" s="8">
        <v>1630.39</v>
      </c>
      <c r="P500" s="10">
        <v>0.218</v>
      </c>
      <c r="Q500" s="12">
        <v>13</v>
      </c>
    </row>
    <row r="501" spans="1:17" x14ac:dyDescent="0.3">
      <c r="A501" t="s">
        <v>514</v>
      </c>
      <c r="B501" s="6">
        <v>45048</v>
      </c>
      <c r="C501" s="6">
        <v>45062</v>
      </c>
      <c r="D501" s="6">
        <f t="shared" si="14"/>
        <v>45062</v>
      </c>
      <c r="E501" s="12">
        <f t="shared" si="15"/>
        <v>14</v>
      </c>
      <c r="F501" t="s">
        <v>647</v>
      </c>
      <c r="G501" t="s">
        <v>654</v>
      </c>
      <c r="H501" t="s">
        <v>668</v>
      </c>
      <c r="I501" t="s">
        <v>703</v>
      </c>
      <c r="J501" t="s">
        <v>707</v>
      </c>
      <c r="K501" t="s">
        <v>716</v>
      </c>
      <c r="L501" t="s">
        <v>732</v>
      </c>
      <c r="M501" t="s">
        <v>1233</v>
      </c>
      <c r="N501" s="8">
        <v>475.37</v>
      </c>
      <c r="O501" s="8">
        <v>963.73</v>
      </c>
      <c r="P501" s="10">
        <v>4.1000000000000002E-2</v>
      </c>
      <c r="Q501" s="12">
        <v>22</v>
      </c>
    </row>
    <row r="502" spans="1:17" x14ac:dyDescent="0.3">
      <c r="A502" t="s">
        <v>515</v>
      </c>
      <c r="B502" s="6">
        <v>45408</v>
      </c>
      <c r="C502" s="6">
        <v>45406</v>
      </c>
      <c r="D502" s="6">
        <f t="shared" si="14"/>
        <v>45408</v>
      </c>
      <c r="E502" s="12">
        <f t="shared" si="15"/>
        <v>0</v>
      </c>
      <c r="F502" t="s">
        <v>649</v>
      </c>
      <c r="G502" t="s">
        <v>658</v>
      </c>
      <c r="H502" t="s">
        <v>683</v>
      </c>
      <c r="I502" t="s">
        <v>703</v>
      </c>
      <c r="J502" t="s">
        <v>710</v>
      </c>
      <c r="K502" t="s">
        <v>725</v>
      </c>
      <c r="L502" t="s">
        <v>730</v>
      </c>
      <c r="M502" t="s">
        <v>1234</v>
      </c>
      <c r="N502" s="8">
        <v>1232.77</v>
      </c>
      <c r="O502" s="8">
        <v>891.73</v>
      </c>
      <c r="P502" s="10">
        <v>0.16700000000000001</v>
      </c>
      <c r="Q502" s="12">
        <v>10</v>
      </c>
    </row>
    <row r="503" spans="1:17" x14ac:dyDescent="0.3">
      <c r="A503" t="s">
        <v>516</v>
      </c>
      <c r="B503" s="6">
        <v>44980</v>
      </c>
      <c r="C503" s="6">
        <v>45003</v>
      </c>
      <c r="D503" s="6">
        <f t="shared" si="14"/>
        <v>45003</v>
      </c>
      <c r="E503" s="12">
        <f t="shared" si="15"/>
        <v>23</v>
      </c>
      <c r="F503" t="s">
        <v>647</v>
      </c>
      <c r="G503" t="s">
        <v>659</v>
      </c>
      <c r="H503" t="s">
        <v>699</v>
      </c>
      <c r="I503" t="s">
        <v>702</v>
      </c>
      <c r="J503" t="s">
        <v>710</v>
      </c>
      <c r="K503" t="s">
        <v>723</v>
      </c>
      <c r="L503" t="s">
        <v>728</v>
      </c>
      <c r="M503" t="s">
        <v>1235</v>
      </c>
      <c r="N503" s="8">
        <v>770.11</v>
      </c>
      <c r="O503" s="8">
        <v>1667.82</v>
      </c>
      <c r="P503" s="10">
        <v>6.9000000000000006E-2</v>
      </c>
      <c r="Q503" s="12">
        <v>7</v>
      </c>
    </row>
    <row r="504" spans="1:17" x14ac:dyDescent="0.3">
      <c r="A504" t="s">
        <v>517</v>
      </c>
      <c r="B504" s="6">
        <v>45740</v>
      </c>
      <c r="C504" s="6">
        <v>45741</v>
      </c>
      <c r="D504" s="6">
        <f t="shared" si="14"/>
        <v>45741</v>
      </c>
      <c r="E504" s="12">
        <f t="shared" si="15"/>
        <v>1</v>
      </c>
      <c r="F504" t="s">
        <v>647</v>
      </c>
      <c r="G504" t="s">
        <v>659</v>
      </c>
      <c r="H504" t="s">
        <v>699</v>
      </c>
      <c r="I504" t="s">
        <v>703</v>
      </c>
      <c r="J504" t="s">
        <v>708</v>
      </c>
      <c r="K504" t="s">
        <v>715</v>
      </c>
      <c r="L504" t="s">
        <v>729</v>
      </c>
      <c r="M504" t="s">
        <v>1236</v>
      </c>
      <c r="N504" s="8">
        <v>1133.03</v>
      </c>
      <c r="O504" s="8">
        <v>1921.51</v>
      </c>
      <c r="P504" s="10">
        <v>0.10100000000000001</v>
      </c>
      <c r="Q504" s="12">
        <v>5</v>
      </c>
    </row>
    <row r="505" spans="1:17" x14ac:dyDescent="0.3">
      <c r="A505" t="s">
        <v>518</v>
      </c>
      <c r="B505" s="6">
        <v>45726</v>
      </c>
      <c r="C505" s="6">
        <v>45743</v>
      </c>
      <c r="D505" s="6">
        <f t="shared" si="14"/>
        <v>45743</v>
      </c>
      <c r="E505" s="12">
        <f t="shared" si="15"/>
        <v>17</v>
      </c>
      <c r="F505" t="s">
        <v>648</v>
      </c>
      <c r="G505" t="s">
        <v>655</v>
      </c>
      <c r="H505" t="s">
        <v>692</v>
      </c>
      <c r="I505" t="s">
        <v>706</v>
      </c>
      <c r="J505" t="s">
        <v>711</v>
      </c>
      <c r="K505" t="s">
        <v>721</v>
      </c>
      <c r="L505" t="s">
        <v>729</v>
      </c>
      <c r="M505" t="s">
        <v>1237</v>
      </c>
      <c r="N505" s="8">
        <v>996.73</v>
      </c>
      <c r="O505" s="8">
        <v>1217.43</v>
      </c>
      <c r="P505" s="10">
        <v>7.0000000000000007E-2</v>
      </c>
      <c r="Q505" s="12">
        <v>9</v>
      </c>
    </row>
    <row r="506" spans="1:17" x14ac:dyDescent="0.3">
      <c r="A506" t="s">
        <v>519</v>
      </c>
      <c r="B506" s="6">
        <v>45387</v>
      </c>
      <c r="C506" s="6">
        <v>45391</v>
      </c>
      <c r="D506" s="6">
        <f t="shared" si="14"/>
        <v>45391</v>
      </c>
      <c r="E506" s="12">
        <f t="shared" si="15"/>
        <v>4</v>
      </c>
      <c r="F506" t="s">
        <v>646</v>
      </c>
      <c r="G506" t="s">
        <v>651</v>
      </c>
      <c r="H506" t="s">
        <v>665</v>
      </c>
      <c r="I506" t="s">
        <v>703</v>
      </c>
      <c r="J506" t="s">
        <v>711</v>
      </c>
      <c r="K506" t="s">
        <v>723</v>
      </c>
      <c r="L506" t="s">
        <v>727</v>
      </c>
      <c r="M506" t="s">
        <v>1238</v>
      </c>
      <c r="N506" s="8">
        <v>395.07</v>
      </c>
      <c r="O506" s="8">
        <v>970.27</v>
      </c>
      <c r="P506" s="10">
        <v>0.123</v>
      </c>
      <c r="Q506" s="12">
        <v>38</v>
      </c>
    </row>
    <row r="507" spans="1:17" x14ac:dyDescent="0.3">
      <c r="A507" t="s">
        <v>520</v>
      </c>
      <c r="B507" s="6">
        <v>45774</v>
      </c>
      <c r="C507" s="6">
        <v>45794</v>
      </c>
      <c r="D507" s="6">
        <f t="shared" si="14"/>
        <v>45794</v>
      </c>
      <c r="E507" s="12">
        <f t="shared" si="15"/>
        <v>20</v>
      </c>
      <c r="F507" t="s">
        <v>648</v>
      </c>
      <c r="G507" t="s">
        <v>660</v>
      </c>
      <c r="H507" t="s">
        <v>697</v>
      </c>
      <c r="I507" t="s">
        <v>701</v>
      </c>
      <c r="J507" t="s">
        <v>711</v>
      </c>
      <c r="K507" t="s">
        <v>725</v>
      </c>
      <c r="L507" t="s">
        <v>730</v>
      </c>
      <c r="M507" t="s">
        <v>1239</v>
      </c>
      <c r="N507" s="8">
        <v>932.26</v>
      </c>
      <c r="O507" s="8">
        <v>1624.67</v>
      </c>
      <c r="P507" s="10">
        <v>0.23499999999999999</v>
      </c>
      <c r="Q507" s="12">
        <v>28</v>
      </c>
    </row>
    <row r="508" spans="1:17" x14ac:dyDescent="0.3">
      <c r="A508" t="s">
        <v>521</v>
      </c>
      <c r="B508" s="6">
        <v>45589</v>
      </c>
      <c r="C508" s="6">
        <v>45593</v>
      </c>
      <c r="D508" s="6">
        <f t="shared" si="14"/>
        <v>45593</v>
      </c>
      <c r="E508" s="12">
        <f t="shared" si="15"/>
        <v>4</v>
      </c>
      <c r="F508" t="s">
        <v>647</v>
      </c>
      <c r="G508" t="s">
        <v>659</v>
      </c>
      <c r="H508" t="s">
        <v>685</v>
      </c>
      <c r="I508" t="s">
        <v>705</v>
      </c>
      <c r="J508" t="s">
        <v>710</v>
      </c>
      <c r="K508" t="s">
        <v>714</v>
      </c>
      <c r="L508" t="s">
        <v>729</v>
      </c>
      <c r="M508" t="s">
        <v>1240</v>
      </c>
      <c r="N508" s="8">
        <v>1331.77</v>
      </c>
      <c r="O508" s="8">
        <v>2606.11</v>
      </c>
      <c r="P508" s="10">
        <v>0.02</v>
      </c>
      <c r="Q508" s="12">
        <v>6</v>
      </c>
    </row>
    <row r="509" spans="1:17" x14ac:dyDescent="0.3">
      <c r="A509" t="s">
        <v>522</v>
      </c>
      <c r="B509" s="6">
        <v>45029</v>
      </c>
      <c r="C509" s="6">
        <v>45036</v>
      </c>
      <c r="D509" s="6">
        <f t="shared" si="14"/>
        <v>45036</v>
      </c>
      <c r="E509" s="12">
        <f t="shared" si="15"/>
        <v>7</v>
      </c>
      <c r="F509" t="s">
        <v>649</v>
      </c>
      <c r="G509" t="s">
        <v>657</v>
      </c>
      <c r="H509" t="s">
        <v>679</v>
      </c>
      <c r="I509" t="s">
        <v>705</v>
      </c>
      <c r="J509" t="s">
        <v>708</v>
      </c>
      <c r="K509" t="s">
        <v>720</v>
      </c>
      <c r="L509" t="s">
        <v>731</v>
      </c>
      <c r="M509" t="s">
        <v>1241</v>
      </c>
      <c r="N509" s="8">
        <v>227.02</v>
      </c>
      <c r="O509" s="8">
        <v>434.72</v>
      </c>
      <c r="P509" s="10">
        <v>9.8000000000000004E-2</v>
      </c>
      <c r="Q509" s="12">
        <v>10</v>
      </c>
    </row>
    <row r="510" spans="1:17" x14ac:dyDescent="0.3">
      <c r="A510" t="s">
        <v>523</v>
      </c>
      <c r="B510" s="6">
        <v>45608</v>
      </c>
      <c r="C510" s="6">
        <v>45617</v>
      </c>
      <c r="D510" s="6">
        <f t="shared" si="14"/>
        <v>45617</v>
      </c>
      <c r="E510" s="12">
        <f t="shared" si="15"/>
        <v>9</v>
      </c>
      <c r="F510" t="s">
        <v>647</v>
      </c>
      <c r="G510" t="s">
        <v>654</v>
      </c>
      <c r="H510" t="s">
        <v>691</v>
      </c>
      <c r="I510" t="s">
        <v>701</v>
      </c>
      <c r="J510" t="s">
        <v>711</v>
      </c>
      <c r="K510" t="s">
        <v>722</v>
      </c>
      <c r="L510" t="s">
        <v>731</v>
      </c>
      <c r="M510" t="s">
        <v>1242</v>
      </c>
      <c r="N510" s="8">
        <v>903.41</v>
      </c>
      <c r="O510" s="8">
        <v>1860.41</v>
      </c>
      <c r="P510" s="10">
        <v>0.108</v>
      </c>
      <c r="Q510" s="12">
        <v>5</v>
      </c>
    </row>
    <row r="511" spans="1:17" x14ac:dyDescent="0.3">
      <c r="A511" t="s">
        <v>524</v>
      </c>
      <c r="B511" s="6">
        <v>45056</v>
      </c>
      <c r="C511" s="6">
        <v>45060</v>
      </c>
      <c r="D511" s="6">
        <f t="shared" si="14"/>
        <v>45060</v>
      </c>
      <c r="E511" s="12">
        <f t="shared" si="15"/>
        <v>4</v>
      </c>
      <c r="F511" t="s">
        <v>647</v>
      </c>
      <c r="G511" t="s">
        <v>654</v>
      </c>
      <c r="H511" t="s">
        <v>680</v>
      </c>
      <c r="I511" t="s">
        <v>703</v>
      </c>
      <c r="J511" t="s">
        <v>710</v>
      </c>
      <c r="K511" t="s">
        <v>712</v>
      </c>
      <c r="L511" t="s">
        <v>732</v>
      </c>
      <c r="M511" t="s">
        <v>1243</v>
      </c>
      <c r="N511" s="8">
        <v>622.6</v>
      </c>
      <c r="O511" s="8">
        <v>833.69</v>
      </c>
      <c r="P511" s="10">
        <v>0.20899999999999999</v>
      </c>
      <c r="Q511" s="12">
        <v>14</v>
      </c>
    </row>
    <row r="512" spans="1:17" x14ac:dyDescent="0.3">
      <c r="A512" t="s">
        <v>525</v>
      </c>
      <c r="B512" s="6">
        <v>45353</v>
      </c>
      <c r="C512" s="6">
        <v>45374</v>
      </c>
      <c r="D512" s="6">
        <f t="shared" si="14"/>
        <v>45374</v>
      </c>
      <c r="E512" s="12">
        <f t="shared" si="15"/>
        <v>21</v>
      </c>
      <c r="F512" t="s">
        <v>648</v>
      </c>
      <c r="G512" t="s">
        <v>660</v>
      </c>
      <c r="H512" t="s">
        <v>677</v>
      </c>
      <c r="I512" t="s">
        <v>705</v>
      </c>
      <c r="J512" t="s">
        <v>708</v>
      </c>
      <c r="K512" t="s">
        <v>721</v>
      </c>
      <c r="L512" t="s">
        <v>727</v>
      </c>
      <c r="M512" t="s">
        <v>1244</v>
      </c>
      <c r="N512" s="8">
        <v>225.01</v>
      </c>
      <c r="O512" s="8">
        <v>333.48</v>
      </c>
      <c r="P512" s="10">
        <v>0.11899999999999999</v>
      </c>
      <c r="Q512" s="12">
        <v>12</v>
      </c>
    </row>
    <row r="513" spans="1:17" x14ac:dyDescent="0.3">
      <c r="A513" t="s">
        <v>526</v>
      </c>
      <c r="B513" s="6">
        <v>45575</v>
      </c>
      <c r="C513" s="6">
        <v>45576</v>
      </c>
      <c r="D513" s="6">
        <f t="shared" si="14"/>
        <v>45576</v>
      </c>
      <c r="E513" s="12">
        <f t="shared" si="15"/>
        <v>1</v>
      </c>
      <c r="F513" t="s">
        <v>649</v>
      </c>
      <c r="G513" t="s">
        <v>658</v>
      </c>
      <c r="H513" t="s">
        <v>693</v>
      </c>
      <c r="I513" t="s">
        <v>703</v>
      </c>
      <c r="J513" t="s">
        <v>710</v>
      </c>
      <c r="K513" t="s">
        <v>716</v>
      </c>
      <c r="L513" t="s">
        <v>727</v>
      </c>
      <c r="M513" t="s">
        <v>1245</v>
      </c>
      <c r="N513" s="8">
        <v>1389.46</v>
      </c>
      <c r="O513" s="8">
        <v>1784.7</v>
      </c>
      <c r="P513" s="10">
        <v>0.14599999999999999</v>
      </c>
      <c r="Q513" s="12">
        <v>33</v>
      </c>
    </row>
    <row r="514" spans="1:17" x14ac:dyDescent="0.3">
      <c r="A514" t="s">
        <v>527</v>
      </c>
      <c r="B514" s="6">
        <v>45078</v>
      </c>
      <c r="C514" s="6">
        <v>45085</v>
      </c>
      <c r="D514" s="6">
        <f t="shared" si="14"/>
        <v>45085</v>
      </c>
      <c r="E514" s="12">
        <f t="shared" si="15"/>
        <v>7</v>
      </c>
      <c r="F514" t="s">
        <v>649</v>
      </c>
      <c r="G514" t="s">
        <v>656</v>
      </c>
      <c r="H514" t="s">
        <v>698</v>
      </c>
      <c r="I514" t="s">
        <v>704</v>
      </c>
      <c r="J514" t="s">
        <v>708</v>
      </c>
      <c r="K514" t="s">
        <v>720</v>
      </c>
      <c r="L514" t="s">
        <v>730</v>
      </c>
      <c r="M514" t="s">
        <v>1246</v>
      </c>
      <c r="N514" s="8">
        <v>804.17</v>
      </c>
      <c r="O514" s="8">
        <v>1072.29</v>
      </c>
      <c r="P514" s="10">
        <v>3.2000000000000001E-2</v>
      </c>
      <c r="Q514" s="12">
        <v>5</v>
      </c>
    </row>
    <row r="515" spans="1:17" x14ac:dyDescent="0.3">
      <c r="A515" t="s">
        <v>528</v>
      </c>
      <c r="B515" s="6">
        <v>45661</v>
      </c>
      <c r="C515" s="6">
        <v>45662</v>
      </c>
      <c r="D515" s="6">
        <f t="shared" ref="D515:D578" si="16">IF(C515&lt;B515,B515,C515)</f>
        <v>45662</v>
      </c>
      <c r="E515" s="12">
        <f t="shared" ref="E515:E578" si="17">D515-B515</f>
        <v>1</v>
      </c>
      <c r="F515" t="s">
        <v>647</v>
      </c>
      <c r="G515" t="s">
        <v>654</v>
      </c>
      <c r="H515" t="s">
        <v>680</v>
      </c>
      <c r="I515" t="s">
        <v>702</v>
      </c>
      <c r="J515" t="s">
        <v>707</v>
      </c>
      <c r="K515" t="s">
        <v>714</v>
      </c>
      <c r="L515" t="s">
        <v>727</v>
      </c>
      <c r="M515" t="s">
        <v>1247</v>
      </c>
      <c r="N515" s="8">
        <v>1428.33</v>
      </c>
      <c r="O515" s="8">
        <v>3028.05</v>
      </c>
      <c r="P515" s="10">
        <v>0</v>
      </c>
      <c r="Q515" s="12">
        <v>11</v>
      </c>
    </row>
    <row r="516" spans="1:17" x14ac:dyDescent="0.3">
      <c r="A516" t="s">
        <v>529</v>
      </c>
      <c r="B516" s="6">
        <v>45874</v>
      </c>
      <c r="C516" s="6">
        <v>45897</v>
      </c>
      <c r="D516" s="6">
        <f t="shared" si="16"/>
        <v>45897</v>
      </c>
      <c r="E516" s="12">
        <f t="shared" si="17"/>
        <v>23</v>
      </c>
      <c r="F516" t="s">
        <v>647</v>
      </c>
      <c r="G516" t="s">
        <v>654</v>
      </c>
      <c r="H516" t="s">
        <v>691</v>
      </c>
      <c r="I516" t="s">
        <v>703</v>
      </c>
      <c r="J516" t="s">
        <v>710</v>
      </c>
      <c r="K516" t="s">
        <v>725</v>
      </c>
      <c r="L516" t="s">
        <v>731</v>
      </c>
      <c r="M516" t="s">
        <v>1248</v>
      </c>
      <c r="N516" s="8">
        <v>638.54</v>
      </c>
      <c r="O516" s="8">
        <v>987.24</v>
      </c>
      <c r="P516" s="10">
        <v>0</v>
      </c>
      <c r="Q516" s="12">
        <v>11</v>
      </c>
    </row>
    <row r="517" spans="1:17" x14ac:dyDescent="0.3">
      <c r="A517" t="s">
        <v>530</v>
      </c>
      <c r="B517" s="6">
        <v>45199</v>
      </c>
      <c r="C517" s="6">
        <v>45229</v>
      </c>
      <c r="D517" s="6">
        <f t="shared" si="16"/>
        <v>45229</v>
      </c>
      <c r="E517" s="12">
        <f t="shared" si="17"/>
        <v>30</v>
      </c>
      <c r="F517" t="s">
        <v>647</v>
      </c>
      <c r="G517" t="s">
        <v>652</v>
      </c>
      <c r="H517" t="s">
        <v>689</v>
      </c>
      <c r="I517" t="s">
        <v>706</v>
      </c>
      <c r="J517" t="s">
        <v>708</v>
      </c>
      <c r="K517" t="s">
        <v>726</v>
      </c>
      <c r="L517" t="s">
        <v>728</v>
      </c>
      <c r="M517" t="s">
        <v>1249</v>
      </c>
      <c r="N517" s="8">
        <v>649.13</v>
      </c>
      <c r="O517" s="8">
        <v>975.43</v>
      </c>
      <c r="P517" s="10">
        <v>0.157</v>
      </c>
      <c r="Q517" s="12">
        <v>27</v>
      </c>
    </row>
    <row r="518" spans="1:17" x14ac:dyDescent="0.3">
      <c r="A518" t="s">
        <v>531</v>
      </c>
      <c r="B518" s="6">
        <v>45794</v>
      </c>
      <c r="C518" s="6">
        <v>45807</v>
      </c>
      <c r="D518" s="6">
        <f t="shared" si="16"/>
        <v>45807</v>
      </c>
      <c r="E518" s="12">
        <f t="shared" si="17"/>
        <v>13</v>
      </c>
      <c r="F518" t="s">
        <v>646</v>
      </c>
      <c r="G518" t="s">
        <v>651</v>
      </c>
      <c r="H518" t="s">
        <v>665</v>
      </c>
      <c r="I518" t="s">
        <v>704</v>
      </c>
      <c r="J518" t="s">
        <v>710</v>
      </c>
      <c r="K518" t="s">
        <v>721</v>
      </c>
      <c r="L518" t="s">
        <v>733</v>
      </c>
      <c r="M518" t="s">
        <v>1250</v>
      </c>
      <c r="N518" s="8">
        <v>66.400000000000006</v>
      </c>
      <c r="O518" s="8">
        <v>141.43</v>
      </c>
      <c r="P518" s="10">
        <v>0.107</v>
      </c>
      <c r="Q518" s="12">
        <v>8</v>
      </c>
    </row>
    <row r="519" spans="1:17" x14ac:dyDescent="0.3">
      <c r="A519" t="s">
        <v>532</v>
      </c>
      <c r="B519" s="6">
        <v>45413</v>
      </c>
      <c r="C519" s="6">
        <v>45438</v>
      </c>
      <c r="D519" s="6">
        <f t="shared" si="16"/>
        <v>45438</v>
      </c>
      <c r="E519" s="12">
        <f t="shared" si="17"/>
        <v>25</v>
      </c>
      <c r="F519" t="s">
        <v>649</v>
      </c>
      <c r="G519" t="s">
        <v>656</v>
      </c>
      <c r="H519" t="s">
        <v>671</v>
      </c>
      <c r="I519" t="s">
        <v>703</v>
      </c>
      <c r="J519" t="s">
        <v>707</v>
      </c>
      <c r="K519" t="s">
        <v>717</v>
      </c>
      <c r="L519" t="s">
        <v>729</v>
      </c>
      <c r="M519" t="s">
        <v>1251</v>
      </c>
      <c r="N519" s="8">
        <v>930.71</v>
      </c>
      <c r="O519" s="8">
        <v>1625.42</v>
      </c>
      <c r="P519" s="10">
        <v>0.13800000000000001</v>
      </c>
      <c r="Q519" s="12">
        <v>7</v>
      </c>
    </row>
    <row r="520" spans="1:17" x14ac:dyDescent="0.3">
      <c r="A520" t="s">
        <v>533</v>
      </c>
      <c r="B520" s="6">
        <v>45047</v>
      </c>
      <c r="C520" s="6">
        <v>45064</v>
      </c>
      <c r="D520" s="6">
        <f t="shared" si="16"/>
        <v>45064</v>
      </c>
      <c r="E520" s="12">
        <f t="shared" si="17"/>
        <v>17</v>
      </c>
      <c r="F520" t="s">
        <v>646</v>
      </c>
      <c r="G520" t="s">
        <v>651</v>
      </c>
      <c r="H520" t="s">
        <v>663</v>
      </c>
      <c r="I520" t="s">
        <v>701</v>
      </c>
      <c r="J520" t="s">
        <v>711</v>
      </c>
      <c r="K520" t="s">
        <v>721</v>
      </c>
      <c r="L520" t="s">
        <v>727</v>
      </c>
      <c r="M520" t="s">
        <v>1252</v>
      </c>
      <c r="N520" s="8">
        <v>327.97</v>
      </c>
      <c r="O520" s="8">
        <v>299.94</v>
      </c>
      <c r="P520" s="10">
        <v>4.9000000000000002E-2</v>
      </c>
      <c r="Q520" s="12">
        <v>3</v>
      </c>
    </row>
    <row r="521" spans="1:17" x14ac:dyDescent="0.3">
      <c r="A521" t="s">
        <v>534</v>
      </c>
      <c r="B521" s="6">
        <v>45482</v>
      </c>
      <c r="C521" s="6">
        <v>45512</v>
      </c>
      <c r="D521" s="6">
        <f t="shared" si="16"/>
        <v>45512</v>
      </c>
      <c r="E521" s="12">
        <f t="shared" si="17"/>
        <v>30</v>
      </c>
      <c r="F521" t="s">
        <v>649</v>
      </c>
      <c r="G521" t="s">
        <v>657</v>
      </c>
      <c r="H521" t="s">
        <v>673</v>
      </c>
      <c r="I521" t="s">
        <v>701</v>
      </c>
      <c r="J521" t="s">
        <v>711</v>
      </c>
      <c r="K521" t="s">
        <v>713</v>
      </c>
      <c r="L521" t="s">
        <v>727</v>
      </c>
      <c r="M521" t="s">
        <v>1253</v>
      </c>
      <c r="N521" s="8">
        <v>1062.3800000000001</v>
      </c>
      <c r="O521" s="8">
        <v>1503.96</v>
      </c>
      <c r="P521" s="10">
        <v>0.18</v>
      </c>
      <c r="Q521" s="12">
        <v>6</v>
      </c>
    </row>
    <row r="522" spans="1:17" x14ac:dyDescent="0.3">
      <c r="A522" t="s">
        <v>535</v>
      </c>
      <c r="B522" s="6">
        <v>45056</v>
      </c>
      <c r="C522" s="6">
        <v>45073</v>
      </c>
      <c r="D522" s="6">
        <f t="shared" si="16"/>
        <v>45073</v>
      </c>
      <c r="E522" s="12">
        <f t="shared" si="17"/>
        <v>17</v>
      </c>
      <c r="F522" t="s">
        <v>647</v>
      </c>
      <c r="G522" t="s">
        <v>654</v>
      </c>
      <c r="H522" t="s">
        <v>691</v>
      </c>
      <c r="I522" t="s">
        <v>704</v>
      </c>
      <c r="J522" t="s">
        <v>707</v>
      </c>
      <c r="K522" t="s">
        <v>724</v>
      </c>
      <c r="L522" t="s">
        <v>731</v>
      </c>
      <c r="M522" t="s">
        <v>1254</v>
      </c>
      <c r="N522" s="8">
        <v>1286.1600000000001</v>
      </c>
      <c r="O522" s="8">
        <v>3101.11</v>
      </c>
      <c r="P522" s="10">
        <v>0.1</v>
      </c>
      <c r="Q522" s="12">
        <v>23</v>
      </c>
    </row>
    <row r="523" spans="1:17" x14ac:dyDescent="0.3">
      <c r="A523" t="s">
        <v>536</v>
      </c>
      <c r="B523" s="6">
        <v>45482</v>
      </c>
      <c r="C523" s="6">
        <v>45485</v>
      </c>
      <c r="D523" s="6">
        <f t="shared" si="16"/>
        <v>45485</v>
      </c>
      <c r="E523" s="12">
        <f t="shared" si="17"/>
        <v>3</v>
      </c>
      <c r="F523" t="s">
        <v>647</v>
      </c>
      <c r="G523" t="s">
        <v>659</v>
      </c>
      <c r="H523" t="s">
        <v>685</v>
      </c>
      <c r="I523" t="s">
        <v>705</v>
      </c>
      <c r="J523" t="s">
        <v>707</v>
      </c>
      <c r="K523" t="s">
        <v>726</v>
      </c>
      <c r="L523" t="s">
        <v>733</v>
      </c>
      <c r="M523" t="s">
        <v>1255</v>
      </c>
      <c r="N523" s="8">
        <v>748.39</v>
      </c>
      <c r="O523" s="8">
        <v>979.42</v>
      </c>
      <c r="P523" s="10">
        <v>0</v>
      </c>
      <c r="Q523" s="12">
        <v>23</v>
      </c>
    </row>
    <row r="524" spans="1:17" x14ac:dyDescent="0.3">
      <c r="A524" t="s">
        <v>537</v>
      </c>
      <c r="B524" s="6">
        <v>45406</v>
      </c>
      <c r="C524" s="6">
        <v>45422</v>
      </c>
      <c r="D524" s="6">
        <f t="shared" si="16"/>
        <v>45422</v>
      </c>
      <c r="E524" s="12">
        <f t="shared" si="17"/>
        <v>16</v>
      </c>
      <c r="F524" t="s">
        <v>646</v>
      </c>
      <c r="G524" t="s">
        <v>650</v>
      </c>
      <c r="H524" t="s">
        <v>662</v>
      </c>
      <c r="I524" t="s">
        <v>703</v>
      </c>
      <c r="J524" t="s">
        <v>708</v>
      </c>
      <c r="K524" t="s">
        <v>725</v>
      </c>
      <c r="L524" t="s">
        <v>732</v>
      </c>
      <c r="M524" t="s">
        <v>1256</v>
      </c>
      <c r="N524" s="8">
        <v>513.30999999999995</v>
      </c>
      <c r="O524" s="8">
        <v>1186.26</v>
      </c>
      <c r="P524" s="10">
        <v>9.4E-2</v>
      </c>
      <c r="Q524" s="12">
        <v>15</v>
      </c>
    </row>
    <row r="525" spans="1:17" x14ac:dyDescent="0.3">
      <c r="A525" t="s">
        <v>538</v>
      </c>
      <c r="B525" s="6">
        <v>45304</v>
      </c>
      <c r="C525" s="6">
        <v>45306</v>
      </c>
      <c r="D525" s="6">
        <f t="shared" si="16"/>
        <v>45306</v>
      </c>
      <c r="E525" s="12">
        <f t="shared" si="17"/>
        <v>2</v>
      </c>
      <c r="F525" t="s">
        <v>648</v>
      </c>
      <c r="G525" t="s">
        <v>660</v>
      </c>
      <c r="H525" t="s">
        <v>686</v>
      </c>
      <c r="I525" t="s">
        <v>703</v>
      </c>
      <c r="J525" t="s">
        <v>711</v>
      </c>
      <c r="K525" t="s">
        <v>718</v>
      </c>
      <c r="L525" t="s">
        <v>727</v>
      </c>
      <c r="M525" t="s">
        <v>1257</v>
      </c>
      <c r="N525" s="8">
        <v>1061.3699999999999</v>
      </c>
      <c r="O525" s="8">
        <v>1938.33</v>
      </c>
      <c r="P525" s="10">
        <v>0.17</v>
      </c>
      <c r="Q525" s="12">
        <v>4</v>
      </c>
    </row>
    <row r="526" spans="1:17" x14ac:dyDescent="0.3">
      <c r="A526" t="s">
        <v>539</v>
      </c>
      <c r="B526" s="6">
        <v>45398</v>
      </c>
      <c r="C526" s="6">
        <v>45409</v>
      </c>
      <c r="D526" s="6">
        <f t="shared" si="16"/>
        <v>45409</v>
      </c>
      <c r="E526" s="12">
        <f t="shared" si="17"/>
        <v>11</v>
      </c>
      <c r="F526" t="s">
        <v>646</v>
      </c>
      <c r="G526" t="s">
        <v>650</v>
      </c>
      <c r="H526" t="s">
        <v>678</v>
      </c>
      <c r="I526" t="s">
        <v>706</v>
      </c>
      <c r="J526" t="s">
        <v>708</v>
      </c>
      <c r="K526" t="s">
        <v>726</v>
      </c>
      <c r="L526" t="s">
        <v>728</v>
      </c>
      <c r="M526" t="s">
        <v>1258</v>
      </c>
      <c r="N526" s="8">
        <v>401.3</v>
      </c>
      <c r="O526" s="8">
        <v>826.47</v>
      </c>
      <c r="P526" s="10">
        <v>0.22500000000000001</v>
      </c>
      <c r="Q526" s="12">
        <v>13</v>
      </c>
    </row>
    <row r="527" spans="1:17" x14ac:dyDescent="0.3">
      <c r="A527" t="s">
        <v>540</v>
      </c>
      <c r="B527" s="6">
        <v>45695</v>
      </c>
      <c r="C527" s="6">
        <v>45704</v>
      </c>
      <c r="D527" s="6">
        <f t="shared" si="16"/>
        <v>45704</v>
      </c>
      <c r="E527" s="12">
        <f t="shared" si="17"/>
        <v>9</v>
      </c>
      <c r="F527" t="s">
        <v>646</v>
      </c>
      <c r="G527" t="s">
        <v>651</v>
      </c>
      <c r="H527" t="s">
        <v>665</v>
      </c>
      <c r="I527" t="s">
        <v>705</v>
      </c>
      <c r="J527" t="s">
        <v>710</v>
      </c>
      <c r="K527" t="s">
        <v>712</v>
      </c>
      <c r="L527" t="s">
        <v>728</v>
      </c>
      <c r="M527" t="s">
        <v>1259</v>
      </c>
      <c r="N527" s="8">
        <v>90.68</v>
      </c>
      <c r="O527" s="8">
        <v>118.17</v>
      </c>
      <c r="P527" s="10">
        <v>0.13500000000000001</v>
      </c>
      <c r="Q527" s="12">
        <v>21</v>
      </c>
    </row>
    <row r="528" spans="1:17" x14ac:dyDescent="0.3">
      <c r="A528" t="s">
        <v>541</v>
      </c>
      <c r="B528" s="6">
        <v>44938</v>
      </c>
      <c r="C528" s="6">
        <v>44952</v>
      </c>
      <c r="D528" s="6">
        <f t="shared" si="16"/>
        <v>44952</v>
      </c>
      <c r="E528" s="12">
        <f t="shared" si="17"/>
        <v>14</v>
      </c>
      <c r="F528" t="s">
        <v>647</v>
      </c>
      <c r="G528" t="s">
        <v>659</v>
      </c>
      <c r="H528" t="s">
        <v>676</v>
      </c>
      <c r="I528" t="s">
        <v>703</v>
      </c>
      <c r="J528" t="s">
        <v>707</v>
      </c>
      <c r="K528" t="s">
        <v>724</v>
      </c>
      <c r="L528" t="s">
        <v>728</v>
      </c>
      <c r="M528" t="s">
        <v>1260</v>
      </c>
      <c r="N528" s="8">
        <v>1083.0899999999999</v>
      </c>
      <c r="O528" s="8">
        <v>1425.87</v>
      </c>
      <c r="P528" s="10">
        <v>0</v>
      </c>
      <c r="Q528" s="12">
        <v>8</v>
      </c>
    </row>
    <row r="529" spans="1:17" x14ac:dyDescent="0.3">
      <c r="A529" t="s">
        <v>542</v>
      </c>
      <c r="B529" s="6">
        <v>45448</v>
      </c>
      <c r="C529" s="6">
        <v>45466</v>
      </c>
      <c r="D529" s="6">
        <f t="shared" si="16"/>
        <v>45466</v>
      </c>
      <c r="E529" s="12">
        <f t="shared" si="17"/>
        <v>18</v>
      </c>
      <c r="F529" t="s">
        <v>646</v>
      </c>
      <c r="G529" t="s">
        <v>650</v>
      </c>
      <c r="H529" t="s">
        <v>664</v>
      </c>
      <c r="I529" t="s">
        <v>704</v>
      </c>
      <c r="J529" t="s">
        <v>710</v>
      </c>
      <c r="K529" t="s">
        <v>726</v>
      </c>
      <c r="L529" t="s">
        <v>731</v>
      </c>
      <c r="M529" t="s">
        <v>1261</v>
      </c>
      <c r="N529" s="8">
        <v>1208.74</v>
      </c>
      <c r="O529" s="8">
        <v>1594.78</v>
      </c>
      <c r="P529" s="10">
        <v>5.8999999999999997E-2</v>
      </c>
      <c r="Q529" s="12">
        <v>39</v>
      </c>
    </row>
    <row r="530" spans="1:17" x14ac:dyDescent="0.3">
      <c r="A530" t="s">
        <v>543</v>
      </c>
      <c r="B530" s="6">
        <v>45162</v>
      </c>
      <c r="C530" s="6">
        <v>45189</v>
      </c>
      <c r="D530" s="6">
        <f t="shared" si="16"/>
        <v>45189</v>
      </c>
      <c r="E530" s="12">
        <f t="shared" si="17"/>
        <v>27</v>
      </c>
      <c r="F530" t="s">
        <v>646</v>
      </c>
      <c r="G530" t="s">
        <v>661</v>
      </c>
      <c r="H530" t="s">
        <v>687</v>
      </c>
      <c r="I530" t="s">
        <v>705</v>
      </c>
      <c r="J530" t="s">
        <v>709</v>
      </c>
      <c r="K530" t="s">
        <v>724</v>
      </c>
      <c r="L530" t="s">
        <v>728</v>
      </c>
      <c r="M530" t="s">
        <v>1262</v>
      </c>
      <c r="N530" s="8">
        <v>1399.64</v>
      </c>
      <c r="O530" s="8">
        <v>3342.11</v>
      </c>
      <c r="P530" s="10">
        <v>0</v>
      </c>
      <c r="Q530" s="12">
        <v>10</v>
      </c>
    </row>
    <row r="531" spans="1:17" x14ac:dyDescent="0.3">
      <c r="A531" t="s">
        <v>544</v>
      </c>
      <c r="B531" s="6">
        <v>45316</v>
      </c>
      <c r="C531" s="6">
        <v>45330</v>
      </c>
      <c r="D531" s="6">
        <f t="shared" si="16"/>
        <v>45330</v>
      </c>
      <c r="E531" s="12">
        <f t="shared" si="17"/>
        <v>14</v>
      </c>
      <c r="F531" t="s">
        <v>647</v>
      </c>
      <c r="G531" t="s">
        <v>652</v>
      </c>
      <c r="H531" t="s">
        <v>666</v>
      </c>
      <c r="I531" t="s">
        <v>704</v>
      </c>
      <c r="J531" t="s">
        <v>709</v>
      </c>
      <c r="K531" t="s">
        <v>714</v>
      </c>
      <c r="L531" t="s">
        <v>729</v>
      </c>
      <c r="M531" t="s">
        <v>1263</v>
      </c>
      <c r="N531" s="8">
        <v>937.16</v>
      </c>
      <c r="O531" s="8">
        <v>1069.77</v>
      </c>
      <c r="P531" s="10">
        <v>3.7999999999999999E-2</v>
      </c>
      <c r="Q531" s="12">
        <v>9</v>
      </c>
    </row>
    <row r="532" spans="1:17" x14ac:dyDescent="0.3">
      <c r="A532" t="s">
        <v>545</v>
      </c>
      <c r="B532" s="6">
        <v>45727</v>
      </c>
      <c r="C532" s="6">
        <v>45742</v>
      </c>
      <c r="D532" s="6">
        <f t="shared" si="16"/>
        <v>45742</v>
      </c>
      <c r="E532" s="12">
        <f t="shared" si="17"/>
        <v>15</v>
      </c>
      <c r="F532" t="s">
        <v>649</v>
      </c>
      <c r="G532" t="s">
        <v>656</v>
      </c>
      <c r="H532" t="s">
        <v>671</v>
      </c>
      <c r="I532" t="s">
        <v>705</v>
      </c>
      <c r="J532" t="s">
        <v>708</v>
      </c>
      <c r="K532" t="s">
        <v>714</v>
      </c>
      <c r="L532" t="s">
        <v>730</v>
      </c>
      <c r="M532" t="s">
        <v>1264</v>
      </c>
      <c r="N532" s="8">
        <v>116.97</v>
      </c>
      <c r="O532" s="8">
        <v>140.82</v>
      </c>
      <c r="P532" s="10">
        <v>0.122</v>
      </c>
      <c r="Q532" s="12">
        <v>5</v>
      </c>
    </row>
    <row r="533" spans="1:17" x14ac:dyDescent="0.3">
      <c r="A533" t="s">
        <v>546</v>
      </c>
      <c r="B533" s="6">
        <v>45769</v>
      </c>
      <c r="C533" s="6">
        <v>45789</v>
      </c>
      <c r="D533" s="6">
        <f t="shared" si="16"/>
        <v>45789</v>
      </c>
      <c r="E533" s="12">
        <f t="shared" si="17"/>
        <v>20</v>
      </c>
      <c r="F533" t="s">
        <v>649</v>
      </c>
      <c r="G533" t="s">
        <v>657</v>
      </c>
      <c r="H533" t="s">
        <v>679</v>
      </c>
      <c r="I533" t="s">
        <v>706</v>
      </c>
      <c r="J533" t="s">
        <v>709</v>
      </c>
      <c r="K533" t="s">
        <v>723</v>
      </c>
      <c r="L533" t="s">
        <v>732</v>
      </c>
      <c r="M533" t="s">
        <v>1265</v>
      </c>
      <c r="N533" s="8">
        <v>59.51</v>
      </c>
      <c r="O533" s="8">
        <v>67.040000000000006</v>
      </c>
      <c r="P533" s="10">
        <v>0.114</v>
      </c>
      <c r="Q533" s="12">
        <v>9</v>
      </c>
    </row>
    <row r="534" spans="1:17" x14ac:dyDescent="0.3">
      <c r="A534" t="s">
        <v>547</v>
      </c>
      <c r="B534" s="6">
        <v>45155</v>
      </c>
      <c r="C534" s="6">
        <v>45172</v>
      </c>
      <c r="D534" s="6">
        <f t="shared" si="16"/>
        <v>45172</v>
      </c>
      <c r="E534" s="12">
        <f t="shared" si="17"/>
        <v>17</v>
      </c>
      <c r="F534" t="s">
        <v>646</v>
      </c>
      <c r="G534" t="s">
        <v>661</v>
      </c>
      <c r="H534" t="s">
        <v>687</v>
      </c>
      <c r="I534" t="s">
        <v>706</v>
      </c>
      <c r="J534" t="s">
        <v>707</v>
      </c>
      <c r="K534" t="s">
        <v>720</v>
      </c>
      <c r="L534" t="s">
        <v>730</v>
      </c>
      <c r="M534" t="s">
        <v>1266</v>
      </c>
      <c r="N534" s="8">
        <v>676.37</v>
      </c>
      <c r="O534" s="8">
        <v>1276.67</v>
      </c>
      <c r="P534" s="10">
        <v>6.6000000000000003E-2</v>
      </c>
      <c r="Q534" s="12">
        <v>10</v>
      </c>
    </row>
    <row r="535" spans="1:17" x14ac:dyDescent="0.3">
      <c r="A535" t="s">
        <v>548</v>
      </c>
      <c r="B535" s="6">
        <v>45832</v>
      </c>
      <c r="C535" s="6">
        <v>45852</v>
      </c>
      <c r="D535" s="6">
        <f t="shared" si="16"/>
        <v>45852</v>
      </c>
      <c r="E535" s="12">
        <f t="shared" si="17"/>
        <v>20</v>
      </c>
      <c r="F535" t="s">
        <v>646</v>
      </c>
      <c r="G535" t="s">
        <v>661</v>
      </c>
      <c r="H535" t="s">
        <v>682</v>
      </c>
      <c r="I535" t="s">
        <v>706</v>
      </c>
      <c r="J535" t="s">
        <v>709</v>
      </c>
      <c r="K535" t="s">
        <v>713</v>
      </c>
      <c r="L535" t="s">
        <v>731</v>
      </c>
      <c r="M535" t="s">
        <v>1267</v>
      </c>
      <c r="N535" s="8">
        <v>1151.06</v>
      </c>
      <c r="O535" s="8">
        <v>2821.36</v>
      </c>
      <c r="P535" s="10">
        <v>0.248</v>
      </c>
      <c r="Q535" s="12">
        <v>20</v>
      </c>
    </row>
    <row r="536" spans="1:17" x14ac:dyDescent="0.3">
      <c r="A536" t="s">
        <v>549</v>
      </c>
      <c r="B536" s="6">
        <v>45667</v>
      </c>
      <c r="C536" s="6">
        <v>45694</v>
      </c>
      <c r="D536" s="6">
        <f t="shared" si="16"/>
        <v>45694</v>
      </c>
      <c r="E536" s="12">
        <f t="shared" si="17"/>
        <v>27</v>
      </c>
      <c r="F536" t="s">
        <v>648</v>
      </c>
      <c r="G536" t="s">
        <v>655</v>
      </c>
      <c r="H536" t="s">
        <v>672</v>
      </c>
      <c r="I536" t="s">
        <v>703</v>
      </c>
      <c r="J536" t="s">
        <v>707</v>
      </c>
      <c r="K536" t="s">
        <v>717</v>
      </c>
      <c r="L536" t="s">
        <v>731</v>
      </c>
      <c r="M536" t="s">
        <v>1268</v>
      </c>
      <c r="N536" s="8">
        <v>725.62</v>
      </c>
      <c r="O536" s="8">
        <v>1559.19</v>
      </c>
      <c r="P536" s="10">
        <v>0.19</v>
      </c>
      <c r="Q536" s="12">
        <v>12</v>
      </c>
    </row>
    <row r="537" spans="1:17" x14ac:dyDescent="0.3">
      <c r="A537" t="s">
        <v>550</v>
      </c>
      <c r="B537" s="6">
        <v>45108</v>
      </c>
      <c r="C537" s="6">
        <v>45118</v>
      </c>
      <c r="D537" s="6">
        <f t="shared" si="16"/>
        <v>45118</v>
      </c>
      <c r="E537" s="12">
        <f t="shared" si="17"/>
        <v>10</v>
      </c>
      <c r="F537" t="s">
        <v>649</v>
      </c>
      <c r="G537" t="s">
        <v>657</v>
      </c>
      <c r="H537" t="s">
        <v>690</v>
      </c>
      <c r="I537" t="s">
        <v>701</v>
      </c>
      <c r="J537" t="s">
        <v>711</v>
      </c>
      <c r="K537" t="s">
        <v>721</v>
      </c>
      <c r="L537" t="s">
        <v>729</v>
      </c>
      <c r="M537" t="s">
        <v>1269</v>
      </c>
      <c r="N537" s="8">
        <v>479.5</v>
      </c>
      <c r="O537" s="8">
        <v>656.66</v>
      </c>
      <c r="P537" s="10">
        <v>0.14899999999999999</v>
      </c>
      <c r="Q537" s="12">
        <v>14</v>
      </c>
    </row>
    <row r="538" spans="1:17" x14ac:dyDescent="0.3">
      <c r="A538" t="s">
        <v>551</v>
      </c>
      <c r="B538" s="6">
        <v>45520</v>
      </c>
      <c r="C538" s="6">
        <v>45530</v>
      </c>
      <c r="D538" s="6">
        <f t="shared" si="16"/>
        <v>45530</v>
      </c>
      <c r="E538" s="12">
        <f t="shared" si="17"/>
        <v>10</v>
      </c>
      <c r="F538" t="s">
        <v>648</v>
      </c>
      <c r="G538" t="s">
        <v>660</v>
      </c>
      <c r="H538" t="s">
        <v>677</v>
      </c>
      <c r="I538" t="s">
        <v>701</v>
      </c>
      <c r="J538" t="s">
        <v>710</v>
      </c>
      <c r="K538" t="s">
        <v>716</v>
      </c>
      <c r="L538" t="s">
        <v>731</v>
      </c>
      <c r="M538" t="s">
        <v>1121</v>
      </c>
      <c r="N538" s="8">
        <v>1291.7</v>
      </c>
      <c r="O538" s="8">
        <v>2657.84</v>
      </c>
      <c r="P538" s="10">
        <v>8.6999999999999994E-2</v>
      </c>
      <c r="Q538" s="12">
        <v>21</v>
      </c>
    </row>
    <row r="539" spans="1:17" x14ac:dyDescent="0.3">
      <c r="A539" t="s">
        <v>552</v>
      </c>
      <c r="B539" s="6">
        <v>45114</v>
      </c>
      <c r="C539" s="6">
        <v>45120</v>
      </c>
      <c r="D539" s="6">
        <f t="shared" si="16"/>
        <v>45120</v>
      </c>
      <c r="E539" s="12">
        <f t="shared" si="17"/>
        <v>6</v>
      </c>
      <c r="F539" t="s">
        <v>646</v>
      </c>
      <c r="G539" t="s">
        <v>661</v>
      </c>
      <c r="H539" t="s">
        <v>695</v>
      </c>
      <c r="I539" t="s">
        <v>705</v>
      </c>
      <c r="J539" t="s">
        <v>709</v>
      </c>
      <c r="K539" t="s">
        <v>717</v>
      </c>
      <c r="L539" t="s">
        <v>733</v>
      </c>
      <c r="M539" t="s">
        <v>1270</v>
      </c>
      <c r="N539" s="8">
        <v>612.59</v>
      </c>
      <c r="O539" s="8">
        <v>1424.74</v>
      </c>
      <c r="P539" s="10">
        <v>4.3999999999999997E-2</v>
      </c>
      <c r="Q539" s="12">
        <v>15</v>
      </c>
    </row>
    <row r="540" spans="1:17" x14ac:dyDescent="0.3">
      <c r="A540" t="s">
        <v>553</v>
      </c>
      <c r="B540" s="6">
        <v>45288</v>
      </c>
      <c r="C540" s="6">
        <v>45292</v>
      </c>
      <c r="D540" s="6">
        <f t="shared" si="16"/>
        <v>45292</v>
      </c>
      <c r="E540" s="12">
        <f t="shared" si="17"/>
        <v>4</v>
      </c>
      <c r="F540" t="s">
        <v>646</v>
      </c>
      <c r="G540" t="s">
        <v>661</v>
      </c>
      <c r="H540" t="s">
        <v>695</v>
      </c>
      <c r="I540" t="s">
        <v>702</v>
      </c>
      <c r="J540" t="s">
        <v>710</v>
      </c>
      <c r="K540" t="s">
        <v>720</v>
      </c>
      <c r="L540" t="s">
        <v>728</v>
      </c>
      <c r="M540" t="s">
        <v>1271</v>
      </c>
      <c r="N540" s="8">
        <v>1141.8</v>
      </c>
      <c r="O540" s="8">
        <v>2318.7399999999998</v>
      </c>
      <c r="P540" s="10">
        <v>0.107</v>
      </c>
      <c r="Q540" s="12">
        <v>32</v>
      </c>
    </row>
    <row r="541" spans="1:17" x14ac:dyDescent="0.3">
      <c r="A541" t="s">
        <v>554</v>
      </c>
      <c r="B541" s="6">
        <v>44952</v>
      </c>
      <c r="C541" s="6">
        <v>44972</v>
      </c>
      <c r="D541" s="6">
        <f t="shared" si="16"/>
        <v>44972</v>
      </c>
      <c r="E541" s="12">
        <f t="shared" si="17"/>
        <v>20</v>
      </c>
      <c r="F541" t="s">
        <v>649</v>
      </c>
      <c r="G541" t="s">
        <v>656</v>
      </c>
      <c r="H541" t="s">
        <v>671</v>
      </c>
      <c r="I541" t="s">
        <v>705</v>
      </c>
      <c r="J541" t="s">
        <v>708</v>
      </c>
      <c r="K541" t="s">
        <v>719</v>
      </c>
      <c r="L541" t="s">
        <v>729</v>
      </c>
      <c r="M541" t="s">
        <v>1272</v>
      </c>
      <c r="N541" s="8">
        <v>492.62</v>
      </c>
      <c r="O541" s="8">
        <v>366.7</v>
      </c>
      <c r="P541" s="10">
        <v>8.8999999999999996E-2</v>
      </c>
      <c r="Q541" s="12">
        <v>10</v>
      </c>
    </row>
    <row r="542" spans="1:17" x14ac:dyDescent="0.3">
      <c r="A542" t="s">
        <v>555</v>
      </c>
      <c r="B542" s="6">
        <v>45115</v>
      </c>
      <c r="C542" s="6">
        <v>45116</v>
      </c>
      <c r="D542" s="6">
        <f t="shared" si="16"/>
        <v>45116</v>
      </c>
      <c r="E542" s="12">
        <f t="shared" si="17"/>
        <v>1</v>
      </c>
      <c r="F542" t="s">
        <v>646</v>
      </c>
      <c r="G542" t="s">
        <v>650</v>
      </c>
      <c r="H542" t="s">
        <v>664</v>
      </c>
      <c r="I542" t="s">
        <v>704</v>
      </c>
      <c r="J542" t="s">
        <v>708</v>
      </c>
      <c r="K542" t="s">
        <v>726</v>
      </c>
      <c r="L542" t="s">
        <v>731</v>
      </c>
      <c r="M542" t="s">
        <v>1273</v>
      </c>
      <c r="N542" s="8">
        <v>1258.72</v>
      </c>
      <c r="O542" s="8">
        <v>2797.41</v>
      </c>
      <c r="P542" s="10">
        <v>0</v>
      </c>
      <c r="Q542" s="12">
        <v>7</v>
      </c>
    </row>
    <row r="543" spans="1:17" x14ac:dyDescent="0.3">
      <c r="A543" t="s">
        <v>556</v>
      </c>
      <c r="B543" s="6">
        <v>45450</v>
      </c>
      <c r="C543" s="6">
        <v>45452</v>
      </c>
      <c r="D543" s="6">
        <f t="shared" si="16"/>
        <v>45452</v>
      </c>
      <c r="E543" s="12">
        <f t="shared" si="17"/>
        <v>2</v>
      </c>
      <c r="F543" t="s">
        <v>647</v>
      </c>
      <c r="G543" t="s">
        <v>659</v>
      </c>
      <c r="H543" t="s">
        <v>685</v>
      </c>
      <c r="I543" t="s">
        <v>701</v>
      </c>
      <c r="J543" t="s">
        <v>707</v>
      </c>
      <c r="K543" t="s">
        <v>719</v>
      </c>
      <c r="L543" t="s">
        <v>732</v>
      </c>
      <c r="M543" t="s">
        <v>1274</v>
      </c>
      <c r="N543" s="8">
        <v>1370.28</v>
      </c>
      <c r="O543" s="8">
        <v>2209.66</v>
      </c>
      <c r="P543" s="10">
        <v>0.13300000000000001</v>
      </c>
      <c r="Q543" s="12">
        <v>16</v>
      </c>
    </row>
    <row r="544" spans="1:17" x14ac:dyDescent="0.3">
      <c r="A544" t="s">
        <v>557</v>
      </c>
      <c r="B544" s="6">
        <v>44968</v>
      </c>
      <c r="C544" s="6">
        <v>44969</v>
      </c>
      <c r="D544" s="6">
        <f t="shared" si="16"/>
        <v>44969</v>
      </c>
      <c r="E544" s="12">
        <f t="shared" si="17"/>
        <v>1</v>
      </c>
      <c r="F544" t="s">
        <v>646</v>
      </c>
      <c r="G544" t="s">
        <v>651</v>
      </c>
      <c r="H544" t="s">
        <v>663</v>
      </c>
      <c r="I544" t="s">
        <v>703</v>
      </c>
      <c r="J544" t="s">
        <v>711</v>
      </c>
      <c r="K544" t="s">
        <v>726</v>
      </c>
      <c r="L544" t="s">
        <v>733</v>
      </c>
      <c r="M544" t="s">
        <v>1275</v>
      </c>
      <c r="N544" s="8">
        <v>944.61</v>
      </c>
      <c r="O544" s="8">
        <v>839.04</v>
      </c>
      <c r="P544" s="10">
        <v>5.8999999999999997E-2</v>
      </c>
      <c r="Q544" s="12">
        <v>6</v>
      </c>
    </row>
    <row r="545" spans="1:17" x14ac:dyDescent="0.3">
      <c r="A545" t="s">
        <v>558</v>
      </c>
      <c r="B545" s="6">
        <v>45108</v>
      </c>
      <c r="C545" s="6">
        <v>45115</v>
      </c>
      <c r="D545" s="6">
        <f t="shared" si="16"/>
        <v>45115</v>
      </c>
      <c r="E545" s="12">
        <f t="shared" si="17"/>
        <v>7</v>
      </c>
      <c r="F545" t="s">
        <v>649</v>
      </c>
      <c r="G545" t="s">
        <v>656</v>
      </c>
      <c r="H545" t="s">
        <v>698</v>
      </c>
      <c r="I545" t="s">
        <v>705</v>
      </c>
      <c r="J545" t="s">
        <v>710</v>
      </c>
      <c r="K545" t="s">
        <v>725</v>
      </c>
      <c r="L545" t="s">
        <v>731</v>
      </c>
      <c r="M545" t="s">
        <v>1276</v>
      </c>
      <c r="N545" s="8">
        <v>460.21</v>
      </c>
      <c r="O545" s="8">
        <v>1139.1500000000001</v>
      </c>
      <c r="P545" s="10">
        <v>0.115</v>
      </c>
      <c r="Q545" s="12">
        <v>14</v>
      </c>
    </row>
    <row r="546" spans="1:17" x14ac:dyDescent="0.3">
      <c r="A546" t="s">
        <v>559</v>
      </c>
      <c r="B546" s="6">
        <v>45889</v>
      </c>
      <c r="C546" s="6">
        <v>45895</v>
      </c>
      <c r="D546" s="6">
        <f t="shared" si="16"/>
        <v>45895</v>
      </c>
      <c r="E546" s="12">
        <f t="shared" si="17"/>
        <v>6</v>
      </c>
      <c r="F546" t="s">
        <v>648</v>
      </c>
      <c r="G546" t="s">
        <v>660</v>
      </c>
      <c r="H546" t="s">
        <v>700</v>
      </c>
      <c r="I546" t="s">
        <v>701</v>
      </c>
      <c r="J546" t="s">
        <v>707</v>
      </c>
      <c r="K546" t="s">
        <v>724</v>
      </c>
      <c r="L546" t="s">
        <v>729</v>
      </c>
      <c r="M546" t="s">
        <v>1277</v>
      </c>
      <c r="N546" s="8">
        <v>1304.95</v>
      </c>
      <c r="O546" s="8">
        <v>1712.03</v>
      </c>
      <c r="P546" s="10">
        <v>0.21199999999999999</v>
      </c>
      <c r="Q546" s="12">
        <v>8</v>
      </c>
    </row>
    <row r="547" spans="1:17" x14ac:dyDescent="0.3">
      <c r="A547" t="s">
        <v>560</v>
      </c>
      <c r="B547" s="6">
        <v>45355</v>
      </c>
      <c r="C547" s="6">
        <v>45367</v>
      </c>
      <c r="D547" s="6">
        <f t="shared" si="16"/>
        <v>45367</v>
      </c>
      <c r="E547" s="12">
        <f t="shared" si="17"/>
        <v>12</v>
      </c>
      <c r="F547" t="s">
        <v>646</v>
      </c>
      <c r="G547" t="s">
        <v>661</v>
      </c>
      <c r="H547" t="s">
        <v>682</v>
      </c>
      <c r="I547" t="s">
        <v>706</v>
      </c>
      <c r="J547" t="s">
        <v>710</v>
      </c>
      <c r="K547" t="s">
        <v>724</v>
      </c>
      <c r="L547" t="s">
        <v>732</v>
      </c>
      <c r="M547" t="s">
        <v>1278</v>
      </c>
      <c r="N547" s="8">
        <v>441.08</v>
      </c>
      <c r="O547" s="8">
        <v>1054.29</v>
      </c>
      <c r="P547" s="10">
        <v>0.23699999999999999</v>
      </c>
      <c r="Q547" s="12">
        <v>6</v>
      </c>
    </row>
    <row r="548" spans="1:17" x14ac:dyDescent="0.3">
      <c r="A548" t="s">
        <v>561</v>
      </c>
      <c r="B548" s="6">
        <v>45177</v>
      </c>
      <c r="C548" s="6">
        <v>45201</v>
      </c>
      <c r="D548" s="6">
        <f t="shared" si="16"/>
        <v>45201</v>
      </c>
      <c r="E548" s="12">
        <f t="shared" si="17"/>
        <v>24</v>
      </c>
      <c r="F548" t="s">
        <v>648</v>
      </c>
      <c r="G548" t="s">
        <v>653</v>
      </c>
      <c r="H548" t="s">
        <v>667</v>
      </c>
      <c r="I548" t="s">
        <v>702</v>
      </c>
      <c r="J548" t="s">
        <v>711</v>
      </c>
      <c r="K548" t="s">
        <v>720</v>
      </c>
      <c r="L548" t="s">
        <v>733</v>
      </c>
      <c r="M548" t="s">
        <v>1279</v>
      </c>
      <c r="N548" s="8">
        <v>1299.03</v>
      </c>
      <c r="O548" s="8">
        <v>2451.2199999999998</v>
      </c>
      <c r="P548" s="10">
        <v>0.20799999999999999</v>
      </c>
      <c r="Q548" s="12">
        <v>8</v>
      </c>
    </row>
    <row r="549" spans="1:17" x14ac:dyDescent="0.3">
      <c r="A549" t="s">
        <v>562</v>
      </c>
      <c r="B549" s="6">
        <v>44985</v>
      </c>
      <c r="C549" s="6">
        <v>44991</v>
      </c>
      <c r="D549" s="6">
        <f t="shared" si="16"/>
        <v>44991</v>
      </c>
      <c r="E549" s="12">
        <f t="shared" si="17"/>
        <v>6</v>
      </c>
      <c r="F549" t="s">
        <v>649</v>
      </c>
      <c r="G549" t="s">
        <v>656</v>
      </c>
      <c r="H549" t="s">
        <v>698</v>
      </c>
      <c r="I549" t="s">
        <v>705</v>
      </c>
      <c r="J549" t="s">
        <v>709</v>
      </c>
      <c r="K549" t="s">
        <v>726</v>
      </c>
      <c r="L549" t="s">
        <v>728</v>
      </c>
      <c r="M549" t="s">
        <v>1280</v>
      </c>
      <c r="N549" s="8">
        <v>880.02</v>
      </c>
      <c r="O549" s="8">
        <v>1251.21</v>
      </c>
      <c r="P549" s="10">
        <v>0.123</v>
      </c>
      <c r="Q549" s="12">
        <v>29</v>
      </c>
    </row>
    <row r="550" spans="1:17" x14ac:dyDescent="0.3">
      <c r="A550" t="s">
        <v>563</v>
      </c>
      <c r="B550" s="6">
        <v>45486</v>
      </c>
      <c r="C550" s="6">
        <v>45507</v>
      </c>
      <c r="D550" s="6">
        <f t="shared" si="16"/>
        <v>45507</v>
      </c>
      <c r="E550" s="12">
        <f t="shared" si="17"/>
        <v>21</v>
      </c>
      <c r="F550" t="s">
        <v>648</v>
      </c>
      <c r="G550" t="s">
        <v>655</v>
      </c>
      <c r="H550" t="s">
        <v>692</v>
      </c>
      <c r="I550" t="s">
        <v>701</v>
      </c>
      <c r="J550" t="s">
        <v>709</v>
      </c>
      <c r="K550" t="s">
        <v>724</v>
      </c>
      <c r="L550" t="s">
        <v>732</v>
      </c>
      <c r="M550" t="s">
        <v>1281</v>
      </c>
      <c r="N550" s="8">
        <v>702.98</v>
      </c>
      <c r="O550" s="8">
        <v>1104.8</v>
      </c>
      <c r="P550" s="10">
        <v>0.17499999999999999</v>
      </c>
      <c r="Q550" s="12">
        <v>12</v>
      </c>
    </row>
    <row r="551" spans="1:17" x14ac:dyDescent="0.3">
      <c r="A551" t="s">
        <v>564</v>
      </c>
      <c r="B551" s="6">
        <v>45633</v>
      </c>
      <c r="C551" s="6">
        <v>45652</v>
      </c>
      <c r="D551" s="6">
        <f t="shared" si="16"/>
        <v>45652</v>
      </c>
      <c r="E551" s="12">
        <f t="shared" si="17"/>
        <v>19</v>
      </c>
      <c r="F551" t="s">
        <v>649</v>
      </c>
      <c r="G551" t="s">
        <v>658</v>
      </c>
      <c r="H551" t="s">
        <v>683</v>
      </c>
      <c r="I551" t="s">
        <v>706</v>
      </c>
      <c r="J551" t="s">
        <v>708</v>
      </c>
      <c r="K551" t="s">
        <v>726</v>
      </c>
      <c r="L551" t="s">
        <v>729</v>
      </c>
      <c r="M551" t="s">
        <v>1282</v>
      </c>
      <c r="N551" s="8">
        <v>1035.24</v>
      </c>
      <c r="O551" s="8">
        <v>2383.41</v>
      </c>
      <c r="P551" s="10">
        <v>0.17</v>
      </c>
      <c r="Q551" s="12">
        <v>15</v>
      </c>
    </row>
    <row r="552" spans="1:17" x14ac:dyDescent="0.3">
      <c r="A552" t="s">
        <v>565</v>
      </c>
      <c r="B552" s="6">
        <v>45875</v>
      </c>
      <c r="C552" s="6">
        <v>45892</v>
      </c>
      <c r="D552" s="6">
        <f t="shared" si="16"/>
        <v>45892</v>
      </c>
      <c r="E552" s="12">
        <f t="shared" si="17"/>
        <v>17</v>
      </c>
      <c r="F552" t="s">
        <v>648</v>
      </c>
      <c r="G552" t="s">
        <v>655</v>
      </c>
      <c r="H552" t="s">
        <v>672</v>
      </c>
      <c r="I552" t="s">
        <v>704</v>
      </c>
      <c r="J552" t="s">
        <v>710</v>
      </c>
      <c r="K552" t="s">
        <v>720</v>
      </c>
      <c r="L552" t="s">
        <v>732</v>
      </c>
      <c r="M552" t="s">
        <v>1283</v>
      </c>
      <c r="N552" s="8">
        <v>86.64</v>
      </c>
      <c r="O552" s="8">
        <v>213.06</v>
      </c>
      <c r="P552" s="10">
        <v>0.21199999999999999</v>
      </c>
      <c r="Q552" s="12">
        <v>11</v>
      </c>
    </row>
    <row r="553" spans="1:17" x14ac:dyDescent="0.3">
      <c r="A553" t="s">
        <v>566</v>
      </c>
      <c r="B553" s="6">
        <v>44988</v>
      </c>
      <c r="C553" s="6">
        <v>45005</v>
      </c>
      <c r="D553" s="6">
        <f t="shared" si="16"/>
        <v>45005</v>
      </c>
      <c r="E553" s="12">
        <f t="shared" si="17"/>
        <v>17</v>
      </c>
      <c r="F553" t="s">
        <v>647</v>
      </c>
      <c r="G553" t="s">
        <v>652</v>
      </c>
      <c r="H553" t="s">
        <v>694</v>
      </c>
      <c r="I553" t="s">
        <v>705</v>
      </c>
      <c r="J553" t="s">
        <v>708</v>
      </c>
      <c r="K553" t="s">
        <v>726</v>
      </c>
      <c r="L553" t="s">
        <v>729</v>
      </c>
      <c r="M553" t="s">
        <v>1284</v>
      </c>
      <c r="N553" s="8">
        <v>1171.17</v>
      </c>
      <c r="O553" s="8">
        <v>2030.64</v>
      </c>
      <c r="P553" s="10">
        <v>0.157</v>
      </c>
      <c r="Q553" s="12">
        <v>11</v>
      </c>
    </row>
    <row r="554" spans="1:17" x14ac:dyDescent="0.3">
      <c r="A554" t="s">
        <v>567</v>
      </c>
      <c r="B554" s="6">
        <v>45704</v>
      </c>
      <c r="C554" s="6">
        <v>45733</v>
      </c>
      <c r="D554" s="6">
        <f t="shared" si="16"/>
        <v>45733</v>
      </c>
      <c r="E554" s="12">
        <f t="shared" si="17"/>
        <v>29</v>
      </c>
      <c r="F554" t="s">
        <v>649</v>
      </c>
      <c r="G554" t="s">
        <v>656</v>
      </c>
      <c r="H554" t="s">
        <v>684</v>
      </c>
      <c r="I554" t="s">
        <v>704</v>
      </c>
      <c r="J554" t="s">
        <v>707</v>
      </c>
      <c r="K554" t="s">
        <v>716</v>
      </c>
      <c r="L554" t="s">
        <v>733</v>
      </c>
      <c r="M554" t="s">
        <v>1285</v>
      </c>
      <c r="N554" s="8">
        <v>730.42</v>
      </c>
      <c r="O554" s="8">
        <v>956.7</v>
      </c>
      <c r="P554" s="10">
        <v>4.2000000000000003E-2</v>
      </c>
      <c r="Q554" s="12">
        <v>22</v>
      </c>
    </row>
    <row r="555" spans="1:17" x14ac:dyDescent="0.3">
      <c r="A555" t="s">
        <v>568</v>
      </c>
      <c r="B555" s="6">
        <v>45703</v>
      </c>
      <c r="C555" s="6">
        <v>45717</v>
      </c>
      <c r="D555" s="6">
        <f t="shared" si="16"/>
        <v>45717</v>
      </c>
      <c r="E555" s="12">
        <f t="shared" si="17"/>
        <v>14</v>
      </c>
      <c r="F555" t="s">
        <v>646</v>
      </c>
      <c r="G555" t="s">
        <v>650</v>
      </c>
      <c r="H555" t="s">
        <v>675</v>
      </c>
      <c r="I555" t="s">
        <v>702</v>
      </c>
      <c r="J555" t="s">
        <v>711</v>
      </c>
      <c r="K555" t="s">
        <v>716</v>
      </c>
      <c r="L555" t="s">
        <v>733</v>
      </c>
      <c r="M555" t="s">
        <v>1286</v>
      </c>
      <c r="N555" s="8">
        <v>1162.8599999999999</v>
      </c>
      <c r="O555" s="8">
        <v>1447.68</v>
      </c>
      <c r="P555" s="10">
        <v>8.6999999999999994E-2</v>
      </c>
      <c r="Q555" s="12">
        <v>12</v>
      </c>
    </row>
    <row r="556" spans="1:17" x14ac:dyDescent="0.3">
      <c r="A556" t="s">
        <v>569</v>
      </c>
      <c r="B556" s="6">
        <v>45535</v>
      </c>
      <c r="C556" s="6">
        <v>45561</v>
      </c>
      <c r="D556" s="6">
        <f t="shared" si="16"/>
        <v>45561</v>
      </c>
      <c r="E556" s="12">
        <f t="shared" si="17"/>
        <v>26</v>
      </c>
      <c r="F556" t="s">
        <v>647</v>
      </c>
      <c r="G556" t="s">
        <v>652</v>
      </c>
      <c r="H556" t="s">
        <v>689</v>
      </c>
      <c r="I556" t="s">
        <v>702</v>
      </c>
      <c r="J556" t="s">
        <v>708</v>
      </c>
      <c r="K556" t="s">
        <v>714</v>
      </c>
      <c r="L556" t="s">
        <v>730</v>
      </c>
      <c r="M556" t="s">
        <v>1287</v>
      </c>
      <c r="N556" s="8">
        <v>1189.03</v>
      </c>
      <c r="O556" s="8">
        <v>2949.62</v>
      </c>
      <c r="P556" s="10">
        <v>0.125</v>
      </c>
      <c r="Q556" s="12">
        <v>13</v>
      </c>
    </row>
    <row r="557" spans="1:17" x14ac:dyDescent="0.3">
      <c r="A557" t="s">
        <v>570</v>
      </c>
      <c r="B557" s="6">
        <v>45053</v>
      </c>
      <c r="C557" s="6">
        <v>45066</v>
      </c>
      <c r="D557" s="6">
        <f t="shared" si="16"/>
        <v>45066</v>
      </c>
      <c r="E557" s="12">
        <f t="shared" si="17"/>
        <v>13</v>
      </c>
      <c r="F557" t="s">
        <v>647</v>
      </c>
      <c r="G557" t="s">
        <v>654</v>
      </c>
      <c r="H557" t="s">
        <v>691</v>
      </c>
      <c r="I557" t="s">
        <v>706</v>
      </c>
      <c r="J557" t="s">
        <v>707</v>
      </c>
      <c r="K557" t="s">
        <v>726</v>
      </c>
      <c r="L557" t="s">
        <v>733</v>
      </c>
      <c r="M557" t="s">
        <v>1288</v>
      </c>
      <c r="N557" s="8">
        <v>1443.28</v>
      </c>
      <c r="O557" s="8">
        <v>2580.5700000000002</v>
      </c>
      <c r="P557" s="10">
        <v>0</v>
      </c>
      <c r="Q557" s="12">
        <v>18</v>
      </c>
    </row>
    <row r="558" spans="1:17" x14ac:dyDescent="0.3">
      <c r="A558" t="s">
        <v>571</v>
      </c>
      <c r="B558" s="6">
        <v>45791</v>
      </c>
      <c r="C558" s="6">
        <v>45789</v>
      </c>
      <c r="D558" s="6">
        <f t="shared" si="16"/>
        <v>45791</v>
      </c>
      <c r="E558" s="12">
        <f t="shared" si="17"/>
        <v>0</v>
      </c>
      <c r="F558" t="s">
        <v>648</v>
      </c>
      <c r="G558" t="s">
        <v>653</v>
      </c>
      <c r="H558" t="s">
        <v>688</v>
      </c>
      <c r="I558" t="s">
        <v>703</v>
      </c>
      <c r="J558" t="s">
        <v>710</v>
      </c>
      <c r="K558" t="s">
        <v>721</v>
      </c>
      <c r="L558" t="s">
        <v>728</v>
      </c>
      <c r="M558" t="s">
        <v>1289</v>
      </c>
      <c r="N558" s="8">
        <v>883.5</v>
      </c>
      <c r="O558" s="8">
        <v>1978.91</v>
      </c>
      <c r="P558" s="10">
        <v>5.3999999999999999E-2</v>
      </c>
      <c r="Q558" s="12">
        <v>27</v>
      </c>
    </row>
    <row r="559" spans="1:17" x14ac:dyDescent="0.3">
      <c r="A559" t="s">
        <v>572</v>
      </c>
      <c r="B559" s="6">
        <v>45362</v>
      </c>
      <c r="C559" s="6">
        <v>45380</v>
      </c>
      <c r="D559" s="6">
        <f t="shared" si="16"/>
        <v>45380</v>
      </c>
      <c r="E559" s="12">
        <f t="shared" si="17"/>
        <v>18</v>
      </c>
      <c r="F559" t="s">
        <v>648</v>
      </c>
      <c r="G559" t="s">
        <v>660</v>
      </c>
      <c r="H559" t="s">
        <v>700</v>
      </c>
      <c r="I559" t="s">
        <v>701</v>
      </c>
      <c r="J559" t="s">
        <v>707</v>
      </c>
      <c r="K559" t="s">
        <v>724</v>
      </c>
      <c r="L559" t="s">
        <v>732</v>
      </c>
      <c r="M559" t="s">
        <v>1290</v>
      </c>
      <c r="N559" s="8">
        <v>710.98</v>
      </c>
      <c r="O559" s="8">
        <v>1481.45</v>
      </c>
      <c r="P559" s="10">
        <v>0.21099999999999999</v>
      </c>
      <c r="Q559" s="12">
        <v>9</v>
      </c>
    </row>
    <row r="560" spans="1:17" x14ac:dyDescent="0.3">
      <c r="A560" t="s">
        <v>573</v>
      </c>
      <c r="B560" s="6">
        <v>45430</v>
      </c>
      <c r="C560" s="6">
        <v>45434</v>
      </c>
      <c r="D560" s="6">
        <f t="shared" si="16"/>
        <v>45434</v>
      </c>
      <c r="E560" s="12">
        <f t="shared" si="17"/>
        <v>4</v>
      </c>
      <c r="F560" t="s">
        <v>646</v>
      </c>
      <c r="G560" t="s">
        <v>650</v>
      </c>
      <c r="H560" t="s">
        <v>664</v>
      </c>
      <c r="I560" t="s">
        <v>701</v>
      </c>
      <c r="J560" t="s">
        <v>711</v>
      </c>
      <c r="K560" t="s">
        <v>722</v>
      </c>
      <c r="L560" t="s">
        <v>733</v>
      </c>
      <c r="M560" t="s">
        <v>1291</v>
      </c>
      <c r="N560" s="8">
        <v>857.42</v>
      </c>
      <c r="O560" s="8">
        <v>1658.92</v>
      </c>
      <c r="P560" s="10">
        <v>0.122</v>
      </c>
      <c r="Q560" s="12">
        <v>9</v>
      </c>
    </row>
    <row r="561" spans="1:17" x14ac:dyDescent="0.3">
      <c r="A561" t="s">
        <v>574</v>
      </c>
      <c r="B561" s="6">
        <v>45299</v>
      </c>
      <c r="C561" s="6">
        <v>45303</v>
      </c>
      <c r="D561" s="6">
        <f t="shared" si="16"/>
        <v>45303</v>
      </c>
      <c r="E561" s="12">
        <f t="shared" si="17"/>
        <v>4</v>
      </c>
      <c r="F561" t="s">
        <v>647</v>
      </c>
      <c r="G561" t="s">
        <v>654</v>
      </c>
      <c r="H561" t="s">
        <v>668</v>
      </c>
      <c r="I561" t="s">
        <v>701</v>
      </c>
      <c r="J561" t="s">
        <v>711</v>
      </c>
      <c r="K561" t="s">
        <v>718</v>
      </c>
      <c r="L561" t="s">
        <v>728</v>
      </c>
      <c r="M561" t="s">
        <v>1292</v>
      </c>
      <c r="N561" s="8">
        <v>802.32</v>
      </c>
      <c r="O561" s="8">
        <v>602.34</v>
      </c>
      <c r="P561" s="10">
        <v>0.12</v>
      </c>
      <c r="Q561" s="12">
        <v>25</v>
      </c>
    </row>
    <row r="562" spans="1:17" x14ac:dyDescent="0.3">
      <c r="A562" t="s">
        <v>575</v>
      </c>
      <c r="B562" s="6">
        <v>45590</v>
      </c>
      <c r="C562" s="6">
        <v>45601</v>
      </c>
      <c r="D562" s="6">
        <f t="shared" si="16"/>
        <v>45601</v>
      </c>
      <c r="E562" s="12">
        <f t="shared" si="17"/>
        <v>11</v>
      </c>
      <c r="F562" t="s">
        <v>648</v>
      </c>
      <c r="G562" t="s">
        <v>660</v>
      </c>
      <c r="H562" t="s">
        <v>700</v>
      </c>
      <c r="I562" t="s">
        <v>701</v>
      </c>
      <c r="J562" t="s">
        <v>710</v>
      </c>
      <c r="K562" t="s">
        <v>725</v>
      </c>
      <c r="L562" t="s">
        <v>727</v>
      </c>
      <c r="M562" t="s">
        <v>1293</v>
      </c>
      <c r="N562" s="8">
        <v>446.66</v>
      </c>
      <c r="O562" s="8">
        <v>527.64</v>
      </c>
      <c r="P562" s="10">
        <v>0.14499999999999999</v>
      </c>
      <c r="Q562" s="12">
        <v>15</v>
      </c>
    </row>
    <row r="563" spans="1:17" x14ac:dyDescent="0.3">
      <c r="A563" t="s">
        <v>576</v>
      </c>
      <c r="B563" s="6">
        <v>45626</v>
      </c>
      <c r="C563" s="6">
        <v>45645</v>
      </c>
      <c r="D563" s="6">
        <f t="shared" si="16"/>
        <v>45645</v>
      </c>
      <c r="E563" s="12">
        <f t="shared" si="17"/>
        <v>19</v>
      </c>
      <c r="F563" t="s">
        <v>646</v>
      </c>
      <c r="G563" t="s">
        <v>650</v>
      </c>
      <c r="H563" t="s">
        <v>662</v>
      </c>
      <c r="I563" t="s">
        <v>701</v>
      </c>
      <c r="J563" t="s">
        <v>708</v>
      </c>
      <c r="K563" t="s">
        <v>716</v>
      </c>
      <c r="L563" t="s">
        <v>730</v>
      </c>
      <c r="M563" t="s">
        <v>1294</v>
      </c>
      <c r="N563" s="8">
        <v>1195.98</v>
      </c>
      <c r="O563" s="8">
        <v>1841.9</v>
      </c>
      <c r="P563" s="10">
        <v>5.5E-2</v>
      </c>
      <c r="Q563" s="12">
        <v>19</v>
      </c>
    </row>
    <row r="564" spans="1:17" x14ac:dyDescent="0.3">
      <c r="A564" t="s">
        <v>577</v>
      </c>
      <c r="B564" s="6">
        <v>45029</v>
      </c>
      <c r="C564" s="6">
        <v>45048</v>
      </c>
      <c r="D564" s="6">
        <f t="shared" si="16"/>
        <v>45048</v>
      </c>
      <c r="E564" s="12">
        <f t="shared" si="17"/>
        <v>19</v>
      </c>
      <c r="F564" t="s">
        <v>648</v>
      </c>
      <c r="G564" t="s">
        <v>653</v>
      </c>
      <c r="H564" t="s">
        <v>681</v>
      </c>
      <c r="I564" t="s">
        <v>704</v>
      </c>
      <c r="J564" t="s">
        <v>710</v>
      </c>
      <c r="K564" t="s">
        <v>718</v>
      </c>
      <c r="L564" t="s">
        <v>732</v>
      </c>
      <c r="M564" t="s">
        <v>1295</v>
      </c>
      <c r="N564" s="8">
        <v>671.05</v>
      </c>
      <c r="O564" s="8">
        <v>1645.48</v>
      </c>
      <c r="P564" s="10">
        <v>0.13700000000000001</v>
      </c>
      <c r="Q564" s="12">
        <v>6</v>
      </c>
    </row>
    <row r="565" spans="1:17" x14ac:dyDescent="0.3">
      <c r="A565" t="s">
        <v>578</v>
      </c>
      <c r="B565" s="6">
        <v>45692</v>
      </c>
      <c r="C565" s="6">
        <v>45696</v>
      </c>
      <c r="D565" s="6">
        <f t="shared" si="16"/>
        <v>45696</v>
      </c>
      <c r="E565" s="12">
        <f t="shared" si="17"/>
        <v>4</v>
      </c>
      <c r="F565" t="s">
        <v>649</v>
      </c>
      <c r="G565" t="s">
        <v>658</v>
      </c>
      <c r="H565" t="s">
        <v>693</v>
      </c>
      <c r="I565" t="s">
        <v>706</v>
      </c>
      <c r="J565" t="s">
        <v>709</v>
      </c>
      <c r="K565" t="s">
        <v>716</v>
      </c>
      <c r="L565" t="s">
        <v>729</v>
      </c>
      <c r="M565" t="s">
        <v>1296</v>
      </c>
      <c r="N565" s="8">
        <v>586.21</v>
      </c>
      <c r="O565" s="8">
        <v>727.22</v>
      </c>
      <c r="P565" s="10">
        <v>6.8000000000000005E-2</v>
      </c>
      <c r="Q565" s="12">
        <v>15</v>
      </c>
    </row>
    <row r="566" spans="1:17" x14ac:dyDescent="0.3">
      <c r="A566" t="s">
        <v>579</v>
      </c>
      <c r="B566" s="6">
        <v>45315</v>
      </c>
      <c r="C566" s="6">
        <v>45326</v>
      </c>
      <c r="D566" s="6">
        <f t="shared" si="16"/>
        <v>45326</v>
      </c>
      <c r="E566" s="12">
        <f t="shared" si="17"/>
        <v>11</v>
      </c>
      <c r="F566" t="s">
        <v>649</v>
      </c>
      <c r="G566" t="s">
        <v>658</v>
      </c>
      <c r="H566" t="s">
        <v>693</v>
      </c>
      <c r="I566" t="s">
        <v>704</v>
      </c>
      <c r="J566" t="s">
        <v>707</v>
      </c>
      <c r="K566" t="s">
        <v>717</v>
      </c>
      <c r="L566" t="s">
        <v>731</v>
      </c>
      <c r="M566" t="s">
        <v>1297</v>
      </c>
      <c r="N566" s="8">
        <v>525.34</v>
      </c>
      <c r="O566" s="8">
        <v>1233.79</v>
      </c>
      <c r="P566" s="10">
        <v>0.14299999999999999</v>
      </c>
      <c r="Q566" s="12">
        <v>4</v>
      </c>
    </row>
    <row r="567" spans="1:17" x14ac:dyDescent="0.3">
      <c r="A567" t="s">
        <v>580</v>
      </c>
      <c r="B567" s="6">
        <v>45330</v>
      </c>
      <c r="C567" s="6">
        <v>45331</v>
      </c>
      <c r="D567" s="6">
        <f t="shared" si="16"/>
        <v>45331</v>
      </c>
      <c r="E567" s="12">
        <f t="shared" si="17"/>
        <v>1</v>
      </c>
      <c r="F567" t="s">
        <v>646</v>
      </c>
      <c r="G567" t="s">
        <v>650</v>
      </c>
      <c r="H567" t="s">
        <v>675</v>
      </c>
      <c r="I567" t="s">
        <v>701</v>
      </c>
      <c r="J567" t="s">
        <v>711</v>
      </c>
      <c r="K567" t="s">
        <v>721</v>
      </c>
      <c r="L567" t="s">
        <v>727</v>
      </c>
      <c r="M567" t="s">
        <v>1298</v>
      </c>
      <c r="N567" s="8">
        <v>1233.52</v>
      </c>
      <c r="O567" s="8">
        <v>1543.76</v>
      </c>
      <c r="P567" s="10">
        <v>0.126</v>
      </c>
      <c r="Q567" s="12">
        <v>13</v>
      </c>
    </row>
    <row r="568" spans="1:17" x14ac:dyDescent="0.3">
      <c r="A568" t="s">
        <v>581</v>
      </c>
      <c r="B568" s="6">
        <v>45834</v>
      </c>
      <c r="C568" s="6">
        <v>45849</v>
      </c>
      <c r="D568" s="6">
        <f t="shared" si="16"/>
        <v>45849</v>
      </c>
      <c r="E568" s="12">
        <f t="shared" si="17"/>
        <v>15</v>
      </c>
      <c r="F568" t="s">
        <v>646</v>
      </c>
      <c r="G568" t="s">
        <v>651</v>
      </c>
      <c r="H568" t="s">
        <v>663</v>
      </c>
      <c r="I568" t="s">
        <v>705</v>
      </c>
      <c r="J568" t="s">
        <v>708</v>
      </c>
      <c r="K568" t="s">
        <v>720</v>
      </c>
      <c r="L568" t="s">
        <v>731</v>
      </c>
      <c r="M568" t="s">
        <v>1299</v>
      </c>
      <c r="N568" s="8">
        <v>1170.1500000000001</v>
      </c>
      <c r="O568" s="8">
        <v>2115.19</v>
      </c>
      <c r="P568" s="10">
        <v>9.1999999999999998E-2</v>
      </c>
      <c r="Q568" s="12">
        <v>23</v>
      </c>
    </row>
    <row r="569" spans="1:17" x14ac:dyDescent="0.3">
      <c r="A569" t="s">
        <v>582</v>
      </c>
      <c r="B569" s="6">
        <v>45600</v>
      </c>
      <c r="C569" s="6">
        <v>45603</v>
      </c>
      <c r="D569" s="6">
        <f t="shared" si="16"/>
        <v>45603</v>
      </c>
      <c r="E569" s="12">
        <f t="shared" si="17"/>
        <v>3</v>
      </c>
      <c r="F569" t="s">
        <v>649</v>
      </c>
      <c r="G569" t="s">
        <v>657</v>
      </c>
      <c r="H569" t="s">
        <v>679</v>
      </c>
      <c r="I569" t="s">
        <v>701</v>
      </c>
      <c r="J569" t="s">
        <v>708</v>
      </c>
      <c r="K569" t="s">
        <v>719</v>
      </c>
      <c r="L569" t="s">
        <v>732</v>
      </c>
      <c r="M569" t="s">
        <v>1300</v>
      </c>
      <c r="N569" s="8">
        <v>740.68</v>
      </c>
      <c r="O569" s="8">
        <v>1837.19</v>
      </c>
      <c r="P569" s="10">
        <v>0.19700000000000001</v>
      </c>
      <c r="Q569" s="12">
        <v>17</v>
      </c>
    </row>
    <row r="570" spans="1:17" x14ac:dyDescent="0.3">
      <c r="A570" t="s">
        <v>583</v>
      </c>
      <c r="B570" s="6">
        <v>45342</v>
      </c>
      <c r="C570" s="6">
        <v>45342</v>
      </c>
      <c r="D570" s="6">
        <f t="shared" si="16"/>
        <v>45342</v>
      </c>
      <c r="E570" s="12">
        <f t="shared" si="17"/>
        <v>0</v>
      </c>
      <c r="F570" t="s">
        <v>648</v>
      </c>
      <c r="G570" t="s">
        <v>660</v>
      </c>
      <c r="H570" t="s">
        <v>700</v>
      </c>
      <c r="I570" t="s">
        <v>706</v>
      </c>
      <c r="J570" t="s">
        <v>708</v>
      </c>
      <c r="K570" t="s">
        <v>712</v>
      </c>
      <c r="L570" t="s">
        <v>729</v>
      </c>
      <c r="M570" t="s">
        <v>1301</v>
      </c>
      <c r="N570" s="8">
        <v>1407.05</v>
      </c>
      <c r="O570" s="8">
        <v>2858.93</v>
      </c>
      <c r="P570" s="10">
        <v>0</v>
      </c>
      <c r="Q570" s="12">
        <v>12</v>
      </c>
    </row>
    <row r="571" spans="1:17" x14ac:dyDescent="0.3">
      <c r="A571" t="s">
        <v>584</v>
      </c>
      <c r="B571" s="6">
        <v>45760</v>
      </c>
      <c r="C571" s="6">
        <v>45761</v>
      </c>
      <c r="D571" s="6">
        <f t="shared" si="16"/>
        <v>45761</v>
      </c>
      <c r="E571" s="12">
        <f t="shared" si="17"/>
        <v>1</v>
      </c>
      <c r="F571" t="s">
        <v>647</v>
      </c>
      <c r="G571" t="s">
        <v>652</v>
      </c>
      <c r="H571" t="s">
        <v>666</v>
      </c>
      <c r="I571" t="s">
        <v>706</v>
      </c>
      <c r="J571" t="s">
        <v>708</v>
      </c>
      <c r="K571" t="s">
        <v>715</v>
      </c>
      <c r="L571" t="s">
        <v>727</v>
      </c>
      <c r="M571" t="s">
        <v>1302</v>
      </c>
      <c r="N571" s="8">
        <v>138.9</v>
      </c>
      <c r="O571" s="8">
        <v>289.92</v>
      </c>
      <c r="P571" s="10">
        <v>2.9000000000000001E-2</v>
      </c>
      <c r="Q571" s="12">
        <v>12</v>
      </c>
    </row>
    <row r="572" spans="1:17" x14ac:dyDescent="0.3">
      <c r="A572" t="s">
        <v>585</v>
      </c>
      <c r="B572" s="6">
        <v>45078</v>
      </c>
      <c r="C572" s="6">
        <v>45078</v>
      </c>
      <c r="D572" s="6">
        <f t="shared" si="16"/>
        <v>45078</v>
      </c>
      <c r="E572" s="12">
        <f t="shared" si="17"/>
        <v>0</v>
      </c>
      <c r="F572" t="s">
        <v>647</v>
      </c>
      <c r="G572" t="s">
        <v>654</v>
      </c>
      <c r="H572" t="s">
        <v>668</v>
      </c>
      <c r="I572" t="s">
        <v>701</v>
      </c>
      <c r="J572" t="s">
        <v>707</v>
      </c>
      <c r="K572" t="s">
        <v>718</v>
      </c>
      <c r="L572" t="s">
        <v>733</v>
      </c>
      <c r="M572" t="s">
        <v>1303</v>
      </c>
      <c r="N572" s="8">
        <v>669.37</v>
      </c>
      <c r="O572" s="8">
        <v>997.2</v>
      </c>
      <c r="P572" s="10">
        <v>8.2000000000000003E-2</v>
      </c>
      <c r="Q572" s="12">
        <v>5</v>
      </c>
    </row>
    <row r="573" spans="1:17" x14ac:dyDescent="0.3">
      <c r="A573" t="s">
        <v>586</v>
      </c>
      <c r="B573" s="6">
        <v>45740</v>
      </c>
      <c r="C573" s="6">
        <v>45751</v>
      </c>
      <c r="D573" s="6">
        <f t="shared" si="16"/>
        <v>45751</v>
      </c>
      <c r="E573" s="12">
        <f t="shared" si="17"/>
        <v>11</v>
      </c>
      <c r="F573" t="s">
        <v>647</v>
      </c>
      <c r="G573" t="s">
        <v>654</v>
      </c>
      <c r="H573" t="s">
        <v>691</v>
      </c>
      <c r="I573" t="s">
        <v>702</v>
      </c>
      <c r="J573" t="s">
        <v>709</v>
      </c>
      <c r="K573" t="s">
        <v>713</v>
      </c>
      <c r="L573" t="s">
        <v>730</v>
      </c>
      <c r="M573" t="s">
        <v>1304</v>
      </c>
      <c r="N573" s="8">
        <v>23.83</v>
      </c>
      <c r="O573" s="8">
        <v>47.29</v>
      </c>
      <c r="P573" s="10">
        <v>6.4000000000000001E-2</v>
      </c>
      <c r="Q573" s="12">
        <v>19</v>
      </c>
    </row>
    <row r="574" spans="1:17" x14ac:dyDescent="0.3">
      <c r="A574" t="s">
        <v>587</v>
      </c>
      <c r="B574" s="6">
        <v>45293</v>
      </c>
      <c r="C574" s="6">
        <v>45293</v>
      </c>
      <c r="D574" s="6">
        <f t="shared" si="16"/>
        <v>45293</v>
      </c>
      <c r="E574" s="12">
        <f t="shared" si="17"/>
        <v>0</v>
      </c>
      <c r="F574" t="s">
        <v>648</v>
      </c>
      <c r="G574" t="s">
        <v>653</v>
      </c>
      <c r="H574" t="s">
        <v>688</v>
      </c>
      <c r="I574" t="s">
        <v>702</v>
      </c>
      <c r="J574" t="s">
        <v>711</v>
      </c>
      <c r="K574" t="s">
        <v>720</v>
      </c>
      <c r="L574" t="s">
        <v>731</v>
      </c>
      <c r="M574" t="s">
        <v>1305</v>
      </c>
      <c r="N574" s="8">
        <v>444.41</v>
      </c>
      <c r="O574" s="8">
        <v>754.24</v>
      </c>
      <c r="P574" s="10">
        <v>0.20699999999999999</v>
      </c>
      <c r="Q574" s="12">
        <v>32</v>
      </c>
    </row>
    <row r="575" spans="1:17" x14ac:dyDescent="0.3">
      <c r="A575" t="s">
        <v>588</v>
      </c>
      <c r="B575" s="6">
        <v>45279</v>
      </c>
      <c r="C575" s="6">
        <v>45292</v>
      </c>
      <c r="D575" s="6">
        <f t="shared" si="16"/>
        <v>45292</v>
      </c>
      <c r="E575" s="12">
        <f t="shared" si="17"/>
        <v>13</v>
      </c>
      <c r="F575" t="s">
        <v>648</v>
      </c>
      <c r="G575" t="s">
        <v>653</v>
      </c>
      <c r="H575" t="s">
        <v>667</v>
      </c>
      <c r="I575" t="s">
        <v>706</v>
      </c>
      <c r="J575" t="s">
        <v>707</v>
      </c>
      <c r="K575" t="s">
        <v>723</v>
      </c>
      <c r="L575" t="s">
        <v>732</v>
      </c>
      <c r="M575" t="s">
        <v>1306</v>
      </c>
      <c r="N575" s="8">
        <v>856.1</v>
      </c>
      <c r="O575" s="8">
        <v>901.48</v>
      </c>
      <c r="P575" s="10">
        <v>5.6000000000000001E-2</v>
      </c>
      <c r="Q575" s="12">
        <v>17</v>
      </c>
    </row>
    <row r="576" spans="1:17" x14ac:dyDescent="0.3">
      <c r="A576" t="s">
        <v>589</v>
      </c>
      <c r="B576" s="6">
        <v>45042</v>
      </c>
      <c r="C576" s="6">
        <v>45042</v>
      </c>
      <c r="D576" s="6">
        <f t="shared" si="16"/>
        <v>45042</v>
      </c>
      <c r="E576" s="12">
        <f t="shared" si="17"/>
        <v>0</v>
      </c>
      <c r="F576" t="s">
        <v>649</v>
      </c>
      <c r="G576" t="s">
        <v>657</v>
      </c>
      <c r="H576" t="s">
        <v>673</v>
      </c>
      <c r="I576" t="s">
        <v>704</v>
      </c>
      <c r="J576" t="s">
        <v>711</v>
      </c>
      <c r="K576" t="s">
        <v>724</v>
      </c>
      <c r="L576" t="s">
        <v>727</v>
      </c>
      <c r="M576" t="s">
        <v>1307</v>
      </c>
      <c r="N576" s="8">
        <v>81.489999999999995</v>
      </c>
      <c r="O576" s="8">
        <v>113.08</v>
      </c>
      <c r="P576" s="10">
        <v>0.121</v>
      </c>
      <c r="Q576" s="12">
        <v>5</v>
      </c>
    </row>
    <row r="577" spans="1:17" x14ac:dyDescent="0.3">
      <c r="A577" t="s">
        <v>590</v>
      </c>
      <c r="B577" s="6">
        <v>45872</v>
      </c>
      <c r="C577" s="6">
        <v>45885</v>
      </c>
      <c r="D577" s="6">
        <f t="shared" si="16"/>
        <v>45885</v>
      </c>
      <c r="E577" s="12">
        <f t="shared" si="17"/>
        <v>13</v>
      </c>
      <c r="F577" t="s">
        <v>648</v>
      </c>
      <c r="G577" t="s">
        <v>653</v>
      </c>
      <c r="H577" t="s">
        <v>681</v>
      </c>
      <c r="I577" t="s">
        <v>706</v>
      </c>
      <c r="J577" t="s">
        <v>710</v>
      </c>
      <c r="K577" t="s">
        <v>719</v>
      </c>
      <c r="L577" t="s">
        <v>729</v>
      </c>
      <c r="M577" t="s">
        <v>1308</v>
      </c>
      <c r="N577" s="8">
        <v>698.66</v>
      </c>
      <c r="O577" s="8">
        <v>868.62</v>
      </c>
      <c r="P577" s="10">
        <v>7.1999999999999995E-2</v>
      </c>
      <c r="Q577" s="12">
        <v>15</v>
      </c>
    </row>
    <row r="578" spans="1:17" x14ac:dyDescent="0.3">
      <c r="A578" t="s">
        <v>591</v>
      </c>
      <c r="B578" s="6">
        <v>45140</v>
      </c>
      <c r="C578" s="6">
        <v>45157</v>
      </c>
      <c r="D578" s="6">
        <f t="shared" si="16"/>
        <v>45157</v>
      </c>
      <c r="E578" s="12">
        <f t="shared" si="17"/>
        <v>17</v>
      </c>
      <c r="F578" t="s">
        <v>648</v>
      </c>
      <c r="G578" t="s">
        <v>653</v>
      </c>
      <c r="H578" t="s">
        <v>688</v>
      </c>
      <c r="I578" t="s">
        <v>701</v>
      </c>
      <c r="J578" t="s">
        <v>708</v>
      </c>
      <c r="K578" t="s">
        <v>721</v>
      </c>
      <c r="L578" t="s">
        <v>729</v>
      </c>
      <c r="M578" t="s">
        <v>1309</v>
      </c>
      <c r="N578" s="8">
        <v>175.38</v>
      </c>
      <c r="O578" s="8">
        <v>347.9</v>
      </c>
      <c r="P578" s="10">
        <v>7.1999999999999995E-2</v>
      </c>
      <c r="Q578" s="12">
        <v>43</v>
      </c>
    </row>
    <row r="579" spans="1:17" x14ac:dyDescent="0.3">
      <c r="A579" t="s">
        <v>592</v>
      </c>
      <c r="B579" s="6">
        <v>45092</v>
      </c>
      <c r="C579" s="6">
        <v>45119</v>
      </c>
      <c r="D579" s="6">
        <f t="shared" ref="D579:D632" si="18">IF(C579&lt;B579,B579,C579)</f>
        <v>45119</v>
      </c>
      <c r="E579" s="12">
        <f t="shared" ref="E579:E632" si="19">D579-B579</f>
        <v>27</v>
      </c>
      <c r="F579" t="s">
        <v>649</v>
      </c>
      <c r="G579" t="s">
        <v>658</v>
      </c>
      <c r="H579" t="s">
        <v>693</v>
      </c>
      <c r="I579" t="s">
        <v>704</v>
      </c>
      <c r="J579" t="s">
        <v>711</v>
      </c>
      <c r="K579" t="s">
        <v>714</v>
      </c>
      <c r="L579" t="s">
        <v>733</v>
      </c>
      <c r="M579" t="s">
        <v>1310</v>
      </c>
      <c r="N579" s="8">
        <v>751.28</v>
      </c>
      <c r="O579" s="8">
        <v>1111.8800000000001</v>
      </c>
      <c r="P579" s="10">
        <v>0.13500000000000001</v>
      </c>
      <c r="Q579" s="12">
        <v>7</v>
      </c>
    </row>
    <row r="580" spans="1:17" x14ac:dyDescent="0.3">
      <c r="A580" t="s">
        <v>593</v>
      </c>
      <c r="B580" s="6">
        <v>45607</v>
      </c>
      <c r="C580" s="6">
        <v>45620</v>
      </c>
      <c r="D580" s="6">
        <f t="shared" si="18"/>
        <v>45620</v>
      </c>
      <c r="E580" s="12">
        <f t="shared" si="19"/>
        <v>13</v>
      </c>
      <c r="F580" t="s">
        <v>649</v>
      </c>
      <c r="G580" t="s">
        <v>658</v>
      </c>
      <c r="H580" t="s">
        <v>683</v>
      </c>
      <c r="I580" t="s">
        <v>701</v>
      </c>
      <c r="J580" t="s">
        <v>707</v>
      </c>
      <c r="K580" t="s">
        <v>718</v>
      </c>
      <c r="L580" t="s">
        <v>729</v>
      </c>
      <c r="M580" t="s">
        <v>1311</v>
      </c>
      <c r="N580" s="8">
        <v>164.53</v>
      </c>
      <c r="O580" s="8">
        <v>327.72</v>
      </c>
      <c r="P580" s="10">
        <v>6.7000000000000004E-2</v>
      </c>
      <c r="Q580" s="12">
        <v>14</v>
      </c>
    </row>
    <row r="581" spans="1:17" x14ac:dyDescent="0.3">
      <c r="A581" t="s">
        <v>594</v>
      </c>
      <c r="B581" s="6">
        <v>45849</v>
      </c>
      <c r="C581" s="6">
        <v>45872</v>
      </c>
      <c r="D581" s="6">
        <f t="shared" si="18"/>
        <v>45872</v>
      </c>
      <c r="E581" s="12">
        <f t="shared" si="19"/>
        <v>23</v>
      </c>
      <c r="F581" t="s">
        <v>646</v>
      </c>
      <c r="G581" t="s">
        <v>650</v>
      </c>
      <c r="H581" t="s">
        <v>678</v>
      </c>
      <c r="I581" t="s">
        <v>705</v>
      </c>
      <c r="J581" t="s">
        <v>707</v>
      </c>
      <c r="K581" t="s">
        <v>712</v>
      </c>
      <c r="L581" t="s">
        <v>730</v>
      </c>
      <c r="M581" t="s">
        <v>1312</v>
      </c>
      <c r="N581" s="8">
        <v>389.93</v>
      </c>
      <c r="O581" s="8">
        <v>486.13</v>
      </c>
      <c r="P581" s="10">
        <v>0.13200000000000001</v>
      </c>
      <c r="Q581" s="12">
        <v>17</v>
      </c>
    </row>
    <row r="582" spans="1:17" x14ac:dyDescent="0.3">
      <c r="A582" t="s">
        <v>595</v>
      </c>
      <c r="B582" s="6">
        <v>45080</v>
      </c>
      <c r="C582" s="6">
        <v>45108</v>
      </c>
      <c r="D582" s="6">
        <f t="shared" si="18"/>
        <v>45108</v>
      </c>
      <c r="E582" s="12">
        <f t="shared" si="19"/>
        <v>28</v>
      </c>
      <c r="F582" t="s">
        <v>648</v>
      </c>
      <c r="G582" t="s">
        <v>655</v>
      </c>
      <c r="H582" t="s">
        <v>672</v>
      </c>
      <c r="I582" t="s">
        <v>705</v>
      </c>
      <c r="J582" t="s">
        <v>709</v>
      </c>
      <c r="K582" t="s">
        <v>720</v>
      </c>
      <c r="L582" t="s">
        <v>727</v>
      </c>
      <c r="M582" t="s">
        <v>1313</v>
      </c>
      <c r="N582" s="8">
        <v>860.4</v>
      </c>
      <c r="O582" s="8">
        <v>2066.6</v>
      </c>
      <c r="P582" s="10">
        <v>0.01</v>
      </c>
      <c r="Q582" s="12">
        <v>3</v>
      </c>
    </row>
    <row r="583" spans="1:17" x14ac:dyDescent="0.3">
      <c r="A583" t="s">
        <v>596</v>
      </c>
      <c r="B583" s="6">
        <v>44955</v>
      </c>
      <c r="C583" s="6">
        <v>44963</v>
      </c>
      <c r="D583" s="6">
        <f t="shared" si="18"/>
        <v>44963</v>
      </c>
      <c r="E583" s="12">
        <f t="shared" si="19"/>
        <v>8</v>
      </c>
      <c r="F583" t="s">
        <v>648</v>
      </c>
      <c r="G583" t="s">
        <v>655</v>
      </c>
      <c r="H583" t="s">
        <v>672</v>
      </c>
      <c r="I583" t="s">
        <v>701</v>
      </c>
      <c r="J583" t="s">
        <v>709</v>
      </c>
      <c r="K583" t="s">
        <v>726</v>
      </c>
      <c r="L583" t="s">
        <v>732</v>
      </c>
      <c r="M583" t="s">
        <v>1314</v>
      </c>
      <c r="N583" s="8">
        <v>41.84</v>
      </c>
      <c r="O583" s="8">
        <v>86.2</v>
      </c>
      <c r="P583" s="10">
        <v>0.22600000000000001</v>
      </c>
      <c r="Q583" s="12">
        <v>27</v>
      </c>
    </row>
    <row r="584" spans="1:17" x14ac:dyDescent="0.3">
      <c r="A584" t="s">
        <v>597</v>
      </c>
      <c r="B584" s="6">
        <v>45541</v>
      </c>
      <c r="C584" s="6">
        <v>45539</v>
      </c>
      <c r="D584" s="6">
        <f t="shared" si="18"/>
        <v>45541</v>
      </c>
      <c r="E584" s="12">
        <f t="shared" si="19"/>
        <v>0</v>
      </c>
      <c r="F584" t="s">
        <v>647</v>
      </c>
      <c r="G584" t="s">
        <v>652</v>
      </c>
      <c r="H584" t="s">
        <v>666</v>
      </c>
      <c r="I584" t="s">
        <v>701</v>
      </c>
      <c r="J584" t="s">
        <v>711</v>
      </c>
      <c r="K584" t="s">
        <v>720</v>
      </c>
      <c r="L584" t="s">
        <v>731</v>
      </c>
      <c r="M584" t="s">
        <v>1315</v>
      </c>
      <c r="N584" s="8">
        <v>1368.17</v>
      </c>
      <c r="O584" s="8">
        <v>2307.75</v>
      </c>
      <c r="P584" s="10">
        <v>0.16300000000000001</v>
      </c>
      <c r="Q584" s="12">
        <v>21</v>
      </c>
    </row>
    <row r="585" spans="1:17" x14ac:dyDescent="0.3">
      <c r="A585" t="s">
        <v>598</v>
      </c>
      <c r="B585" s="6">
        <v>45507</v>
      </c>
      <c r="C585" s="6">
        <v>45513</v>
      </c>
      <c r="D585" s="6">
        <f t="shared" si="18"/>
        <v>45513</v>
      </c>
      <c r="E585" s="12">
        <f t="shared" si="19"/>
        <v>6</v>
      </c>
      <c r="F585" t="s">
        <v>646</v>
      </c>
      <c r="G585" t="s">
        <v>650</v>
      </c>
      <c r="H585" t="s">
        <v>675</v>
      </c>
      <c r="I585" t="s">
        <v>704</v>
      </c>
      <c r="J585" t="s">
        <v>709</v>
      </c>
      <c r="K585" t="s">
        <v>722</v>
      </c>
      <c r="L585" t="s">
        <v>731</v>
      </c>
      <c r="M585" t="s">
        <v>1316</v>
      </c>
      <c r="N585" s="8">
        <v>643.21</v>
      </c>
      <c r="O585" s="8">
        <v>1112.81</v>
      </c>
      <c r="P585" s="10">
        <v>0.14099999999999999</v>
      </c>
      <c r="Q585" s="12">
        <v>4</v>
      </c>
    </row>
    <row r="586" spans="1:17" x14ac:dyDescent="0.3">
      <c r="A586" t="s">
        <v>599</v>
      </c>
      <c r="B586" s="6">
        <v>45764</v>
      </c>
      <c r="C586" s="6">
        <v>45764</v>
      </c>
      <c r="D586" s="6">
        <f t="shared" si="18"/>
        <v>45764</v>
      </c>
      <c r="E586" s="12">
        <f t="shared" si="19"/>
        <v>0</v>
      </c>
      <c r="F586" t="s">
        <v>648</v>
      </c>
      <c r="G586" t="s">
        <v>655</v>
      </c>
      <c r="H586" t="s">
        <v>670</v>
      </c>
      <c r="I586" t="s">
        <v>701</v>
      </c>
      <c r="J586" t="s">
        <v>710</v>
      </c>
      <c r="K586" t="s">
        <v>716</v>
      </c>
      <c r="L586" t="s">
        <v>730</v>
      </c>
      <c r="M586" t="s">
        <v>1317</v>
      </c>
      <c r="N586" s="8">
        <v>719.41</v>
      </c>
      <c r="O586" s="8">
        <v>1125.99</v>
      </c>
      <c r="P586" s="10">
        <v>4.1000000000000002E-2</v>
      </c>
      <c r="Q586" s="12">
        <v>21</v>
      </c>
    </row>
    <row r="587" spans="1:17" x14ac:dyDescent="0.3">
      <c r="A587" t="s">
        <v>600</v>
      </c>
      <c r="B587" s="6">
        <v>45049</v>
      </c>
      <c r="C587" s="6">
        <v>45062</v>
      </c>
      <c r="D587" s="6">
        <f t="shared" si="18"/>
        <v>45062</v>
      </c>
      <c r="E587" s="12">
        <f t="shared" si="19"/>
        <v>13</v>
      </c>
      <c r="F587" t="s">
        <v>648</v>
      </c>
      <c r="G587" t="s">
        <v>660</v>
      </c>
      <c r="H587" t="s">
        <v>700</v>
      </c>
      <c r="I587" t="s">
        <v>701</v>
      </c>
      <c r="J587" t="s">
        <v>709</v>
      </c>
      <c r="K587" t="s">
        <v>716</v>
      </c>
      <c r="L587" t="s">
        <v>730</v>
      </c>
      <c r="M587" t="s">
        <v>1318</v>
      </c>
      <c r="N587" s="8">
        <v>64.5</v>
      </c>
      <c r="O587" s="8">
        <v>123.62</v>
      </c>
      <c r="P587" s="10">
        <v>0</v>
      </c>
      <c r="Q587" s="12">
        <v>3</v>
      </c>
    </row>
    <row r="588" spans="1:17" x14ac:dyDescent="0.3">
      <c r="A588" t="s">
        <v>601</v>
      </c>
      <c r="B588" s="6">
        <v>45364</v>
      </c>
      <c r="C588" s="6">
        <v>45388</v>
      </c>
      <c r="D588" s="6">
        <f t="shared" si="18"/>
        <v>45388</v>
      </c>
      <c r="E588" s="12">
        <f t="shared" si="19"/>
        <v>24</v>
      </c>
      <c r="F588" t="s">
        <v>646</v>
      </c>
      <c r="G588" t="s">
        <v>651</v>
      </c>
      <c r="H588" t="s">
        <v>669</v>
      </c>
      <c r="I588" t="s">
        <v>704</v>
      </c>
      <c r="J588" t="s">
        <v>710</v>
      </c>
      <c r="K588" t="s">
        <v>716</v>
      </c>
      <c r="L588" t="s">
        <v>727</v>
      </c>
      <c r="M588" t="s">
        <v>1319</v>
      </c>
      <c r="N588" s="8">
        <v>1232.78</v>
      </c>
      <c r="O588" s="8">
        <v>1731.75</v>
      </c>
      <c r="P588" s="10">
        <v>9.2999999999999999E-2</v>
      </c>
      <c r="Q588" s="12">
        <v>16</v>
      </c>
    </row>
    <row r="589" spans="1:17" x14ac:dyDescent="0.3">
      <c r="A589" t="s">
        <v>602</v>
      </c>
      <c r="B589" s="6">
        <v>45459</v>
      </c>
      <c r="C589" s="6">
        <v>45464</v>
      </c>
      <c r="D589" s="6">
        <f t="shared" si="18"/>
        <v>45464</v>
      </c>
      <c r="E589" s="12">
        <f t="shared" si="19"/>
        <v>5</v>
      </c>
      <c r="F589" t="s">
        <v>647</v>
      </c>
      <c r="G589" t="s">
        <v>652</v>
      </c>
      <c r="H589" t="s">
        <v>689</v>
      </c>
      <c r="I589" t="s">
        <v>705</v>
      </c>
      <c r="J589" t="s">
        <v>710</v>
      </c>
      <c r="K589" t="s">
        <v>721</v>
      </c>
      <c r="L589" t="s">
        <v>730</v>
      </c>
      <c r="M589" t="s">
        <v>1320</v>
      </c>
      <c r="N589" s="8">
        <v>1367.13</v>
      </c>
      <c r="O589" s="8">
        <v>3062.01</v>
      </c>
      <c r="P589" s="10">
        <v>0.10299999999999999</v>
      </c>
      <c r="Q589" s="12">
        <v>25</v>
      </c>
    </row>
    <row r="590" spans="1:17" x14ac:dyDescent="0.3">
      <c r="A590" t="s">
        <v>603</v>
      </c>
      <c r="B590" s="6">
        <v>45703</v>
      </c>
      <c r="C590" s="6">
        <v>45715</v>
      </c>
      <c r="D590" s="6">
        <f t="shared" si="18"/>
        <v>45715</v>
      </c>
      <c r="E590" s="12">
        <f t="shared" si="19"/>
        <v>12</v>
      </c>
      <c r="F590" t="s">
        <v>649</v>
      </c>
      <c r="G590" t="s">
        <v>657</v>
      </c>
      <c r="H590" t="s">
        <v>679</v>
      </c>
      <c r="I590" t="s">
        <v>703</v>
      </c>
      <c r="J590" t="s">
        <v>711</v>
      </c>
      <c r="K590" t="s">
        <v>723</v>
      </c>
      <c r="L590" t="s">
        <v>733</v>
      </c>
      <c r="M590" t="s">
        <v>1321</v>
      </c>
      <c r="N590" s="8">
        <v>1027.26</v>
      </c>
      <c r="O590" s="8">
        <v>2200.41</v>
      </c>
      <c r="P590" s="10">
        <v>8.7999999999999995E-2</v>
      </c>
      <c r="Q590" s="12">
        <v>6</v>
      </c>
    </row>
    <row r="591" spans="1:17" x14ac:dyDescent="0.3">
      <c r="A591" t="s">
        <v>604</v>
      </c>
      <c r="B591" s="6">
        <v>45019</v>
      </c>
      <c r="C591" s="6">
        <v>45032</v>
      </c>
      <c r="D591" s="6">
        <f t="shared" si="18"/>
        <v>45032</v>
      </c>
      <c r="E591" s="12">
        <f t="shared" si="19"/>
        <v>13</v>
      </c>
      <c r="F591" t="s">
        <v>649</v>
      </c>
      <c r="G591" t="s">
        <v>657</v>
      </c>
      <c r="H591" t="s">
        <v>673</v>
      </c>
      <c r="I591" t="s">
        <v>703</v>
      </c>
      <c r="J591" t="s">
        <v>709</v>
      </c>
      <c r="K591" t="s">
        <v>724</v>
      </c>
      <c r="L591" t="s">
        <v>733</v>
      </c>
      <c r="M591" t="s">
        <v>1322</v>
      </c>
      <c r="N591" s="8">
        <v>790.54</v>
      </c>
      <c r="O591" s="8">
        <v>601.49</v>
      </c>
      <c r="P591" s="10">
        <v>0</v>
      </c>
      <c r="Q591" s="12">
        <v>15</v>
      </c>
    </row>
    <row r="592" spans="1:17" x14ac:dyDescent="0.3">
      <c r="A592" t="s">
        <v>605</v>
      </c>
      <c r="B592" s="6">
        <v>45899</v>
      </c>
      <c r="C592" s="6">
        <v>45922</v>
      </c>
      <c r="D592" s="6">
        <f t="shared" si="18"/>
        <v>45922</v>
      </c>
      <c r="E592" s="12">
        <f t="shared" si="19"/>
        <v>23</v>
      </c>
      <c r="F592" t="s">
        <v>649</v>
      </c>
      <c r="G592" t="s">
        <v>657</v>
      </c>
      <c r="H592" t="s">
        <v>673</v>
      </c>
      <c r="I592" t="s">
        <v>701</v>
      </c>
      <c r="J592" t="s">
        <v>711</v>
      </c>
      <c r="K592" t="s">
        <v>718</v>
      </c>
      <c r="L592" t="s">
        <v>727</v>
      </c>
      <c r="M592" t="s">
        <v>1323</v>
      </c>
      <c r="N592" s="8">
        <v>663.9</v>
      </c>
      <c r="O592" s="8">
        <v>947.77</v>
      </c>
      <c r="P592" s="10">
        <v>0.17399999999999999</v>
      </c>
      <c r="Q592" s="12">
        <v>15</v>
      </c>
    </row>
    <row r="593" spans="1:17" x14ac:dyDescent="0.3">
      <c r="A593" t="s">
        <v>606</v>
      </c>
      <c r="B593" s="6">
        <v>44984</v>
      </c>
      <c r="C593" s="6">
        <v>44983</v>
      </c>
      <c r="D593" s="6">
        <f t="shared" si="18"/>
        <v>44984</v>
      </c>
      <c r="E593" s="12">
        <f t="shared" si="19"/>
        <v>0</v>
      </c>
      <c r="F593" t="s">
        <v>648</v>
      </c>
      <c r="G593" t="s">
        <v>660</v>
      </c>
      <c r="H593" t="s">
        <v>686</v>
      </c>
      <c r="I593" t="s">
        <v>703</v>
      </c>
      <c r="J593" t="s">
        <v>708</v>
      </c>
      <c r="K593" t="s">
        <v>716</v>
      </c>
      <c r="L593" t="s">
        <v>729</v>
      </c>
      <c r="M593" t="s">
        <v>1324</v>
      </c>
      <c r="N593" s="8">
        <v>1015.91</v>
      </c>
      <c r="O593" s="8">
        <v>2331.48</v>
      </c>
      <c r="P593" s="10">
        <v>0.14599999999999999</v>
      </c>
      <c r="Q593" s="12">
        <v>26</v>
      </c>
    </row>
    <row r="594" spans="1:17" x14ac:dyDescent="0.3">
      <c r="A594" t="s">
        <v>607</v>
      </c>
      <c r="B594" s="6">
        <v>45504</v>
      </c>
      <c r="C594" s="6">
        <v>45519</v>
      </c>
      <c r="D594" s="6">
        <f t="shared" si="18"/>
        <v>45519</v>
      </c>
      <c r="E594" s="12">
        <f t="shared" si="19"/>
        <v>15</v>
      </c>
      <c r="F594" t="s">
        <v>647</v>
      </c>
      <c r="G594" t="s">
        <v>652</v>
      </c>
      <c r="H594" t="s">
        <v>689</v>
      </c>
      <c r="I594" t="s">
        <v>701</v>
      </c>
      <c r="J594" t="s">
        <v>709</v>
      </c>
      <c r="K594" t="s">
        <v>721</v>
      </c>
      <c r="L594" t="s">
        <v>732</v>
      </c>
      <c r="M594" t="s">
        <v>1325</v>
      </c>
      <c r="N594" s="8">
        <v>1252.52</v>
      </c>
      <c r="O594" s="8">
        <v>1417.24</v>
      </c>
      <c r="P594" s="10">
        <v>0.192</v>
      </c>
      <c r="Q594" s="12">
        <v>5</v>
      </c>
    </row>
    <row r="595" spans="1:17" x14ac:dyDescent="0.3">
      <c r="A595" t="s">
        <v>608</v>
      </c>
      <c r="B595" s="6">
        <v>45823</v>
      </c>
      <c r="C595" s="6">
        <v>45850</v>
      </c>
      <c r="D595" s="6">
        <f t="shared" si="18"/>
        <v>45850</v>
      </c>
      <c r="E595" s="12">
        <f t="shared" si="19"/>
        <v>27</v>
      </c>
      <c r="F595" t="s">
        <v>649</v>
      </c>
      <c r="G595" t="s">
        <v>657</v>
      </c>
      <c r="H595" t="s">
        <v>673</v>
      </c>
      <c r="I595" t="s">
        <v>704</v>
      </c>
      <c r="J595" t="s">
        <v>711</v>
      </c>
      <c r="K595" t="s">
        <v>712</v>
      </c>
      <c r="L595" t="s">
        <v>733</v>
      </c>
      <c r="M595" t="s">
        <v>1326</v>
      </c>
      <c r="N595" s="8">
        <v>318.83</v>
      </c>
      <c r="O595" s="8">
        <v>699.5</v>
      </c>
      <c r="P595" s="10">
        <v>0.08</v>
      </c>
      <c r="Q595" s="12">
        <v>13</v>
      </c>
    </row>
    <row r="596" spans="1:17" x14ac:dyDescent="0.3">
      <c r="A596" t="s">
        <v>609</v>
      </c>
      <c r="B596" s="6">
        <v>45473</v>
      </c>
      <c r="C596" s="6">
        <v>45494</v>
      </c>
      <c r="D596" s="6">
        <f t="shared" si="18"/>
        <v>45494</v>
      </c>
      <c r="E596" s="12">
        <f t="shared" si="19"/>
        <v>21</v>
      </c>
      <c r="F596" t="s">
        <v>646</v>
      </c>
      <c r="G596" t="s">
        <v>650</v>
      </c>
      <c r="H596" t="s">
        <v>662</v>
      </c>
      <c r="I596" t="s">
        <v>705</v>
      </c>
      <c r="J596" t="s">
        <v>707</v>
      </c>
      <c r="K596" t="s">
        <v>723</v>
      </c>
      <c r="L596" t="s">
        <v>731</v>
      </c>
      <c r="M596" t="s">
        <v>1327</v>
      </c>
      <c r="N596" s="8">
        <v>753.43</v>
      </c>
      <c r="O596" s="8">
        <v>1787.2</v>
      </c>
      <c r="P596" s="10">
        <v>7.2999999999999995E-2</v>
      </c>
      <c r="Q596" s="12">
        <v>9</v>
      </c>
    </row>
    <row r="597" spans="1:17" x14ac:dyDescent="0.3">
      <c r="A597" t="s">
        <v>610</v>
      </c>
      <c r="B597" s="6">
        <v>45705</v>
      </c>
      <c r="C597" s="6">
        <v>45703</v>
      </c>
      <c r="D597" s="6">
        <f t="shared" si="18"/>
        <v>45705</v>
      </c>
      <c r="E597" s="12">
        <f t="shared" si="19"/>
        <v>0</v>
      </c>
      <c r="F597" t="s">
        <v>648</v>
      </c>
      <c r="G597" t="s">
        <v>653</v>
      </c>
      <c r="H597" t="s">
        <v>667</v>
      </c>
      <c r="I597" t="s">
        <v>705</v>
      </c>
      <c r="J597" t="s">
        <v>707</v>
      </c>
      <c r="K597" t="s">
        <v>726</v>
      </c>
      <c r="L597" t="s">
        <v>727</v>
      </c>
      <c r="M597" t="s">
        <v>1328</v>
      </c>
      <c r="N597" s="8">
        <v>1133.47</v>
      </c>
      <c r="O597" s="8">
        <v>1698.75</v>
      </c>
      <c r="P597" s="10">
        <v>4.2999999999999997E-2</v>
      </c>
      <c r="Q597" s="12">
        <v>5</v>
      </c>
    </row>
    <row r="598" spans="1:17" x14ac:dyDescent="0.3">
      <c r="A598" t="s">
        <v>611</v>
      </c>
      <c r="B598" s="6">
        <v>44933</v>
      </c>
      <c r="C598" s="6">
        <v>44956</v>
      </c>
      <c r="D598" s="6">
        <f t="shared" si="18"/>
        <v>44956</v>
      </c>
      <c r="E598" s="12">
        <f t="shared" si="19"/>
        <v>23</v>
      </c>
      <c r="F598" t="s">
        <v>646</v>
      </c>
      <c r="G598" t="s">
        <v>661</v>
      </c>
      <c r="H598" t="s">
        <v>695</v>
      </c>
      <c r="I598" t="s">
        <v>704</v>
      </c>
      <c r="J598" t="s">
        <v>708</v>
      </c>
      <c r="K598" t="s">
        <v>720</v>
      </c>
      <c r="L598" t="s">
        <v>728</v>
      </c>
      <c r="M598" t="s">
        <v>1329</v>
      </c>
      <c r="N598" s="8">
        <v>299.02</v>
      </c>
      <c r="O598" s="8">
        <v>724.7</v>
      </c>
      <c r="P598" s="10">
        <v>0.14000000000000001</v>
      </c>
      <c r="Q598" s="12">
        <v>5</v>
      </c>
    </row>
    <row r="599" spans="1:17" x14ac:dyDescent="0.3">
      <c r="A599" t="s">
        <v>612</v>
      </c>
      <c r="B599" s="6">
        <v>45726</v>
      </c>
      <c r="C599" s="6">
        <v>45751</v>
      </c>
      <c r="D599" s="6">
        <f t="shared" si="18"/>
        <v>45751</v>
      </c>
      <c r="E599" s="12">
        <f t="shared" si="19"/>
        <v>25</v>
      </c>
      <c r="F599" t="s">
        <v>647</v>
      </c>
      <c r="G599" t="s">
        <v>652</v>
      </c>
      <c r="H599" t="s">
        <v>666</v>
      </c>
      <c r="I599" t="s">
        <v>701</v>
      </c>
      <c r="J599" t="s">
        <v>711</v>
      </c>
      <c r="K599" t="s">
        <v>722</v>
      </c>
      <c r="L599" t="s">
        <v>728</v>
      </c>
      <c r="M599" t="s">
        <v>1330</v>
      </c>
      <c r="N599" s="8">
        <v>783.72</v>
      </c>
      <c r="O599" s="8">
        <v>1355.94</v>
      </c>
      <c r="P599" s="10">
        <v>0.187</v>
      </c>
      <c r="Q599" s="12">
        <v>4</v>
      </c>
    </row>
    <row r="600" spans="1:17" x14ac:dyDescent="0.3">
      <c r="A600" t="s">
        <v>613</v>
      </c>
      <c r="B600" s="6">
        <v>45521</v>
      </c>
      <c r="C600" s="6">
        <v>45519</v>
      </c>
      <c r="D600" s="6">
        <f t="shared" si="18"/>
        <v>45521</v>
      </c>
      <c r="E600" s="12">
        <f t="shared" si="19"/>
        <v>0</v>
      </c>
      <c r="F600" t="s">
        <v>648</v>
      </c>
      <c r="G600" t="s">
        <v>655</v>
      </c>
      <c r="H600" t="s">
        <v>692</v>
      </c>
      <c r="I600" t="s">
        <v>704</v>
      </c>
      <c r="J600" t="s">
        <v>711</v>
      </c>
      <c r="K600" t="s">
        <v>724</v>
      </c>
      <c r="L600" t="s">
        <v>732</v>
      </c>
      <c r="M600" t="s">
        <v>1331</v>
      </c>
      <c r="N600" s="8">
        <v>165.3</v>
      </c>
      <c r="O600" s="8">
        <v>275.07</v>
      </c>
      <c r="P600" s="10">
        <v>0.13300000000000001</v>
      </c>
      <c r="Q600" s="12">
        <v>25</v>
      </c>
    </row>
    <row r="601" spans="1:17" x14ac:dyDescent="0.3">
      <c r="A601" t="s">
        <v>614</v>
      </c>
      <c r="B601" s="6">
        <v>45360</v>
      </c>
      <c r="C601" s="6">
        <v>45373</v>
      </c>
      <c r="D601" s="6">
        <f t="shared" si="18"/>
        <v>45373</v>
      </c>
      <c r="E601" s="12">
        <f t="shared" si="19"/>
        <v>13</v>
      </c>
      <c r="F601" t="s">
        <v>649</v>
      </c>
      <c r="G601" t="s">
        <v>658</v>
      </c>
      <c r="H601" t="s">
        <v>693</v>
      </c>
      <c r="I601" t="s">
        <v>704</v>
      </c>
      <c r="J601" t="s">
        <v>708</v>
      </c>
      <c r="K601" t="s">
        <v>718</v>
      </c>
      <c r="L601" t="s">
        <v>731</v>
      </c>
      <c r="M601" t="s">
        <v>1332</v>
      </c>
      <c r="N601" s="8">
        <v>985.45</v>
      </c>
      <c r="O601" s="8">
        <v>1802.44</v>
      </c>
      <c r="P601" s="10">
        <v>8.9999999999999993E-3</v>
      </c>
      <c r="Q601" s="12">
        <v>19</v>
      </c>
    </row>
    <row r="602" spans="1:17" x14ac:dyDescent="0.3">
      <c r="A602" t="s">
        <v>615</v>
      </c>
      <c r="B602" s="6">
        <v>45523</v>
      </c>
      <c r="C602" s="6">
        <v>45537</v>
      </c>
      <c r="D602" s="6">
        <f t="shared" si="18"/>
        <v>45537</v>
      </c>
      <c r="E602" s="12">
        <f t="shared" si="19"/>
        <v>14</v>
      </c>
      <c r="F602" t="s">
        <v>648</v>
      </c>
      <c r="G602" t="s">
        <v>653</v>
      </c>
      <c r="H602" t="s">
        <v>667</v>
      </c>
      <c r="I602" t="s">
        <v>704</v>
      </c>
      <c r="J602" t="s">
        <v>710</v>
      </c>
      <c r="K602" t="s">
        <v>712</v>
      </c>
      <c r="L602" t="s">
        <v>728</v>
      </c>
      <c r="M602" t="s">
        <v>1333</v>
      </c>
      <c r="N602" s="8">
        <v>1337.01</v>
      </c>
      <c r="O602" s="8">
        <v>1269.78</v>
      </c>
      <c r="P602" s="10">
        <v>0.16</v>
      </c>
      <c r="Q602" s="12">
        <v>7</v>
      </c>
    </row>
    <row r="603" spans="1:17" x14ac:dyDescent="0.3">
      <c r="A603" t="s">
        <v>616</v>
      </c>
      <c r="B603" s="6">
        <v>45880</v>
      </c>
      <c r="C603" s="6">
        <v>45897</v>
      </c>
      <c r="D603" s="6">
        <f t="shared" si="18"/>
        <v>45897</v>
      </c>
      <c r="E603" s="12">
        <f t="shared" si="19"/>
        <v>17</v>
      </c>
      <c r="F603" t="s">
        <v>649</v>
      </c>
      <c r="G603" t="s">
        <v>657</v>
      </c>
      <c r="H603" t="s">
        <v>690</v>
      </c>
      <c r="I603" t="s">
        <v>702</v>
      </c>
      <c r="J603" t="s">
        <v>708</v>
      </c>
      <c r="K603" t="s">
        <v>721</v>
      </c>
      <c r="L603" t="s">
        <v>729</v>
      </c>
      <c r="M603" t="s">
        <v>1334</v>
      </c>
      <c r="N603" s="8">
        <v>416.16</v>
      </c>
      <c r="O603" s="8">
        <v>571.9</v>
      </c>
      <c r="P603" s="10">
        <v>7.0999999999999994E-2</v>
      </c>
      <c r="Q603" s="12">
        <v>2</v>
      </c>
    </row>
    <row r="604" spans="1:17" x14ac:dyDescent="0.3">
      <c r="A604" t="s">
        <v>617</v>
      </c>
      <c r="B604" s="6">
        <v>45793</v>
      </c>
      <c r="C604" s="6">
        <v>45795</v>
      </c>
      <c r="D604" s="6">
        <f t="shared" si="18"/>
        <v>45795</v>
      </c>
      <c r="E604" s="12">
        <f t="shared" si="19"/>
        <v>2</v>
      </c>
      <c r="F604" t="s">
        <v>647</v>
      </c>
      <c r="G604" t="s">
        <v>652</v>
      </c>
      <c r="H604" t="s">
        <v>689</v>
      </c>
      <c r="I604" t="s">
        <v>706</v>
      </c>
      <c r="J604" t="s">
        <v>707</v>
      </c>
      <c r="K604" t="s">
        <v>713</v>
      </c>
      <c r="L604" t="s">
        <v>728</v>
      </c>
      <c r="M604" t="s">
        <v>1335</v>
      </c>
      <c r="N604" s="8">
        <v>1144.3800000000001</v>
      </c>
      <c r="O604" s="8">
        <v>2755.04</v>
      </c>
      <c r="P604" s="10">
        <v>0.15</v>
      </c>
      <c r="Q604" s="12">
        <v>17</v>
      </c>
    </row>
    <row r="605" spans="1:17" x14ac:dyDescent="0.3">
      <c r="A605" t="s">
        <v>618</v>
      </c>
      <c r="B605" s="6">
        <v>45026</v>
      </c>
      <c r="C605" s="6">
        <v>45041</v>
      </c>
      <c r="D605" s="6">
        <f t="shared" si="18"/>
        <v>45041</v>
      </c>
      <c r="E605" s="12">
        <f t="shared" si="19"/>
        <v>15</v>
      </c>
      <c r="F605" t="s">
        <v>649</v>
      </c>
      <c r="G605" t="s">
        <v>658</v>
      </c>
      <c r="H605" t="s">
        <v>683</v>
      </c>
      <c r="I605" t="s">
        <v>705</v>
      </c>
      <c r="J605" t="s">
        <v>707</v>
      </c>
      <c r="K605" t="s">
        <v>726</v>
      </c>
      <c r="L605" t="s">
        <v>728</v>
      </c>
      <c r="M605" t="s">
        <v>1336</v>
      </c>
      <c r="N605" s="8">
        <v>405.66</v>
      </c>
      <c r="O605" s="8">
        <v>962.51</v>
      </c>
      <c r="P605" s="10">
        <v>0.19</v>
      </c>
      <c r="Q605" s="12">
        <v>7</v>
      </c>
    </row>
    <row r="606" spans="1:17" x14ac:dyDescent="0.3">
      <c r="A606" t="s">
        <v>619</v>
      </c>
      <c r="B606" s="6">
        <v>45186</v>
      </c>
      <c r="C606" s="6">
        <v>45201</v>
      </c>
      <c r="D606" s="6">
        <f t="shared" si="18"/>
        <v>45201</v>
      </c>
      <c r="E606" s="12">
        <f t="shared" si="19"/>
        <v>15</v>
      </c>
      <c r="F606" t="s">
        <v>648</v>
      </c>
      <c r="G606" t="s">
        <v>655</v>
      </c>
      <c r="H606" t="s">
        <v>692</v>
      </c>
      <c r="I606" t="s">
        <v>705</v>
      </c>
      <c r="J606" t="s">
        <v>707</v>
      </c>
      <c r="K606" t="s">
        <v>717</v>
      </c>
      <c r="L606" t="s">
        <v>731</v>
      </c>
      <c r="M606" t="s">
        <v>1337</v>
      </c>
      <c r="N606" s="8">
        <v>689.33</v>
      </c>
      <c r="O606" s="8">
        <v>668.27</v>
      </c>
      <c r="P606" s="10">
        <v>0.186</v>
      </c>
      <c r="Q606" s="12">
        <v>13</v>
      </c>
    </row>
    <row r="607" spans="1:17" x14ac:dyDescent="0.3">
      <c r="A607" t="s">
        <v>620</v>
      </c>
      <c r="B607" s="6">
        <v>45038</v>
      </c>
      <c r="C607" s="6">
        <v>45060</v>
      </c>
      <c r="D607" s="6">
        <f t="shared" si="18"/>
        <v>45060</v>
      </c>
      <c r="E607" s="12">
        <f t="shared" si="19"/>
        <v>22</v>
      </c>
      <c r="F607" t="s">
        <v>647</v>
      </c>
      <c r="G607" t="s">
        <v>652</v>
      </c>
      <c r="H607" t="s">
        <v>694</v>
      </c>
      <c r="I607" t="s">
        <v>706</v>
      </c>
      <c r="J607" t="s">
        <v>707</v>
      </c>
      <c r="K607" t="s">
        <v>720</v>
      </c>
      <c r="L607" t="s">
        <v>733</v>
      </c>
      <c r="M607" t="s">
        <v>1338</v>
      </c>
      <c r="N607" s="8">
        <v>1209.22</v>
      </c>
      <c r="O607" s="8">
        <v>1404.33</v>
      </c>
      <c r="P607" s="10">
        <v>0.10299999999999999</v>
      </c>
      <c r="Q607" s="12">
        <v>11</v>
      </c>
    </row>
    <row r="608" spans="1:17" x14ac:dyDescent="0.3">
      <c r="A608" t="s">
        <v>621</v>
      </c>
      <c r="B608" s="6">
        <v>45827</v>
      </c>
      <c r="C608" s="6">
        <v>45829</v>
      </c>
      <c r="D608" s="6">
        <f t="shared" si="18"/>
        <v>45829</v>
      </c>
      <c r="E608" s="12">
        <f t="shared" si="19"/>
        <v>2</v>
      </c>
      <c r="F608" t="s">
        <v>646</v>
      </c>
      <c r="G608" t="s">
        <v>661</v>
      </c>
      <c r="H608" t="s">
        <v>682</v>
      </c>
      <c r="I608" t="s">
        <v>705</v>
      </c>
      <c r="J608" t="s">
        <v>1426</v>
      </c>
      <c r="K608" t="s">
        <v>722</v>
      </c>
      <c r="L608" t="s">
        <v>730</v>
      </c>
      <c r="M608" t="s">
        <v>1339</v>
      </c>
      <c r="N608" s="8">
        <v>1466.27</v>
      </c>
      <c r="O608" s="8">
        <v>3589.89</v>
      </c>
      <c r="P608" s="10">
        <v>9.7000000000000003E-2</v>
      </c>
      <c r="Q608" s="12">
        <v>9</v>
      </c>
    </row>
    <row r="609" spans="1:17" x14ac:dyDescent="0.3">
      <c r="A609" t="s">
        <v>622</v>
      </c>
      <c r="B609" s="6">
        <v>45623</v>
      </c>
      <c r="C609" s="6">
        <v>45650</v>
      </c>
      <c r="D609" s="6">
        <f t="shared" si="18"/>
        <v>45650</v>
      </c>
      <c r="E609" s="12">
        <f t="shared" si="19"/>
        <v>27</v>
      </c>
      <c r="F609" t="s">
        <v>646</v>
      </c>
      <c r="G609" t="s">
        <v>650</v>
      </c>
      <c r="H609" t="s">
        <v>675</v>
      </c>
      <c r="I609" t="s">
        <v>701</v>
      </c>
      <c r="J609" t="s">
        <v>710</v>
      </c>
      <c r="K609" t="s">
        <v>717</v>
      </c>
      <c r="L609" t="s">
        <v>728</v>
      </c>
      <c r="M609" t="s">
        <v>1340</v>
      </c>
      <c r="N609" s="8">
        <v>143.33000000000001</v>
      </c>
      <c r="O609" s="8">
        <v>233.51</v>
      </c>
      <c r="P609" s="10">
        <v>0.16300000000000001</v>
      </c>
      <c r="Q609" s="12">
        <v>14</v>
      </c>
    </row>
    <row r="610" spans="1:17" x14ac:dyDescent="0.3">
      <c r="A610" t="s">
        <v>623</v>
      </c>
      <c r="B610" s="6">
        <v>45319</v>
      </c>
      <c r="C610" s="6">
        <v>45318</v>
      </c>
      <c r="D610" s="6">
        <f t="shared" si="18"/>
        <v>45319</v>
      </c>
      <c r="E610" s="12">
        <f t="shared" si="19"/>
        <v>0</v>
      </c>
      <c r="F610" t="s">
        <v>646</v>
      </c>
      <c r="G610" t="s">
        <v>661</v>
      </c>
      <c r="H610" t="s">
        <v>695</v>
      </c>
      <c r="I610" t="s">
        <v>706</v>
      </c>
      <c r="J610" t="s">
        <v>711</v>
      </c>
      <c r="K610" t="s">
        <v>719</v>
      </c>
      <c r="L610" t="s">
        <v>727</v>
      </c>
      <c r="M610" t="s">
        <v>1341</v>
      </c>
      <c r="N610" s="8">
        <v>109.75</v>
      </c>
      <c r="O610" s="8">
        <v>124.25</v>
      </c>
      <c r="P610" s="10">
        <v>0.12</v>
      </c>
      <c r="Q610" s="12">
        <v>19</v>
      </c>
    </row>
    <row r="611" spans="1:17" x14ac:dyDescent="0.3">
      <c r="A611" t="s">
        <v>624</v>
      </c>
      <c r="B611" s="6">
        <v>45032</v>
      </c>
      <c r="C611" s="6">
        <v>45039</v>
      </c>
      <c r="D611" s="6">
        <f t="shared" si="18"/>
        <v>45039</v>
      </c>
      <c r="E611" s="12">
        <f t="shared" si="19"/>
        <v>7</v>
      </c>
      <c r="F611" t="s">
        <v>648</v>
      </c>
      <c r="G611" t="s">
        <v>660</v>
      </c>
      <c r="H611" t="s">
        <v>697</v>
      </c>
      <c r="I611" t="s">
        <v>701</v>
      </c>
      <c r="J611" t="s">
        <v>710</v>
      </c>
      <c r="K611" t="s">
        <v>719</v>
      </c>
      <c r="L611" t="s">
        <v>728</v>
      </c>
      <c r="M611" t="s">
        <v>1342</v>
      </c>
      <c r="N611" s="8">
        <v>1099.1500000000001</v>
      </c>
      <c r="O611" s="8">
        <v>1431.37</v>
      </c>
      <c r="P611" s="10">
        <v>0.104</v>
      </c>
      <c r="Q611" s="12">
        <v>8</v>
      </c>
    </row>
    <row r="612" spans="1:17" x14ac:dyDescent="0.3">
      <c r="A612" t="s">
        <v>625</v>
      </c>
      <c r="B612" s="6">
        <v>45323</v>
      </c>
      <c r="C612" s="6">
        <v>45323</v>
      </c>
      <c r="D612" s="6">
        <f t="shared" si="18"/>
        <v>45323</v>
      </c>
      <c r="E612" s="12">
        <f t="shared" si="19"/>
        <v>0</v>
      </c>
      <c r="F612" t="s">
        <v>648</v>
      </c>
      <c r="G612" t="s">
        <v>660</v>
      </c>
      <c r="H612" t="s">
        <v>697</v>
      </c>
      <c r="I612" t="s">
        <v>704</v>
      </c>
      <c r="J612" t="s">
        <v>710</v>
      </c>
      <c r="K612" t="s">
        <v>722</v>
      </c>
      <c r="L612" t="s">
        <v>728</v>
      </c>
      <c r="M612" t="s">
        <v>1343</v>
      </c>
      <c r="N612" s="8">
        <v>714.43</v>
      </c>
      <c r="O612" s="8">
        <v>1595.52</v>
      </c>
      <c r="P612" s="10">
        <v>0.19400000000000001</v>
      </c>
      <c r="Q612" s="12">
        <v>14</v>
      </c>
    </row>
    <row r="613" spans="1:17" x14ac:dyDescent="0.3">
      <c r="A613" t="s">
        <v>626</v>
      </c>
      <c r="B613" s="6">
        <v>45584</v>
      </c>
      <c r="C613" s="6">
        <v>45602</v>
      </c>
      <c r="D613" s="6">
        <f t="shared" si="18"/>
        <v>45602</v>
      </c>
      <c r="E613" s="12">
        <f t="shared" si="19"/>
        <v>18</v>
      </c>
      <c r="F613" t="s">
        <v>648</v>
      </c>
      <c r="G613" t="s">
        <v>660</v>
      </c>
      <c r="H613" t="s">
        <v>677</v>
      </c>
      <c r="I613" t="s">
        <v>702</v>
      </c>
      <c r="J613" t="s">
        <v>1426</v>
      </c>
      <c r="K613" t="s">
        <v>712</v>
      </c>
      <c r="L613" t="s">
        <v>732</v>
      </c>
      <c r="M613" t="s">
        <v>1344</v>
      </c>
      <c r="N613" s="8">
        <v>942.02</v>
      </c>
      <c r="O613" s="8">
        <v>1028.46</v>
      </c>
      <c r="P613" s="10">
        <v>0</v>
      </c>
      <c r="Q613" s="12">
        <v>9</v>
      </c>
    </row>
    <row r="614" spans="1:17" x14ac:dyDescent="0.3">
      <c r="A614" t="s">
        <v>627</v>
      </c>
      <c r="B614" s="6">
        <v>45468</v>
      </c>
      <c r="C614" s="6">
        <v>45473</v>
      </c>
      <c r="D614" s="6">
        <f t="shared" si="18"/>
        <v>45473</v>
      </c>
      <c r="E614" s="12">
        <f t="shared" si="19"/>
        <v>5</v>
      </c>
      <c r="F614" t="s">
        <v>646</v>
      </c>
      <c r="G614" t="s">
        <v>650</v>
      </c>
      <c r="H614" t="s">
        <v>662</v>
      </c>
      <c r="I614" t="s">
        <v>702</v>
      </c>
      <c r="J614" t="s">
        <v>711</v>
      </c>
      <c r="K614" t="s">
        <v>724</v>
      </c>
      <c r="L614" t="s">
        <v>729</v>
      </c>
      <c r="M614" t="s">
        <v>1345</v>
      </c>
      <c r="N614" s="8">
        <v>1323.55</v>
      </c>
      <c r="O614" s="8">
        <v>3230.35</v>
      </c>
      <c r="P614" s="10">
        <v>2.1999999999999999E-2</v>
      </c>
      <c r="Q614" s="12">
        <v>26</v>
      </c>
    </row>
    <row r="615" spans="1:17" x14ac:dyDescent="0.3">
      <c r="A615" t="s">
        <v>628</v>
      </c>
      <c r="B615" s="6">
        <v>45137</v>
      </c>
      <c r="C615" s="6">
        <v>45157</v>
      </c>
      <c r="D615" s="6">
        <f t="shared" si="18"/>
        <v>45157</v>
      </c>
      <c r="E615" s="12">
        <f t="shared" si="19"/>
        <v>20</v>
      </c>
      <c r="F615" t="s">
        <v>649</v>
      </c>
      <c r="G615" t="s">
        <v>657</v>
      </c>
      <c r="H615" t="s">
        <v>690</v>
      </c>
      <c r="I615" t="s">
        <v>706</v>
      </c>
      <c r="J615" t="s">
        <v>709</v>
      </c>
      <c r="K615" t="s">
        <v>715</v>
      </c>
      <c r="L615" t="s">
        <v>729</v>
      </c>
      <c r="M615" t="s">
        <v>1346</v>
      </c>
      <c r="N615" s="8">
        <v>1418.51</v>
      </c>
      <c r="O615" s="8">
        <v>2789.61</v>
      </c>
      <c r="P615" s="10">
        <v>0.17100000000000001</v>
      </c>
      <c r="Q615" s="12">
        <v>8</v>
      </c>
    </row>
    <row r="616" spans="1:17" x14ac:dyDescent="0.3">
      <c r="A616" t="s">
        <v>629</v>
      </c>
      <c r="B616" s="6">
        <v>45727</v>
      </c>
      <c r="C616" s="6">
        <v>45743</v>
      </c>
      <c r="D616" s="6">
        <f t="shared" si="18"/>
        <v>45743</v>
      </c>
      <c r="E616" s="12">
        <f t="shared" si="19"/>
        <v>16</v>
      </c>
      <c r="F616" t="s">
        <v>647</v>
      </c>
      <c r="G616" t="s">
        <v>652</v>
      </c>
      <c r="H616" t="s">
        <v>689</v>
      </c>
      <c r="I616" t="s">
        <v>706</v>
      </c>
      <c r="J616" t="s">
        <v>710</v>
      </c>
      <c r="K616" t="s">
        <v>717</v>
      </c>
      <c r="L616" t="s">
        <v>728</v>
      </c>
      <c r="M616" t="s">
        <v>1347</v>
      </c>
      <c r="N616" s="8">
        <v>1317.58</v>
      </c>
      <c r="O616" s="8">
        <v>1897.74</v>
      </c>
      <c r="P616" s="10">
        <v>8.1000000000000003E-2</v>
      </c>
      <c r="Q616" s="12">
        <v>6</v>
      </c>
    </row>
    <row r="617" spans="1:17" x14ac:dyDescent="0.3">
      <c r="A617" t="s">
        <v>630</v>
      </c>
      <c r="B617" s="6">
        <v>45208</v>
      </c>
      <c r="C617" s="6">
        <v>45210</v>
      </c>
      <c r="D617" s="6">
        <f t="shared" si="18"/>
        <v>45210</v>
      </c>
      <c r="E617" s="12">
        <f t="shared" si="19"/>
        <v>2</v>
      </c>
      <c r="F617" t="s">
        <v>646</v>
      </c>
      <c r="G617" t="s">
        <v>651</v>
      </c>
      <c r="H617" t="s">
        <v>663</v>
      </c>
      <c r="I617" t="s">
        <v>702</v>
      </c>
      <c r="J617" t="s">
        <v>709</v>
      </c>
      <c r="K617" t="s">
        <v>723</v>
      </c>
      <c r="L617" t="s">
        <v>729</v>
      </c>
      <c r="M617" t="s">
        <v>1348</v>
      </c>
      <c r="N617" s="8">
        <v>391.16</v>
      </c>
      <c r="O617" s="8">
        <v>902.47</v>
      </c>
      <c r="P617" s="10">
        <v>4.0000000000000001E-3</v>
      </c>
      <c r="Q617" s="12">
        <v>12</v>
      </c>
    </row>
    <row r="618" spans="1:17" x14ac:dyDescent="0.3">
      <c r="A618" t="s">
        <v>631</v>
      </c>
      <c r="B618" s="6">
        <v>45643</v>
      </c>
      <c r="C618" s="6">
        <v>45673</v>
      </c>
      <c r="D618" s="6">
        <f t="shared" si="18"/>
        <v>45673</v>
      </c>
      <c r="E618" s="12">
        <f t="shared" si="19"/>
        <v>30</v>
      </c>
      <c r="F618" t="s">
        <v>649</v>
      </c>
      <c r="G618" t="s">
        <v>658</v>
      </c>
      <c r="H618" t="s">
        <v>693</v>
      </c>
      <c r="I618" t="s">
        <v>701</v>
      </c>
      <c r="J618" t="s">
        <v>707</v>
      </c>
      <c r="K618" t="s">
        <v>726</v>
      </c>
      <c r="L618" t="s">
        <v>732</v>
      </c>
      <c r="M618" t="s">
        <v>1349</v>
      </c>
      <c r="N618" s="8">
        <v>722.87</v>
      </c>
      <c r="O618" s="8">
        <v>33.659999999999997</v>
      </c>
      <c r="P618" s="10">
        <v>0.10199999999999999</v>
      </c>
      <c r="Q618" s="12">
        <v>28</v>
      </c>
    </row>
    <row r="619" spans="1:17" x14ac:dyDescent="0.3">
      <c r="A619" t="s">
        <v>632</v>
      </c>
      <c r="B619" s="6">
        <v>45849</v>
      </c>
      <c r="C619" s="6">
        <v>45854</v>
      </c>
      <c r="D619" s="6">
        <f t="shared" si="18"/>
        <v>45854</v>
      </c>
      <c r="E619" s="12">
        <f t="shared" si="19"/>
        <v>5</v>
      </c>
      <c r="F619" t="s">
        <v>649</v>
      </c>
      <c r="G619" t="s">
        <v>658</v>
      </c>
      <c r="H619" t="s">
        <v>683</v>
      </c>
      <c r="I619" t="s">
        <v>706</v>
      </c>
      <c r="J619" t="s">
        <v>708</v>
      </c>
      <c r="K619" t="s">
        <v>723</v>
      </c>
      <c r="L619" t="s">
        <v>728</v>
      </c>
      <c r="M619" t="s">
        <v>1350</v>
      </c>
      <c r="N619" s="8">
        <v>930.03</v>
      </c>
      <c r="O619" s="8">
        <v>1086.68</v>
      </c>
      <c r="P619" s="10">
        <v>0.109</v>
      </c>
      <c r="Q619" s="12">
        <v>26</v>
      </c>
    </row>
    <row r="620" spans="1:17" x14ac:dyDescent="0.3">
      <c r="A620" t="s">
        <v>633</v>
      </c>
      <c r="B620" s="6">
        <v>45578</v>
      </c>
      <c r="C620" s="6">
        <v>45589</v>
      </c>
      <c r="D620" s="6">
        <f t="shared" si="18"/>
        <v>45589</v>
      </c>
      <c r="E620" s="12">
        <f t="shared" si="19"/>
        <v>11</v>
      </c>
      <c r="F620" t="s">
        <v>649</v>
      </c>
      <c r="G620" t="s">
        <v>657</v>
      </c>
      <c r="H620" t="s">
        <v>690</v>
      </c>
      <c r="I620" t="s">
        <v>702</v>
      </c>
      <c r="J620" t="s">
        <v>710</v>
      </c>
      <c r="K620" t="s">
        <v>721</v>
      </c>
      <c r="L620" t="s">
        <v>727</v>
      </c>
      <c r="M620" t="s">
        <v>1351</v>
      </c>
      <c r="N620" s="8">
        <v>816.7</v>
      </c>
      <c r="O620" s="8">
        <v>1010.75</v>
      </c>
      <c r="P620" s="10">
        <v>4.7E-2</v>
      </c>
      <c r="Q620" s="12">
        <v>43</v>
      </c>
    </row>
    <row r="621" spans="1:17" x14ac:dyDescent="0.3">
      <c r="A621" t="s">
        <v>634</v>
      </c>
      <c r="B621" s="6">
        <v>45177</v>
      </c>
      <c r="C621" s="6">
        <v>45183</v>
      </c>
      <c r="D621" s="6">
        <f t="shared" si="18"/>
        <v>45183</v>
      </c>
      <c r="E621" s="12">
        <f t="shared" si="19"/>
        <v>6</v>
      </c>
      <c r="F621" t="s">
        <v>646</v>
      </c>
      <c r="G621" t="s">
        <v>650</v>
      </c>
      <c r="H621" t="s">
        <v>678</v>
      </c>
      <c r="I621" t="s">
        <v>702</v>
      </c>
      <c r="J621" t="s">
        <v>711</v>
      </c>
      <c r="K621" t="s">
        <v>714</v>
      </c>
      <c r="L621" t="s">
        <v>733</v>
      </c>
      <c r="M621" t="s">
        <v>1352</v>
      </c>
      <c r="N621" s="8">
        <v>251.03</v>
      </c>
      <c r="O621" s="8">
        <v>411.48</v>
      </c>
      <c r="P621" s="10">
        <v>0.16500000000000001</v>
      </c>
      <c r="Q621" s="12">
        <v>3</v>
      </c>
    </row>
    <row r="622" spans="1:17" x14ac:dyDescent="0.3">
      <c r="A622" t="s">
        <v>635</v>
      </c>
      <c r="B622" s="6">
        <v>45764</v>
      </c>
      <c r="C622" s="6">
        <v>45780</v>
      </c>
      <c r="D622" s="6">
        <f t="shared" si="18"/>
        <v>45780</v>
      </c>
      <c r="E622" s="12">
        <f t="shared" si="19"/>
        <v>16</v>
      </c>
      <c r="F622" t="s">
        <v>648</v>
      </c>
      <c r="G622" t="s">
        <v>655</v>
      </c>
      <c r="H622" t="s">
        <v>692</v>
      </c>
      <c r="I622" t="s">
        <v>704</v>
      </c>
      <c r="J622" t="s">
        <v>709</v>
      </c>
      <c r="K622" t="s">
        <v>713</v>
      </c>
      <c r="L622" t="s">
        <v>729</v>
      </c>
      <c r="M622" t="s">
        <v>1353</v>
      </c>
      <c r="N622" s="8">
        <v>168.68</v>
      </c>
      <c r="O622" s="8">
        <v>413.34</v>
      </c>
      <c r="P622" s="10">
        <v>0.186</v>
      </c>
      <c r="Q622" s="12">
        <v>7</v>
      </c>
    </row>
    <row r="623" spans="1:17" x14ac:dyDescent="0.3">
      <c r="A623" t="s">
        <v>636</v>
      </c>
      <c r="B623" s="6">
        <v>45501</v>
      </c>
      <c r="C623" s="6">
        <v>45527</v>
      </c>
      <c r="D623" s="6">
        <f t="shared" si="18"/>
        <v>45527</v>
      </c>
      <c r="E623" s="12">
        <f t="shared" si="19"/>
        <v>26</v>
      </c>
      <c r="F623" t="s">
        <v>647</v>
      </c>
      <c r="G623" t="s">
        <v>654</v>
      </c>
      <c r="H623" t="s">
        <v>696</v>
      </c>
      <c r="I623" t="s">
        <v>701</v>
      </c>
      <c r="J623" t="s">
        <v>707</v>
      </c>
      <c r="K623" t="s">
        <v>713</v>
      </c>
      <c r="L623" t="s">
        <v>729</v>
      </c>
      <c r="M623" t="s">
        <v>1354</v>
      </c>
      <c r="N623" s="8">
        <v>1339.24</v>
      </c>
      <c r="O623" s="8">
        <v>1558.89</v>
      </c>
      <c r="P623" s="10">
        <v>0.192</v>
      </c>
      <c r="Q623" s="12">
        <v>24</v>
      </c>
    </row>
    <row r="624" spans="1:17" x14ac:dyDescent="0.3">
      <c r="A624" t="s">
        <v>637</v>
      </c>
      <c r="B624" s="6">
        <v>45857</v>
      </c>
      <c r="C624" s="6">
        <v>45869</v>
      </c>
      <c r="D624" s="6">
        <f t="shared" si="18"/>
        <v>45869</v>
      </c>
      <c r="E624" s="12">
        <f t="shared" si="19"/>
        <v>12</v>
      </c>
      <c r="F624" t="s">
        <v>646</v>
      </c>
      <c r="G624" t="s">
        <v>650</v>
      </c>
      <c r="H624" t="s">
        <v>664</v>
      </c>
      <c r="I624" t="s">
        <v>705</v>
      </c>
      <c r="J624" t="s">
        <v>709</v>
      </c>
      <c r="K624" t="s">
        <v>719</v>
      </c>
      <c r="L624" t="s">
        <v>733</v>
      </c>
      <c r="M624" t="s">
        <v>1355</v>
      </c>
      <c r="N624" s="8">
        <v>619.64</v>
      </c>
      <c r="O624" s="8">
        <v>861.16</v>
      </c>
      <c r="P624" s="10">
        <v>0.113</v>
      </c>
      <c r="Q624" s="12">
        <v>14</v>
      </c>
    </row>
    <row r="625" spans="1:17" x14ac:dyDescent="0.3">
      <c r="A625" t="s">
        <v>638</v>
      </c>
      <c r="B625" s="6">
        <v>45141</v>
      </c>
      <c r="C625" s="6">
        <v>45140</v>
      </c>
      <c r="D625" s="6">
        <f t="shared" si="18"/>
        <v>45141</v>
      </c>
      <c r="E625" s="12">
        <f t="shared" si="19"/>
        <v>0</v>
      </c>
      <c r="F625" t="s">
        <v>647</v>
      </c>
      <c r="G625" t="s">
        <v>659</v>
      </c>
      <c r="H625" t="s">
        <v>685</v>
      </c>
      <c r="I625" t="s">
        <v>703</v>
      </c>
      <c r="J625" t="s">
        <v>711</v>
      </c>
      <c r="K625" t="s">
        <v>713</v>
      </c>
      <c r="L625" t="s">
        <v>729</v>
      </c>
      <c r="M625" t="s">
        <v>1356</v>
      </c>
      <c r="N625" s="8">
        <v>1021.97</v>
      </c>
      <c r="O625" s="8">
        <v>2296.25</v>
      </c>
      <c r="P625" s="10">
        <v>0.161</v>
      </c>
      <c r="Q625" s="12">
        <v>26</v>
      </c>
    </row>
    <row r="626" spans="1:17" x14ac:dyDescent="0.3">
      <c r="A626" t="s">
        <v>639</v>
      </c>
      <c r="B626" s="6">
        <v>45249</v>
      </c>
      <c r="C626" s="6">
        <v>45272</v>
      </c>
      <c r="D626" s="6">
        <f t="shared" si="18"/>
        <v>45272</v>
      </c>
      <c r="E626" s="12">
        <f t="shared" si="19"/>
        <v>23</v>
      </c>
      <c r="F626" t="s">
        <v>647</v>
      </c>
      <c r="G626" t="s">
        <v>654</v>
      </c>
      <c r="H626" t="s">
        <v>680</v>
      </c>
      <c r="I626" t="s">
        <v>705</v>
      </c>
      <c r="J626" t="s">
        <v>711</v>
      </c>
      <c r="K626" t="s">
        <v>712</v>
      </c>
      <c r="L626" t="s">
        <v>729</v>
      </c>
      <c r="M626" t="s">
        <v>1357</v>
      </c>
      <c r="N626" s="8">
        <v>1349.04</v>
      </c>
      <c r="O626" s="8">
        <v>2636.6</v>
      </c>
      <c r="P626" s="10">
        <v>0.114</v>
      </c>
      <c r="Q626" s="12">
        <v>14</v>
      </c>
    </row>
    <row r="627" spans="1:17" x14ac:dyDescent="0.3">
      <c r="A627" t="s">
        <v>640</v>
      </c>
      <c r="B627" s="6">
        <v>45282</v>
      </c>
      <c r="C627" s="6">
        <v>45307</v>
      </c>
      <c r="D627" s="6">
        <f t="shared" si="18"/>
        <v>45307</v>
      </c>
      <c r="E627" s="12">
        <f t="shared" si="19"/>
        <v>25</v>
      </c>
      <c r="F627" t="s">
        <v>647</v>
      </c>
      <c r="G627" t="s">
        <v>654</v>
      </c>
      <c r="H627" t="s">
        <v>696</v>
      </c>
      <c r="I627" t="s">
        <v>705</v>
      </c>
      <c r="J627" t="s">
        <v>707</v>
      </c>
      <c r="K627" t="s">
        <v>720</v>
      </c>
      <c r="L627" t="s">
        <v>727</v>
      </c>
      <c r="M627" t="s">
        <v>1358</v>
      </c>
      <c r="N627" s="8">
        <v>1346.81</v>
      </c>
      <c r="O627" s="8">
        <v>978.09</v>
      </c>
      <c r="P627" s="10">
        <v>0.159</v>
      </c>
      <c r="Q627" s="12">
        <v>17</v>
      </c>
    </row>
    <row r="628" spans="1:17" x14ac:dyDescent="0.3">
      <c r="A628" t="s">
        <v>641</v>
      </c>
      <c r="B628" s="6">
        <v>45141</v>
      </c>
      <c r="C628" s="6">
        <v>45168</v>
      </c>
      <c r="D628" s="6">
        <f t="shared" si="18"/>
        <v>45168</v>
      </c>
      <c r="E628" s="12">
        <f t="shared" si="19"/>
        <v>27</v>
      </c>
      <c r="F628" t="s">
        <v>647</v>
      </c>
      <c r="G628" t="s">
        <v>659</v>
      </c>
      <c r="H628" t="s">
        <v>685</v>
      </c>
      <c r="I628" t="s">
        <v>704</v>
      </c>
      <c r="J628" t="s">
        <v>710</v>
      </c>
      <c r="K628" t="s">
        <v>725</v>
      </c>
      <c r="L628" t="s">
        <v>732</v>
      </c>
      <c r="M628" t="s">
        <v>1359</v>
      </c>
      <c r="N628" s="8">
        <v>226.04</v>
      </c>
      <c r="O628" s="8">
        <v>545.72</v>
      </c>
      <c r="P628" s="10">
        <v>0.151</v>
      </c>
      <c r="Q628" s="12">
        <v>11</v>
      </c>
    </row>
    <row r="629" spans="1:17" x14ac:dyDescent="0.3">
      <c r="A629" t="s">
        <v>642</v>
      </c>
      <c r="B629" s="6">
        <v>45100</v>
      </c>
      <c r="C629" s="6">
        <v>45125</v>
      </c>
      <c r="D629" s="6">
        <f t="shared" si="18"/>
        <v>45125</v>
      </c>
      <c r="E629" s="12">
        <f t="shared" si="19"/>
        <v>25</v>
      </c>
      <c r="F629" t="s">
        <v>648</v>
      </c>
      <c r="G629" t="s">
        <v>653</v>
      </c>
      <c r="H629" t="s">
        <v>688</v>
      </c>
      <c r="I629" t="s">
        <v>706</v>
      </c>
      <c r="J629" t="s">
        <v>708</v>
      </c>
      <c r="K629" t="s">
        <v>725</v>
      </c>
      <c r="L629" t="s">
        <v>730</v>
      </c>
      <c r="M629" t="s">
        <v>1360</v>
      </c>
      <c r="N629" s="8">
        <v>807.02</v>
      </c>
      <c r="O629" s="8">
        <v>1435.54</v>
      </c>
      <c r="P629" s="10">
        <v>0</v>
      </c>
      <c r="Q629" s="12">
        <v>23</v>
      </c>
    </row>
    <row r="630" spans="1:17" x14ac:dyDescent="0.3">
      <c r="A630" t="s">
        <v>643</v>
      </c>
      <c r="B630" s="6">
        <v>45267</v>
      </c>
      <c r="C630" s="6">
        <v>45293</v>
      </c>
      <c r="D630" s="6">
        <f t="shared" si="18"/>
        <v>45293</v>
      </c>
      <c r="E630" s="12">
        <f t="shared" si="19"/>
        <v>26</v>
      </c>
      <c r="F630" t="s">
        <v>649</v>
      </c>
      <c r="G630" t="s">
        <v>656</v>
      </c>
      <c r="H630" t="s">
        <v>698</v>
      </c>
      <c r="I630" t="s">
        <v>706</v>
      </c>
      <c r="J630" t="s">
        <v>710</v>
      </c>
      <c r="K630" t="s">
        <v>718</v>
      </c>
      <c r="L630" t="s">
        <v>727</v>
      </c>
      <c r="M630" t="s">
        <v>1361</v>
      </c>
      <c r="N630" s="8">
        <v>1071.99</v>
      </c>
      <c r="O630" s="8">
        <v>2397.3000000000002</v>
      </c>
      <c r="P630" s="10">
        <v>6.2E-2</v>
      </c>
      <c r="Q630" s="12">
        <v>18</v>
      </c>
    </row>
    <row r="631" spans="1:17" x14ac:dyDescent="0.3">
      <c r="A631" t="s">
        <v>644</v>
      </c>
      <c r="B631" s="6">
        <v>45249</v>
      </c>
      <c r="C631" s="6">
        <v>45279</v>
      </c>
      <c r="D631" s="6">
        <f t="shared" si="18"/>
        <v>45279</v>
      </c>
      <c r="E631" s="12">
        <f t="shared" si="19"/>
        <v>30</v>
      </c>
      <c r="F631" t="s">
        <v>647</v>
      </c>
      <c r="G631" t="s">
        <v>652</v>
      </c>
      <c r="H631" t="s">
        <v>694</v>
      </c>
      <c r="I631" t="s">
        <v>704</v>
      </c>
      <c r="J631" t="s">
        <v>707</v>
      </c>
      <c r="K631" t="s">
        <v>1427</v>
      </c>
      <c r="L631" t="s">
        <v>730</v>
      </c>
      <c r="M631" t="s">
        <v>1362</v>
      </c>
      <c r="N631" s="8">
        <v>807.11</v>
      </c>
      <c r="O631" s="8">
        <v>1853.86</v>
      </c>
      <c r="P631" s="10">
        <v>0.13900000000000001</v>
      </c>
      <c r="Q631" s="12">
        <v>8</v>
      </c>
    </row>
    <row r="632" spans="1:17" x14ac:dyDescent="0.3">
      <c r="A632" t="s">
        <v>645</v>
      </c>
      <c r="B632" s="6">
        <v>45716</v>
      </c>
      <c r="C632" s="6">
        <v>45726</v>
      </c>
      <c r="D632" s="6">
        <f t="shared" si="18"/>
        <v>45726</v>
      </c>
      <c r="E632" s="12">
        <f t="shared" si="19"/>
        <v>10</v>
      </c>
      <c r="F632" t="s">
        <v>647</v>
      </c>
      <c r="G632" t="s">
        <v>652</v>
      </c>
      <c r="H632" t="s">
        <v>666</v>
      </c>
      <c r="I632" t="s">
        <v>702</v>
      </c>
      <c r="J632" t="s">
        <v>710</v>
      </c>
      <c r="K632" t="s">
        <v>725</v>
      </c>
      <c r="L632" t="s">
        <v>731</v>
      </c>
      <c r="M632" t="s">
        <v>1363</v>
      </c>
      <c r="N632" s="8">
        <v>51.86</v>
      </c>
      <c r="O632" s="8">
        <v>45.98</v>
      </c>
      <c r="P632" s="10">
        <v>0.17299999999999999</v>
      </c>
      <c r="Q632" s="12">
        <v>7</v>
      </c>
    </row>
  </sheetData>
  <conditionalFormatting sqref="H1:H1048576">
    <cfRule type="containsText" dxfId="18" priority="2" operator="containsText" text="Unknown">
      <formula>NOT(ISERROR(SEARCH("Unknown",H1)))</formula>
    </cfRule>
  </conditionalFormatting>
  <conditionalFormatting sqref="J1:J1048576">
    <cfRule type="containsText" dxfId="17" priority="3" operator="containsText" text="Unknown">
      <formula>NOT(ISERROR(SEARCH("Unknown",J1)))</formula>
    </cfRule>
  </conditionalFormatting>
  <conditionalFormatting sqref="K1:K1048576">
    <cfRule type="containsText" dxfId="16" priority="1" operator="containsText" text="Unassigned">
      <formula>NOT(ISERROR(SEARCH("Unassigned",K1)))</formula>
    </cfRule>
  </conditionalFormatting>
  <dataValidations count="1">
    <dataValidation type="list" allowBlank="1" showInputMessage="1" showErrorMessage="1" sqref="L1:L1048576" xr:uid="{A7435E0A-7EAF-4112-A7DF-A411DDBD254C}">
      <formula1>"Components, Printers, Networking, Phones, Printers, Laptops, Monitors, Components, Accessories,"</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F0FD0-7C55-4906-92FA-9CC83673FA34}">
  <dimension ref="A1:V632"/>
  <sheetViews>
    <sheetView topLeftCell="G1" workbookViewId="0">
      <selection activeCell="I2" sqref="I2"/>
    </sheetView>
  </sheetViews>
  <sheetFormatPr defaultRowHeight="14.4" x14ac:dyDescent="0.3"/>
  <cols>
    <col min="1" max="1" width="16.109375" bestFit="1" customWidth="1"/>
    <col min="2" max="2" width="10.5546875" bestFit="1" customWidth="1"/>
    <col min="3" max="3" width="12.44140625" bestFit="1" customWidth="1"/>
    <col min="4" max="4" width="21.44140625" bestFit="1" customWidth="1"/>
    <col min="5" max="5" width="13.21875" bestFit="1" customWidth="1"/>
    <col min="6" max="6" width="8.44140625" bestFit="1" customWidth="1"/>
    <col min="7" max="7" width="14" bestFit="1" customWidth="1"/>
    <col min="8" max="8" width="12.44140625" bestFit="1" customWidth="1"/>
    <col min="9" max="9" width="36" customWidth="1"/>
    <col min="10" max="10" width="16.6640625" bestFit="1" customWidth="1"/>
    <col min="11" max="11" width="11.21875" bestFit="1" customWidth="1"/>
    <col min="12" max="12" width="11" bestFit="1" customWidth="1"/>
    <col min="13" max="13" width="15.33203125" bestFit="1" customWidth="1"/>
    <col min="14" max="14" width="10" bestFit="1" customWidth="1"/>
    <col min="15" max="16" width="9" bestFit="1" customWidth="1"/>
    <col min="17" max="17" width="11" bestFit="1" customWidth="1"/>
    <col min="18" max="18" width="8.33203125" bestFit="1" customWidth="1"/>
    <col min="19" max="19" width="12.88671875" style="8" bestFit="1" customWidth="1"/>
    <col min="20" max="21" width="12.88671875" style="8" customWidth="1"/>
    <col min="22" max="22" width="12.88671875" style="10" customWidth="1"/>
  </cols>
  <sheetData>
    <row r="1" spans="1:22" x14ac:dyDescent="0.3">
      <c r="A1" s="1" t="s">
        <v>0</v>
      </c>
      <c r="B1" s="5" t="s">
        <v>1</v>
      </c>
      <c r="C1" s="5" t="s">
        <v>2</v>
      </c>
      <c r="D1" s="5" t="s">
        <v>1428</v>
      </c>
      <c r="E1" s="11" t="s">
        <v>1429</v>
      </c>
      <c r="F1" s="1" t="s">
        <v>3</v>
      </c>
      <c r="G1" s="1" t="s">
        <v>4</v>
      </c>
      <c r="H1" s="1" t="s">
        <v>5</v>
      </c>
      <c r="I1" s="1" t="s">
        <v>1442</v>
      </c>
      <c r="J1" s="1" t="s">
        <v>6</v>
      </c>
      <c r="K1" s="1" t="s">
        <v>7</v>
      </c>
      <c r="L1" s="1" t="s">
        <v>8</v>
      </c>
      <c r="M1" s="1" t="s">
        <v>9</v>
      </c>
      <c r="N1" s="1" t="s">
        <v>10</v>
      </c>
      <c r="O1" s="7" t="s">
        <v>11</v>
      </c>
      <c r="P1" s="7" t="s">
        <v>1430</v>
      </c>
      <c r="Q1" s="9" t="s">
        <v>13</v>
      </c>
      <c r="R1" s="11" t="s">
        <v>14</v>
      </c>
      <c r="S1" s="13" t="s">
        <v>1431</v>
      </c>
      <c r="T1" s="13" t="s">
        <v>1432</v>
      </c>
      <c r="U1" s="13" t="s">
        <v>1433</v>
      </c>
      <c r="V1" s="14" t="s">
        <v>1434</v>
      </c>
    </row>
    <row r="2" spans="1:22" x14ac:dyDescent="0.3">
      <c r="A2" t="s">
        <v>15</v>
      </c>
      <c r="B2" s="6">
        <v>45362</v>
      </c>
      <c r="C2" s="6">
        <v>45388</v>
      </c>
      <c r="D2" s="6">
        <f>IF(C2&lt;B2,B2,C2)</f>
        <v>45388</v>
      </c>
      <c r="E2" s="12">
        <f>D2-B2</f>
        <v>26</v>
      </c>
      <c r="F2" t="s">
        <v>646</v>
      </c>
      <c r="G2" t="s">
        <v>650</v>
      </c>
      <c r="H2" t="s">
        <v>662</v>
      </c>
      <c r="I2" t="str">
        <f>CONCATENATE(F2&amp;"→"&amp;G2&amp;"→"&amp;H2)</f>
        <v>Africa→Kenya→Kisumu</v>
      </c>
      <c r="J2" t="s">
        <v>701</v>
      </c>
      <c r="K2" t="s">
        <v>707</v>
      </c>
      <c r="L2" t="s">
        <v>712</v>
      </c>
      <c r="M2" t="s">
        <v>727</v>
      </c>
      <c r="N2" t="s">
        <v>734</v>
      </c>
      <c r="O2" s="8">
        <v>279.24</v>
      </c>
      <c r="P2" s="8">
        <v>608.9</v>
      </c>
      <c r="Q2" s="10">
        <v>0.112</v>
      </c>
      <c r="R2" s="12">
        <v>9</v>
      </c>
      <c r="S2" s="8">
        <f>P2*R2*(1-Q2)</f>
        <v>4866.3287999999993</v>
      </c>
      <c r="T2" s="8">
        <f>O2*R2</f>
        <v>2513.16</v>
      </c>
      <c r="U2" s="8">
        <f>S2-T2</f>
        <v>2353.1687999999995</v>
      </c>
      <c r="V2" s="10">
        <f>IF(S2=0,0,U2/S2)</f>
        <v>0.48356140670149533</v>
      </c>
    </row>
    <row r="3" spans="1:22" x14ac:dyDescent="0.3">
      <c r="A3" t="s">
        <v>16</v>
      </c>
      <c r="B3" s="6">
        <v>45588</v>
      </c>
      <c r="C3" s="6">
        <v>45587</v>
      </c>
      <c r="D3" s="6">
        <f t="shared" ref="D3:D66" si="0">IF(C3&lt;B3,B3,C3)</f>
        <v>45588</v>
      </c>
      <c r="E3" s="12">
        <f t="shared" ref="E3:E66" si="1">D3-B3</f>
        <v>0</v>
      </c>
      <c r="F3" t="s">
        <v>646</v>
      </c>
      <c r="G3" t="s">
        <v>651</v>
      </c>
      <c r="H3" t="s">
        <v>663</v>
      </c>
      <c r="I3" t="str">
        <f t="shared" ref="I3:I66" si="2">CONCATENATE(F3&amp;"→"&amp;G3&amp;"→"&amp;H3)</f>
        <v>Africa→Nigeria→Port Harcourt</v>
      </c>
      <c r="J3" t="s">
        <v>702</v>
      </c>
      <c r="K3" t="s">
        <v>708</v>
      </c>
      <c r="L3" t="s">
        <v>713</v>
      </c>
      <c r="M3" t="s">
        <v>728</v>
      </c>
      <c r="N3" t="s">
        <v>735</v>
      </c>
      <c r="O3" s="8">
        <v>1084.3900000000001</v>
      </c>
      <c r="P3" s="8">
        <v>759.33</v>
      </c>
      <c r="Q3" s="10">
        <v>0.23699999999999999</v>
      </c>
      <c r="R3" s="12">
        <v>31</v>
      </c>
      <c r="S3" s="8">
        <f t="shared" ref="S3:S66" si="3">P3*R3*(1-Q3)</f>
        <v>17960.432489999999</v>
      </c>
      <c r="T3" s="8">
        <f t="shared" ref="T3:T66" si="4">O3*R3</f>
        <v>33616.090000000004</v>
      </c>
      <c r="U3" s="8">
        <f t="shared" ref="U3:U66" si="5">S3-T3</f>
        <v>-15655.657510000005</v>
      </c>
      <c r="V3" s="10">
        <f t="shared" ref="V3:V66" si="6">IF(S3=0,0,U3/S3)</f>
        <v>-0.87167486187856302</v>
      </c>
    </row>
    <row r="4" spans="1:22" x14ac:dyDescent="0.3">
      <c r="A4" t="s">
        <v>17</v>
      </c>
      <c r="B4" s="6">
        <v>44985</v>
      </c>
      <c r="C4" s="6">
        <v>45010</v>
      </c>
      <c r="D4" s="6">
        <f t="shared" si="0"/>
        <v>45010</v>
      </c>
      <c r="E4" s="12">
        <f t="shared" si="1"/>
        <v>25</v>
      </c>
      <c r="F4" t="s">
        <v>646</v>
      </c>
      <c r="G4" t="s">
        <v>650</v>
      </c>
      <c r="H4" t="s">
        <v>664</v>
      </c>
      <c r="I4" t="str">
        <f t="shared" si="2"/>
        <v>Africa→Kenya→Nairobi</v>
      </c>
      <c r="J4" t="s">
        <v>701</v>
      </c>
      <c r="K4" t="s">
        <v>707</v>
      </c>
      <c r="L4" t="s">
        <v>714</v>
      </c>
      <c r="M4" t="s">
        <v>729</v>
      </c>
      <c r="N4" t="s">
        <v>736</v>
      </c>
      <c r="O4" s="8">
        <v>1460.76</v>
      </c>
      <c r="P4" s="8">
        <v>30.66</v>
      </c>
      <c r="Q4" s="10">
        <v>0.13100000000000001</v>
      </c>
      <c r="R4" s="12">
        <v>12</v>
      </c>
      <c r="S4" s="8">
        <f t="shared" si="3"/>
        <v>319.72248000000002</v>
      </c>
      <c r="T4" s="8">
        <f t="shared" si="4"/>
        <v>17529.12</v>
      </c>
      <c r="U4" s="8">
        <f t="shared" si="5"/>
        <v>-17209.397519999999</v>
      </c>
      <c r="V4" s="10">
        <f t="shared" si="6"/>
        <v>-53.826047890032626</v>
      </c>
    </row>
    <row r="5" spans="1:22" x14ac:dyDescent="0.3">
      <c r="A5" t="s">
        <v>18</v>
      </c>
      <c r="B5" s="6">
        <v>45745</v>
      </c>
      <c r="C5" s="6">
        <v>45749</v>
      </c>
      <c r="D5" s="6">
        <f t="shared" si="0"/>
        <v>45749</v>
      </c>
      <c r="E5" s="12">
        <f t="shared" si="1"/>
        <v>4</v>
      </c>
      <c r="F5" t="s">
        <v>646</v>
      </c>
      <c r="G5" t="s">
        <v>651</v>
      </c>
      <c r="H5" t="s">
        <v>665</v>
      </c>
      <c r="I5" t="str">
        <f t="shared" si="2"/>
        <v>Africa→Nigeria→Lagos</v>
      </c>
      <c r="J5" t="s">
        <v>703</v>
      </c>
      <c r="K5" t="s">
        <v>709</v>
      </c>
      <c r="L5" t="s">
        <v>715</v>
      </c>
      <c r="M5" t="s">
        <v>730</v>
      </c>
      <c r="N5" t="s">
        <v>737</v>
      </c>
      <c r="O5" s="8">
        <v>259.93</v>
      </c>
      <c r="P5" s="8">
        <v>255.94</v>
      </c>
      <c r="Q5" s="10">
        <v>7.1999999999999995E-2</v>
      </c>
      <c r="R5" s="12">
        <v>22</v>
      </c>
      <c r="S5" s="8">
        <f t="shared" si="3"/>
        <v>5225.2710400000005</v>
      </c>
      <c r="T5" s="8">
        <f t="shared" si="4"/>
        <v>5718.46</v>
      </c>
      <c r="U5" s="8">
        <f t="shared" si="5"/>
        <v>-493.1889599999995</v>
      </c>
      <c r="V5" s="10">
        <f t="shared" si="6"/>
        <v>-9.4385335463861311E-2</v>
      </c>
    </row>
    <row r="6" spans="1:22" x14ac:dyDescent="0.3">
      <c r="A6" t="s">
        <v>19</v>
      </c>
      <c r="B6" s="6">
        <v>45266</v>
      </c>
      <c r="C6" s="6">
        <v>45291</v>
      </c>
      <c r="D6" s="6">
        <f t="shared" si="0"/>
        <v>45291</v>
      </c>
      <c r="E6" s="12">
        <f t="shared" si="1"/>
        <v>25</v>
      </c>
      <c r="F6" t="s">
        <v>647</v>
      </c>
      <c r="G6" t="s">
        <v>652</v>
      </c>
      <c r="H6" t="s">
        <v>666</v>
      </c>
      <c r="I6" t="str">
        <f t="shared" si="2"/>
        <v>Asia→Japan→Osaka</v>
      </c>
      <c r="J6" t="s">
        <v>704</v>
      </c>
      <c r="K6" t="s">
        <v>707</v>
      </c>
      <c r="L6" t="s">
        <v>716</v>
      </c>
      <c r="M6" t="s">
        <v>728</v>
      </c>
      <c r="N6" t="s">
        <v>738</v>
      </c>
      <c r="O6" s="8">
        <v>663.03</v>
      </c>
      <c r="P6" s="8">
        <v>813.51</v>
      </c>
      <c r="Q6" s="10">
        <v>0.10199999999999999</v>
      </c>
      <c r="R6" s="12">
        <v>15</v>
      </c>
      <c r="S6" s="8">
        <f t="shared" si="3"/>
        <v>10957.9797</v>
      </c>
      <c r="T6" s="8">
        <f t="shared" si="4"/>
        <v>9945.4499999999989</v>
      </c>
      <c r="U6" s="8">
        <f t="shared" si="5"/>
        <v>1012.529700000001</v>
      </c>
      <c r="V6" s="10">
        <f t="shared" si="6"/>
        <v>9.2401129379715952E-2</v>
      </c>
    </row>
    <row r="7" spans="1:22" x14ac:dyDescent="0.3">
      <c r="A7" t="s">
        <v>20</v>
      </c>
      <c r="B7" s="6">
        <v>44928</v>
      </c>
      <c r="C7" s="6">
        <v>44931</v>
      </c>
      <c r="D7" s="6">
        <f t="shared" si="0"/>
        <v>44931</v>
      </c>
      <c r="E7" s="12">
        <f t="shared" si="1"/>
        <v>3</v>
      </c>
      <c r="F7" t="s">
        <v>648</v>
      </c>
      <c r="G7" t="s">
        <v>653</v>
      </c>
      <c r="H7" t="s">
        <v>667</v>
      </c>
      <c r="I7" t="str">
        <f t="shared" si="2"/>
        <v>Americas→Canada→Toronto</v>
      </c>
      <c r="J7" t="s">
        <v>701</v>
      </c>
      <c r="K7" t="s">
        <v>710</v>
      </c>
      <c r="L7" t="s">
        <v>717</v>
      </c>
      <c r="M7" t="s">
        <v>731</v>
      </c>
      <c r="N7" t="s">
        <v>739</v>
      </c>
      <c r="O7" s="8">
        <v>315.87</v>
      </c>
      <c r="P7" s="8">
        <v>591.67999999999995</v>
      </c>
      <c r="Q7" s="10">
        <v>0</v>
      </c>
      <c r="R7" s="12">
        <v>7</v>
      </c>
      <c r="S7" s="8">
        <f t="shared" si="3"/>
        <v>4141.7599999999993</v>
      </c>
      <c r="T7" s="8">
        <f t="shared" si="4"/>
        <v>2211.09</v>
      </c>
      <c r="U7" s="8">
        <f t="shared" si="5"/>
        <v>1930.6699999999992</v>
      </c>
      <c r="V7" s="10">
        <f t="shared" si="6"/>
        <v>0.46614724175229844</v>
      </c>
    </row>
    <row r="8" spans="1:22" x14ac:dyDescent="0.3">
      <c r="A8" t="s">
        <v>21</v>
      </c>
      <c r="B8" s="6">
        <v>45653</v>
      </c>
      <c r="C8" s="6">
        <v>45671</v>
      </c>
      <c r="D8" s="6">
        <f t="shared" si="0"/>
        <v>45671</v>
      </c>
      <c r="E8" s="12">
        <f t="shared" si="1"/>
        <v>18</v>
      </c>
      <c r="F8" t="s">
        <v>647</v>
      </c>
      <c r="G8" t="s">
        <v>654</v>
      </c>
      <c r="H8" t="s">
        <v>668</v>
      </c>
      <c r="I8" t="str">
        <f t="shared" si="2"/>
        <v>Asia→India→Bengaluru</v>
      </c>
      <c r="J8" t="s">
        <v>705</v>
      </c>
      <c r="K8" t="s">
        <v>709</v>
      </c>
      <c r="L8" t="s">
        <v>718</v>
      </c>
      <c r="M8" t="s">
        <v>732</v>
      </c>
      <c r="N8" t="s">
        <v>740</v>
      </c>
      <c r="O8" s="8">
        <v>586.07000000000005</v>
      </c>
      <c r="P8" s="8">
        <v>845.97</v>
      </c>
      <c r="Q8" s="10">
        <v>0.14699999999999999</v>
      </c>
      <c r="R8" s="12">
        <v>4</v>
      </c>
      <c r="S8" s="8">
        <f t="shared" si="3"/>
        <v>2886.4496399999998</v>
      </c>
      <c r="T8" s="8">
        <f t="shared" si="4"/>
        <v>2344.2800000000002</v>
      </c>
      <c r="U8" s="8">
        <f t="shared" si="5"/>
        <v>542.16963999999962</v>
      </c>
      <c r="V8" s="10">
        <f t="shared" si="6"/>
        <v>0.18783270370862928</v>
      </c>
    </row>
    <row r="9" spans="1:22" x14ac:dyDescent="0.3">
      <c r="A9" t="s">
        <v>22</v>
      </c>
      <c r="B9" s="6">
        <v>44941</v>
      </c>
      <c r="C9" s="6">
        <v>44939</v>
      </c>
      <c r="D9" s="6">
        <f t="shared" si="0"/>
        <v>44941</v>
      </c>
      <c r="E9" s="12">
        <f t="shared" si="1"/>
        <v>0</v>
      </c>
      <c r="F9" t="s">
        <v>646</v>
      </c>
      <c r="G9" t="s">
        <v>651</v>
      </c>
      <c r="H9" t="s">
        <v>669</v>
      </c>
      <c r="I9" t="str">
        <f t="shared" si="2"/>
        <v>Africa→Nigeria→Abuja</v>
      </c>
      <c r="J9" t="s">
        <v>702</v>
      </c>
      <c r="K9" t="s">
        <v>708</v>
      </c>
      <c r="L9" t="s">
        <v>719</v>
      </c>
      <c r="M9" t="s">
        <v>728</v>
      </c>
      <c r="N9" t="s">
        <v>741</v>
      </c>
      <c r="O9" s="8">
        <v>28.38</v>
      </c>
      <c r="P9" s="8">
        <v>47.22</v>
      </c>
      <c r="Q9" s="10">
        <v>0.19400000000000001</v>
      </c>
      <c r="R9" s="12">
        <v>18</v>
      </c>
      <c r="S9" s="8">
        <f t="shared" si="3"/>
        <v>685.06776000000002</v>
      </c>
      <c r="T9" s="8">
        <f t="shared" si="4"/>
        <v>510.84</v>
      </c>
      <c r="U9" s="8">
        <f t="shared" si="5"/>
        <v>174.22776000000005</v>
      </c>
      <c r="V9" s="10">
        <f t="shared" si="6"/>
        <v>0.25432193743871417</v>
      </c>
    </row>
    <row r="10" spans="1:22" x14ac:dyDescent="0.3">
      <c r="A10" t="s">
        <v>23</v>
      </c>
      <c r="B10" s="6">
        <v>45416</v>
      </c>
      <c r="C10" s="6">
        <v>45441</v>
      </c>
      <c r="D10" s="6">
        <f t="shared" si="0"/>
        <v>45441</v>
      </c>
      <c r="E10" s="12">
        <f t="shared" si="1"/>
        <v>25</v>
      </c>
      <c r="F10" t="s">
        <v>646</v>
      </c>
      <c r="G10" t="s">
        <v>651</v>
      </c>
      <c r="H10" t="s">
        <v>669</v>
      </c>
      <c r="I10" t="str">
        <f t="shared" si="2"/>
        <v>Africa→Nigeria→Abuja</v>
      </c>
      <c r="J10" t="s">
        <v>703</v>
      </c>
      <c r="K10" t="s">
        <v>709</v>
      </c>
      <c r="L10" t="s">
        <v>719</v>
      </c>
      <c r="M10" t="s">
        <v>732</v>
      </c>
      <c r="N10" t="s">
        <v>742</v>
      </c>
      <c r="O10" s="8">
        <v>1295.3399999999999</v>
      </c>
      <c r="P10" s="8">
        <v>2530.81</v>
      </c>
      <c r="Q10" s="10">
        <v>3.1E-2</v>
      </c>
      <c r="R10" s="12">
        <v>6</v>
      </c>
      <c r="S10" s="8">
        <f t="shared" si="3"/>
        <v>14714.12934</v>
      </c>
      <c r="T10" s="8">
        <f t="shared" si="4"/>
        <v>7772.0399999999991</v>
      </c>
      <c r="U10" s="8">
        <f t="shared" si="5"/>
        <v>6942.0893400000004</v>
      </c>
      <c r="V10" s="10">
        <f t="shared" si="6"/>
        <v>0.4717974933880798</v>
      </c>
    </row>
    <row r="11" spans="1:22" x14ac:dyDescent="0.3">
      <c r="A11" t="s">
        <v>24</v>
      </c>
      <c r="B11" s="6">
        <v>45798</v>
      </c>
      <c r="C11" s="6">
        <v>45817</v>
      </c>
      <c r="D11" s="6">
        <f t="shared" si="0"/>
        <v>45817</v>
      </c>
      <c r="E11" s="12">
        <f t="shared" si="1"/>
        <v>19</v>
      </c>
      <c r="F11" t="s">
        <v>648</v>
      </c>
      <c r="G11" t="s">
        <v>655</v>
      </c>
      <c r="H11" t="s">
        <v>670</v>
      </c>
      <c r="I11" t="str">
        <f t="shared" si="2"/>
        <v>Americas→Brazil→São Paulo</v>
      </c>
      <c r="J11" t="s">
        <v>703</v>
      </c>
      <c r="K11" t="s">
        <v>708</v>
      </c>
      <c r="L11" t="s">
        <v>720</v>
      </c>
      <c r="M11" t="s">
        <v>727</v>
      </c>
      <c r="N11" t="s">
        <v>743</v>
      </c>
      <c r="O11" s="8">
        <v>1331.38</v>
      </c>
      <c r="P11" s="8">
        <v>2309.56</v>
      </c>
      <c r="Q11" s="10">
        <v>0.14899999999999999</v>
      </c>
      <c r="R11" s="12">
        <v>31</v>
      </c>
      <c r="S11" s="8">
        <f t="shared" si="3"/>
        <v>60928.502359999999</v>
      </c>
      <c r="T11" s="8">
        <f t="shared" si="4"/>
        <v>41272.780000000006</v>
      </c>
      <c r="U11" s="8">
        <f t="shared" si="5"/>
        <v>19655.722359999992</v>
      </c>
      <c r="V11" s="10">
        <f t="shared" si="6"/>
        <v>0.32260307735553528</v>
      </c>
    </row>
    <row r="12" spans="1:22" x14ac:dyDescent="0.3">
      <c r="A12" t="s">
        <v>25</v>
      </c>
      <c r="B12" s="6">
        <v>45319</v>
      </c>
      <c r="C12" s="6">
        <v>45331</v>
      </c>
      <c r="D12" s="6">
        <f t="shared" si="0"/>
        <v>45331</v>
      </c>
      <c r="E12" s="12">
        <f t="shared" si="1"/>
        <v>12</v>
      </c>
      <c r="F12" t="s">
        <v>649</v>
      </c>
      <c r="G12" t="s">
        <v>656</v>
      </c>
      <c r="H12" t="s">
        <v>671</v>
      </c>
      <c r="I12" t="str">
        <f t="shared" si="2"/>
        <v>Europe→Germany→Berlin</v>
      </c>
      <c r="J12" t="s">
        <v>701</v>
      </c>
      <c r="K12" t="s">
        <v>708</v>
      </c>
      <c r="L12" t="s">
        <v>715</v>
      </c>
      <c r="M12" t="s">
        <v>733</v>
      </c>
      <c r="N12" t="s">
        <v>744</v>
      </c>
      <c r="O12" s="8">
        <v>644.16999999999996</v>
      </c>
      <c r="P12" s="8">
        <v>700.12</v>
      </c>
      <c r="Q12" s="10">
        <v>6.0000000000000001E-3</v>
      </c>
      <c r="R12" s="12">
        <v>23</v>
      </c>
      <c r="S12" s="8">
        <f t="shared" si="3"/>
        <v>16006.14344</v>
      </c>
      <c r="T12" s="8">
        <f t="shared" si="4"/>
        <v>14815.91</v>
      </c>
      <c r="U12" s="8">
        <f t="shared" si="5"/>
        <v>1190.23344</v>
      </c>
      <c r="V12" s="10">
        <f t="shared" si="6"/>
        <v>7.436103796405813E-2</v>
      </c>
    </row>
    <row r="13" spans="1:22" x14ac:dyDescent="0.3">
      <c r="A13" t="s">
        <v>26</v>
      </c>
      <c r="B13" s="6">
        <v>45660</v>
      </c>
      <c r="C13" s="6">
        <v>45680</v>
      </c>
      <c r="D13" s="6">
        <f t="shared" si="0"/>
        <v>45680</v>
      </c>
      <c r="E13" s="12">
        <f t="shared" si="1"/>
        <v>20</v>
      </c>
      <c r="F13" t="s">
        <v>647</v>
      </c>
      <c r="G13" t="s">
        <v>652</v>
      </c>
      <c r="H13" t="s">
        <v>666</v>
      </c>
      <c r="I13" t="str">
        <f t="shared" si="2"/>
        <v>Asia→Japan→Osaka</v>
      </c>
      <c r="J13" t="s">
        <v>701</v>
      </c>
      <c r="K13" t="s">
        <v>710</v>
      </c>
      <c r="L13" t="s">
        <v>721</v>
      </c>
      <c r="M13" t="s">
        <v>730</v>
      </c>
      <c r="N13" t="s">
        <v>745</v>
      </c>
      <c r="O13" s="8">
        <v>908.6</v>
      </c>
      <c r="P13" s="8">
        <v>691.37</v>
      </c>
      <c r="Q13" s="10">
        <v>0.25</v>
      </c>
      <c r="R13" s="12">
        <v>20</v>
      </c>
      <c r="S13" s="8">
        <f t="shared" si="3"/>
        <v>10370.549999999999</v>
      </c>
      <c r="T13" s="8">
        <f t="shared" si="4"/>
        <v>18172</v>
      </c>
      <c r="U13" s="8">
        <f t="shared" si="5"/>
        <v>-7801.4500000000007</v>
      </c>
      <c r="V13" s="10">
        <f t="shared" si="6"/>
        <v>-0.75226964818645115</v>
      </c>
    </row>
    <row r="14" spans="1:22" x14ac:dyDescent="0.3">
      <c r="A14" t="s">
        <v>27</v>
      </c>
      <c r="B14" s="6">
        <v>45722</v>
      </c>
      <c r="C14" s="6">
        <v>45747</v>
      </c>
      <c r="D14" s="6">
        <f t="shared" si="0"/>
        <v>45747</v>
      </c>
      <c r="E14" s="12">
        <f t="shared" si="1"/>
        <v>25</v>
      </c>
      <c r="F14" t="s">
        <v>648</v>
      </c>
      <c r="G14" t="s">
        <v>655</v>
      </c>
      <c r="H14" t="s">
        <v>672</v>
      </c>
      <c r="I14" t="str">
        <f t="shared" si="2"/>
        <v>Americas→Brazil→Brasília</v>
      </c>
      <c r="J14" t="s">
        <v>703</v>
      </c>
      <c r="K14" t="s">
        <v>708</v>
      </c>
      <c r="L14" t="s">
        <v>713</v>
      </c>
      <c r="M14" t="s">
        <v>727</v>
      </c>
      <c r="N14" t="s">
        <v>746</v>
      </c>
      <c r="O14" s="8">
        <v>331.57</v>
      </c>
      <c r="P14" s="8">
        <v>548.4</v>
      </c>
      <c r="Q14" s="10">
        <v>9.4E-2</v>
      </c>
      <c r="R14" s="12">
        <v>10</v>
      </c>
      <c r="S14" s="8">
        <f t="shared" si="3"/>
        <v>4968.5039999999999</v>
      </c>
      <c r="T14" s="8">
        <f t="shared" si="4"/>
        <v>3315.7</v>
      </c>
      <c r="U14" s="8">
        <f t="shared" si="5"/>
        <v>1652.8040000000001</v>
      </c>
      <c r="V14" s="10">
        <f t="shared" si="6"/>
        <v>0.33265626836568918</v>
      </c>
    </row>
    <row r="15" spans="1:22" x14ac:dyDescent="0.3">
      <c r="A15" t="s">
        <v>28</v>
      </c>
      <c r="B15" s="6">
        <v>45311</v>
      </c>
      <c r="C15" s="6">
        <v>45335</v>
      </c>
      <c r="D15" s="6">
        <f t="shared" si="0"/>
        <v>45335</v>
      </c>
      <c r="E15" s="12">
        <f t="shared" si="1"/>
        <v>24</v>
      </c>
      <c r="F15" t="s">
        <v>649</v>
      </c>
      <c r="G15" t="s">
        <v>657</v>
      </c>
      <c r="H15" t="s">
        <v>673</v>
      </c>
      <c r="I15" t="str">
        <f t="shared" si="2"/>
        <v>Europe→France→Marseille</v>
      </c>
      <c r="J15" t="s">
        <v>701</v>
      </c>
      <c r="K15" t="s">
        <v>707</v>
      </c>
      <c r="L15" t="s">
        <v>722</v>
      </c>
      <c r="M15" t="s">
        <v>728</v>
      </c>
      <c r="N15" t="s">
        <v>747</v>
      </c>
      <c r="O15" s="8">
        <v>643.53</v>
      </c>
      <c r="P15" s="8">
        <v>1439.01</v>
      </c>
      <c r="Q15" s="10">
        <v>0</v>
      </c>
      <c r="R15" s="12">
        <v>15</v>
      </c>
      <c r="S15" s="8">
        <f t="shared" si="3"/>
        <v>21585.15</v>
      </c>
      <c r="T15" s="8">
        <f t="shared" si="4"/>
        <v>9652.9499999999989</v>
      </c>
      <c r="U15" s="8">
        <f t="shared" si="5"/>
        <v>11932.200000000003</v>
      </c>
      <c r="V15" s="10">
        <f t="shared" si="6"/>
        <v>0.55279671440782208</v>
      </c>
    </row>
    <row r="16" spans="1:22" x14ac:dyDescent="0.3">
      <c r="A16" t="s">
        <v>29</v>
      </c>
      <c r="B16" s="6">
        <v>45901</v>
      </c>
      <c r="C16" s="6">
        <v>45930</v>
      </c>
      <c r="D16" s="6">
        <f t="shared" si="0"/>
        <v>45930</v>
      </c>
      <c r="E16" s="12">
        <f t="shared" si="1"/>
        <v>29</v>
      </c>
      <c r="F16" t="s">
        <v>648</v>
      </c>
      <c r="G16" t="s">
        <v>655</v>
      </c>
      <c r="H16" t="s">
        <v>672</v>
      </c>
      <c r="I16" t="str">
        <f t="shared" si="2"/>
        <v>Americas→Brazil→Brasília</v>
      </c>
      <c r="J16" t="s">
        <v>702</v>
      </c>
      <c r="K16" t="s">
        <v>707</v>
      </c>
      <c r="L16" t="s">
        <v>723</v>
      </c>
      <c r="M16" t="s">
        <v>733</v>
      </c>
      <c r="N16" t="s">
        <v>748</v>
      </c>
      <c r="O16" s="8">
        <v>780.59</v>
      </c>
      <c r="P16" s="8">
        <v>631.57000000000005</v>
      </c>
      <c r="Q16" s="10">
        <v>0</v>
      </c>
      <c r="R16" s="12">
        <v>12</v>
      </c>
      <c r="S16" s="8">
        <f t="shared" si="3"/>
        <v>7578.84</v>
      </c>
      <c r="T16" s="8">
        <f t="shared" si="4"/>
        <v>9367.08</v>
      </c>
      <c r="U16" s="8">
        <f t="shared" si="5"/>
        <v>-1788.2399999999998</v>
      </c>
      <c r="V16" s="10">
        <f t="shared" si="6"/>
        <v>-0.23595167598207639</v>
      </c>
    </row>
    <row r="17" spans="1:22" x14ac:dyDescent="0.3">
      <c r="A17" t="s">
        <v>30</v>
      </c>
      <c r="B17" s="6">
        <v>45039</v>
      </c>
      <c r="C17" s="6">
        <v>45038</v>
      </c>
      <c r="D17" s="6">
        <f t="shared" si="0"/>
        <v>45039</v>
      </c>
      <c r="E17" s="12">
        <f t="shared" si="1"/>
        <v>0</v>
      </c>
      <c r="F17" t="s">
        <v>646</v>
      </c>
      <c r="G17" t="s">
        <v>650</v>
      </c>
      <c r="H17" t="s">
        <v>664</v>
      </c>
      <c r="I17" t="str">
        <f t="shared" si="2"/>
        <v>Africa→Kenya→Nairobi</v>
      </c>
      <c r="J17" t="s">
        <v>705</v>
      </c>
      <c r="K17" t="s">
        <v>711</v>
      </c>
      <c r="L17" t="s">
        <v>718</v>
      </c>
      <c r="M17" t="s">
        <v>731</v>
      </c>
      <c r="N17" t="s">
        <v>749</v>
      </c>
      <c r="O17" s="8">
        <v>756.51</v>
      </c>
      <c r="P17" s="8">
        <v>850.8</v>
      </c>
      <c r="Q17" s="10">
        <v>7.3999999999999996E-2</v>
      </c>
      <c r="R17" s="12">
        <v>9</v>
      </c>
      <c r="S17" s="8">
        <f t="shared" si="3"/>
        <v>7090.5672000000004</v>
      </c>
      <c r="T17" s="8">
        <f t="shared" si="4"/>
        <v>6808.59</v>
      </c>
      <c r="U17" s="8">
        <f t="shared" si="5"/>
        <v>281.97720000000027</v>
      </c>
      <c r="V17" s="10">
        <f t="shared" si="6"/>
        <v>3.9767932810791252E-2</v>
      </c>
    </row>
    <row r="18" spans="1:22" x14ac:dyDescent="0.3">
      <c r="A18" t="s">
        <v>31</v>
      </c>
      <c r="B18" s="6">
        <v>45636</v>
      </c>
      <c r="C18" s="6">
        <v>45665</v>
      </c>
      <c r="D18" s="6">
        <f t="shared" si="0"/>
        <v>45665</v>
      </c>
      <c r="E18" s="12">
        <f t="shared" si="1"/>
        <v>29</v>
      </c>
      <c r="F18" t="s">
        <v>649</v>
      </c>
      <c r="G18" t="s">
        <v>657</v>
      </c>
      <c r="H18" t="s">
        <v>673</v>
      </c>
      <c r="I18" t="str">
        <f t="shared" si="2"/>
        <v>Europe→France→Marseille</v>
      </c>
      <c r="J18" t="s">
        <v>705</v>
      </c>
      <c r="K18" t="s">
        <v>707</v>
      </c>
      <c r="L18" t="s">
        <v>723</v>
      </c>
      <c r="M18" t="s">
        <v>728</v>
      </c>
      <c r="N18" t="s">
        <v>750</v>
      </c>
      <c r="O18" s="8">
        <v>891.08</v>
      </c>
      <c r="P18" s="8">
        <v>1040.0999999999999</v>
      </c>
      <c r="Q18" s="10">
        <v>0.109</v>
      </c>
      <c r="R18" s="12">
        <v>28</v>
      </c>
      <c r="S18" s="8">
        <f t="shared" si="3"/>
        <v>25948.414799999995</v>
      </c>
      <c r="T18" s="8">
        <f t="shared" si="4"/>
        <v>24950.240000000002</v>
      </c>
      <c r="U18" s="8">
        <f t="shared" si="5"/>
        <v>998.17479999999341</v>
      </c>
      <c r="V18" s="10">
        <f t="shared" si="6"/>
        <v>3.8467660074556598E-2</v>
      </c>
    </row>
    <row r="19" spans="1:22" x14ac:dyDescent="0.3">
      <c r="A19" t="s">
        <v>32</v>
      </c>
      <c r="B19" s="6">
        <v>45908</v>
      </c>
      <c r="C19" s="6">
        <v>45916</v>
      </c>
      <c r="D19" s="6">
        <f t="shared" si="0"/>
        <v>45916</v>
      </c>
      <c r="E19" s="12">
        <f t="shared" si="1"/>
        <v>8</v>
      </c>
      <c r="F19" t="s">
        <v>647</v>
      </c>
      <c r="G19" t="s">
        <v>652</v>
      </c>
      <c r="H19" t="s">
        <v>666</v>
      </c>
      <c r="I19" t="str">
        <f t="shared" si="2"/>
        <v>Asia→Japan→Osaka</v>
      </c>
      <c r="J19" t="s">
        <v>701</v>
      </c>
      <c r="K19" t="s">
        <v>710</v>
      </c>
      <c r="L19" t="s">
        <v>712</v>
      </c>
      <c r="M19" t="s">
        <v>730</v>
      </c>
      <c r="N19" t="s">
        <v>751</v>
      </c>
      <c r="O19" s="8">
        <v>1225.57</v>
      </c>
      <c r="P19" s="8">
        <v>2705.57</v>
      </c>
      <c r="Q19" s="10">
        <v>0.183</v>
      </c>
      <c r="R19" s="12">
        <v>16</v>
      </c>
      <c r="S19" s="8">
        <f t="shared" si="3"/>
        <v>35367.211040000002</v>
      </c>
      <c r="T19" s="8">
        <f t="shared" si="4"/>
        <v>19609.12</v>
      </c>
      <c r="U19" s="8">
        <f t="shared" si="5"/>
        <v>15758.091040000003</v>
      </c>
      <c r="V19" s="10">
        <f t="shared" si="6"/>
        <v>0.44555650775453404</v>
      </c>
    </row>
    <row r="20" spans="1:22" x14ac:dyDescent="0.3">
      <c r="A20" t="s">
        <v>33</v>
      </c>
      <c r="B20" s="6">
        <v>45858</v>
      </c>
      <c r="C20" s="6">
        <v>45874</v>
      </c>
      <c r="D20" s="6">
        <f t="shared" si="0"/>
        <v>45874</v>
      </c>
      <c r="E20" s="12">
        <f t="shared" si="1"/>
        <v>16</v>
      </c>
      <c r="F20" t="s">
        <v>648</v>
      </c>
      <c r="G20" t="s">
        <v>655</v>
      </c>
      <c r="H20" t="s">
        <v>672</v>
      </c>
      <c r="I20" t="str">
        <f t="shared" si="2"/>
        <v>Americas→Brazil→Brasília</v>
      </c>
      <c r="J20" t="s">
        <v>706</v>
      </c>
      <c r="K20" t="s">
        <v>709</v>
      </c>
      <c r="L20" t="s">
        <v>715</v>
      </c>
      <c r="M20" t="s">
        <v>733</v>
      </c>
      <c r="N20" t="s">
        <v>752</v>
      </c>
      <c r="O20" s="8">
        <v>1068.17</v>
      </c>
      <c r="P20" s="8">
        <v>2375.37</v>
      </c>
      <c r="Q20" s="10">
        <v>0.109</v>
      </c>
      <c r="R20" s="12">
        <v>18</v>
      </c>
      <c r="S20" s="8">
        <f t="shared" si="3"/>
        <v>38096.18406</v>
      </c>
      <c r="T20" s="8">
        <f t="shared" si="4"/>
        <v>19227.060000000001</v>
      </c>
      <c r="U20" s="8">
        <f t="shared" si="5"/>
        <v>18869.124059999998</v>
      </c>
      <c r="V20" s="10">
        <f t="shared" si="6"/>
        <v>0.49530220744108822</v>
      </c>
    </row>
    <row r="21" spans="1:22" x14ac:dyDescent="0.3">
      <c r="A21" t="s">
        <v>34</v>
      </c>
      <c r="B21" s="6">
        <v>45798</v>
      </c>
      <c r="C21" s="6">
        <v>45796</v>
      </c>
      <c r="D21" s="6">
        <f t="shared" si="0"/>
        <v>45798</v>
      </c>
      <c r="E21" s="12">
        <f t="shared" si="1"/>
        <v>0</v>
      </c>
      <c r="F21" t="s">
        <v>649</v>
      </c>
      <c r="G21" t="s">
        <v>658</v>
      </c>
      <c r="H21" t="s">
        <v>674</v>
      </c>
      <c r="I21" t="str">
        <f t="shared" si="2"/>
        <v>Europe→United Kingdom→Birmingham</v>
      </c>
      <c r="J21" t="s">
        <v>706</v>
      </c>
      <c r="K21" t="s">
        <v>708</v>
      </c>
      <c r="L21" t="s">
        <v>724</v>
      </c>
      <c r="M21" t="s">
        <v>731</v>
      </c>
      <c r="N21" t="s">
        <v>753</v>
      </c>
      <c r="O21" s="8">
        <v>1015.16</v>
      </c>
      <c r="P21" s="8">
        <v>2148.14</v>
      </c>
      <c r="Q21" s="10">
        <v>3.7999999999999999E-2</v>
      </c>
      <c r="R21" s="12">
        <v>19</v>
      </c>
      <c r="S21" s="8">
        <f t="shared" si="3"/>
        <v>39263.702919999996</v>
      </c>
      <c r="T21" s="8">
        <f t="shared" si="4"/>
        <v>19288.04</v>
      </c>
      <c r="U21" s="8">
        <f t="shared" si="5"/>
        <v>19975.662919999995</v>
      </c>
      <c r="V21" s="10">
        <f t="shared" si="6"/>
        <v>0.50875647059322227</v>
      </c>
    </row>
    <row r="22" spans="1:22" x14ac:dyDescent="0.3">
      <c r="A22" t="s">
        <v>35</v>
      </c>
      <c r="B22" s="6">
        <v>45498</v>
      </c>
      <c r="C22" s="6">
        <v>45497</v>
      </c>
      <c r="D22" s="6">
        <f t="shared" si="0"/>
        <v>45498</v>
      </c>
      <c r="E22" s="12">
        <f t="shared" si="1"/>
        <v>0</v>
      </c>
      <c r="F22" t="s">
        <v>646</v>
      </c>
      <c r="G22" t="s">
        <v>650</v>
      </c>
      <c r="H22" t="s">
        <v>675</v>
      </c>
      <c r="I22" t="str">
        <f t="shared" si="2"/>
        <v>Africa→Kenya→Mombasa</v>
      </c>
      <c r="J22" t="s">
        <v>703</v>
      </c>
      <c r="K22" t="s">
        <v>711</v>
      </c>
      <c r="L22" t="s">
        <v>713</v>
      </c>
      <c r="M22" t="s">
        <v>731</v>
      </c>
      <c r="N22" t="s">
        <v>754</v>
      </c>
      <c r="O22" s="8">
        <v>1494.4</v>
      </c>
      <c r="P22" s="8">
        <v>3661.07</v>
      </c>
      <c r="Q22" s="10">
        <v>7.1999999999999995E-2</v>
      </c>
      <c r="R22" s="12">
        <v>7</v>
      </c>
      <c r="S22" s="8">
        <f t="shared" si="3"/>
        <v>23782.310720000001</v>
      </c>
      <c r="T22" s="8">
        <f t="shared" si="4"/>
        <v>10460.800000000001</v>
      </c>
      <c r="U22" s="8">
        <f t="shared" si="5"/>
        <v>13321.51072</v>
      </c>
      <c r="V22" s="10">
        <f t="shared" si="6"/>
        <v>0.56014366630897339</v>
      </c>
    </row>
    <row r="23" spans="1:22" x14ac:dyDescent="0.3">
      <c r="A23" t="s">
        <v>36</v>
      </c>
      <c r="B23" s="6">
        <v>45057</v>
      </c>
      <c r="C23" s="6">
        <v>45074</v>
      </c>
      <c r="D23" s="6">
        <f t="shared" si="0"/>
        <v>45074</v>
      </c>
      <c r="E23" s="12">
        <f t="shared" si="1"/>
        <v>17</v>
      </c>
      <c r="F23" t="s">
        <v>647</v>
      </c>
      <c r="G23" t="s">
        <v>659</v>
      </c>
      <c r="H23" t="s">
        <v>676</v>
      </c>
      <c r="I23" t="str">
        <f t="shared" si="2"/>
        <v>Asia→China→Shenzhen</v>
      </c>
      <c r="J23" t="s">
        <v>706</v>
      </c>
      <c r="K23" t="s">
        <v>709</v>
      </c>
      <c r="L23" t="s">
        <v>718</v>
      </c>
      <c r="M23" t="s">
        <v>729</v>
      </c>
      <c r="N23" t="s">
        <v>755</v>
      </c>
      <c r="O23" s="8">
        <v>1331.19</v>
      </c>
      <c r="P23" s="8">
        <v>2903.09</v>
      </c>
      <c r="Q23" s="10">
        <v>0.14299999999999999</v>
      </c>
      <c r="R23" s="12">
        <v>8</v>
      </c>
      <c r="S23" s="8">
        <f t="shared" si="3"/>
        <v>19903.585040000002</v>
      </c>
      <c r="T23" s="8">
        <f t="shared" si="4"/>
        <v>10649.52</v>
      </c>
      <c r="U23" s="8">
        <f t="shared" si="5"/>
        <v>9254.0650400000013</v>
      </c>
      <c r="V23" s="10">
        <f t="shared" si="6"/>
        <v>0.46494463290920784</v>
      </c>
    </row>
    <row r="24" spans="1:22" x14ac:dyDescent="0.3">
      <c r="A24" t="s">
        <v>37</v>
      </c>
      <c r="B24" s="6">
        <v>45822</v>
      </c>
      <c r="C24" s="6">
        <v>45837</v>
      </c>
      <c r="D24" s="6">
        <f t="shared" si="0"/>
        <v>45837</v>
      </c>
      <c r="E24" s="12">
        <f t="shared" si="1"/>
        <v>15</v>
      </c>
      <c r="F24" t="s">
        <v>646</v>
      </c>
      <c r="G24" t="s">
        <v>651</v>
      </c>
      <c r="H24" t="s">
        <v>663</v>
      </c>
      <c r="I24" t="str">
        <f t="shared" si="2"/>
        <v>Africa→Nigeria→Port Harcourt</v>
      </c>
      <c r="J24" t="s">
        <v>704</v>
      </c>
      <c r="K24" t="s">
        <v>709</v>
      </c>
      <c r="L24" t="s">
        <v>724</v>
      </c>
      <c r="M24" t="s">
        <v>733</v>
      </c>
      <c r="N24" t="s">
        <v>756</v>
      </c>
      <c r="O24" s="8">
        <v>730.99</v>
      </c>
      <c r="P24" s="8">
        <v>1242.8399999999999</v>
      </c>
      <c r="Q24" s="10">
        <v>0.12</v>
      </c>
      <c r="R24" s="12">
        <v>10</v>
      </c>
      <c r="S24" s="8">
        <f t="shared" si="3"/>
        <v>10936.992</v>
      </c>
      <c r="T24" s="8">
        <f t="shared" si="4"/>
        <v>7309.9</v>
      </c>
      <c r="U24" s="8">
        <f t="shared" si="5"/>
        <v>3627.0920000000006</v>
      </c>
      <c r="V24" s="10">
        <f t="shared" si="6"/>
        <v>0.33163524303574515</v>
      </c>
    </row>
    <row r="25" spans="1:22" x14ac:dyDescent="0.3">
      <c r="A25" t="s">
        <v>38</v>
      </c>
      <c r="B25" s="6">
        <v>45430</v>
      </c>
      <c r="C25" s="6">
        <v>45435</v>
      </c>
      <c r="D25" s="6">
        <f t="shared" si="0"/>
        <v>45435</v>
      </c>
      <c r="E25" s="12">
        <f t="shared" si="1"/>
        <v>5</v>
      </c>
      <c r="F25" t="s">
        <v>648</v>
      </c>
      <c r="G25" t="s">
        <v>660</v>
      </c>
      <c r="H25" t="s">
        <v>677</v>
      </c>
      <c r="I25" t="str">
        <f t="shared" si="2"/>
        <v>Americas→USA→Chicago</v>
      </c>
      <c r="J25" t="s">
        <v>706</v>
      </c>
      <c r="K25" t="s">
        <v>707</v>
      </c>
      <c r="L25" t="s">
        <v>722</v>
      </c>
      <c r="M25" t="s">
        <v>731</v>
      </c>
      <c r="N25" t="s">
        <v>757</v>
      </c>
      <c r="O25" s="8">
        <v>1274.5899999999999</v>
      </c>
      <c r="P25" s="8">
        <v>2553.69</v>
      </c>
      <c r="Q25" s="10">
        <v>0.01</v>
      </c>
      <c r="R25" s="12">
        <v>8</v>
      </c>
      <c r="S25" s="8">
        <f t="shared" si="3"/>
        <v>20225.2248</v>
      </c>
      <c r="T25" s="8">
        <f t="shared" si="4"/>
        <v>10196.719999999999</v>
      </c>
      <c r="U25" s="8">
        <f t="shared" si="5"/>
        <v>10028.504800000001</v>
      </c>
      <c r="V25" s="10">
        <f t="shared" si="6"/>
        <v>0.49584145042481803</v>
      </c>
    </row>
    <row r="26" spans="1:22" x14ac:dyDescent="0.3">
      <c r="A26" t="s">
        <v>39</v>
      </c>
      <c r="B26" s="6">
        <v>44964</v>
      </c>
      <c r="C26" s="6">
        <v>44969</v>
      </c>
      <c r="D26" s="6">
        <f t="shared" si="0"/>
        <v>44969</v>
      </c>
      <c r="E26" s="12">
        <f t="shared" si="1"/>
        <v>5</v>
      </c>
      <c r="F26" t="s">
        <v>648</v>
      </c>
      <c r="G26" t="s">
        <v>655</v>
      </c>
      <c r="H26" t="s">
        <v>670</v>
      </c>
      <c r="I26" t="str">
        <f t="shared" si="2"/>
        <v>Americas→Brazil→São Paulo</v>
      </c>
      <c r="J26" t="s">
        <v>702</v>
      </c>
      <c r="K26" t="s">
        <v>708</v>
      </c>
      <c r="L26" t="s">
        <v>725</v>
      </c>
      <c r="M26" t="s">
        <v>727</v>
      </c>
      <c r="N26" t="s">
        <v>758</v>
      </c>
      <c r="O26" s="8">
        <v>948.55</v>
      </c>
      <c r="P26" s="8">
        <v>2089.16</v>
      </c>
      <c r="Q26" s="10">
        <v>7.0000000000000001E-3</v>
      </c>
      <c r="R26" s="12">
        <v>12</v>
      </c>
      <c r="S26" s="8">
        <f t="shared" si="3"/>
        <v>24894.430559999997</v>
      </c>
      <c r="T26" s="8">
        <f t="shared" si="4"/>
        <v>11382.599999999999</v>
      </c>
      <c r="U26" s="8">
        <f t="shared" si="5"/>
        <v>13511.830559999999</v>
      </c>
      <c r="V26" s="10">
        <f t="shared" si="6"/>
        <v>0.54276519912492427</v>
      </c>
    </row>
    <row r="27" spans="1:22" x14ac:dyDescent="0.3">
      <c r="A27" t="s">
        <v>40</v>
      </c>
      <c r="B27" s="6">
        <v>45473</v>
      </c>
      <c r="C27" s="6">
        <v>45487</v>
      </c>
      <c r="D27" s="6">
        <f t="shared" si="0"/>
        <v>45487</v>
      </c>
      <c r="E27" s="12">
        <f t="shared" si="1"/>
        <v>14</v>
      </c>
      <c r="F27" t="s">
        <v>648</v>
      </c>
      <c r="G27" t="s">
        <v>655</v>
      </c>
      <c r="H27" t="s">
        <v>672</v>
      </c>
      <c r="I27" t="str">
        <f t="shared" si="2"/>
        <v>Americas→Brazil→Brasília</v>
      </c>
      <c r="J27" t="s">
        <v>702</v>
      </c>
      <c r="K27" t="s">
        <v>707</v>
      </c>
      <c r="L27" t="s">
        <v>712</v>
      </c>
      <c r="M27" t="s">
        <v>733</v>
      </c>
      <c r="N27" t="s">
        <v>759</v>
      </c>
      <c r="O27" s="8">
        <v>1491.85</v>
      </c>
      <c r="P27" s="8">
        <v>2583.02</v>
      </c>
      <c r="Q27" s="10">
        <v>0.16800000000000001</v>
      </c>
      <c r="R27" s="12">
        <v>4</v>
      </c>
      <c r="S27" s="8">
        <f t="shared" si="3"/>
        <v>8596.2905599999995</v>
      </c>
      <c r="T27" s="8">
        <f t="shared" si="4"/>
        <v>5967.4</v>
      </c>
      <c r="U27" s="8">
        <f t="shared" si="5"/>
        <v>2628.8905599999998</v>
      </c>
      <c r="V27" s="10">
        <f t="shared" si="6"/>
        <v>0.30581685689321325</v>
      </c>
    </row>
    <row r="28" spans="1:22" x14ac:dyDescent="0.3">
      <c r="A28" t="s">
        <v>41</v>
      </c>
      <c r="B28" s="6">
        <v>45626</v>
      </c>
      <c r="C28" s="6">
        <v>45656</v>
      </c>
      <c r="D28" s="6">
        <f t="shared" si="0"/>
        <v>45656</v>
      </c>
      <c r="E28" s="12">
        <f t="shared" si="1"/>
        <v>30</v>
      </c>
      <c r="F28" t="s">
        <v>649</v>
      </c>
      <c r="G28" t="s">
        <v>657</v>
      </c>
      <c r="H28" t="s">
        <v>673</v>
      </c>
      <c r="I28" t="str">
        <f t="shared" si="2"/>
        <v>Europe→France→Marseille</v>
      </c>
      <c r="J28" t="s">
        <v>704</v>
      </c>
      <c r="K28" t="s">
        <v>709</v>
      </c>
      <c r="L28" t="s">
        <v>721</v>
      </c>
      <c r="M28" t="s">
        <v>728</v>
      </c>
      <c r="N28" t="s">
        <v>760</v>
      </c>
      <c r="O28" s="8">
        <v>117.64</v>
      </c>
      <c r="P28" s="8">
        <v>175.67</v>
      </c>
      <c r="Q28" s="10">
        <v>0</v>
      </c>
      <c r="R28" s="12">
        <v>10</v>
      </c>
      <c r="S28" s="8">
        <f t="shared" si="3"/>
        <v>1756.6999999999998</v>
      </c>
      <c r="T28" s="8">
        <f t="shared" si="4"/>
        <v>1176.4000000000001</v>
      </c>
      <c r="U28" s="8">
        <f t="shared" si="5"/>
        <v>580.29999999999973</v>
      </c>
      <c r="V28" s="10">
        <f t="shared" si="6"/>
        <v>0.33033528775545046</v>
      </c>
    </row>
    <row r="29" spans="1:22" x14ac:dyDescent="0.3">
      <c r="A29" t="s">
        <v>42</v>
      </c>
      <c r="B29" s="6">
        <v>45492</v>
      </c>
      <c r="C29" s="6">
        <v>45492</v>
      </c>
      <c r="D29" s="6">
        <f t="shared" si="0"/>
        <v>45492</v>
      </c>
      <c r="E29" s="12">
        <f t="shared" si="1"/>
        <v>0</v>
      </c>
      <c r="F29" t="s">
        <v>646</v>
      </c>
      <c r="G29" t="s">
        <v>650</v>
      </c>
      <c r="H29" t="s">
        <v>662</v>
      </c>
      <c r="I29" t="str">
        <f t="shared" si="2"/>
        <v>Africa→Kenya→Kisumu</v>
      </c>
      <c r="J29" t="s">
        <v>705</v>
      </c>
      <c r="K29" t="s">
        <v>707</v>
      </c>
      <c r="L29" t="s">
        <v>720</v>
      </c>
      <c r="M29" t="s">
        <v>730</v>
      </c>
      <c r="N29" t="s">
        <v>761</v>
      </c>
      <c r="O29" s="8">
        <v>857.24</v>
      </c>
      <c r="P29" s="8">
        <v>758.23</v>
      </c>
      <c r="Q29" s="10">
        <v>0.125</v>
      </c>
      <c r="R29" s="12">
        <v>6</v>
      </c>
      <c r="S29" s="8">
        <f t="shared" si="3"/>
        <v>3980.7075</v>
      </c>
      <c r="T29" s="8">
        <f t="shared" si="4"/>
        <v>5143.4400000000005</v>
      </c>
      <c r="U29" s="8">
        <f t="shared" si="5"/>
        <v>-1162.7325000000005</v>
      </c>
      <c r="V29" s="10">
        <f t="shared" si="6"/>
        <v>-0.29209192084572921</v>
      </c>
    </row>
    <row r="30" spans="1:22" x14ac:dyDescent="0.3">
      <c r="A30" t="s">
        <v>43</v>
      </c>
      <c r="B30" s="6">
        <v>45030</v>
      </c>
      <c r="C30" s="6">
        <v>45060</v>
      </c>
      <c r="D30" s="6">
        <f t="shared" si="0"/>
        <v>45060</v>
      </c>
      <c r="E30" s="12">
        <f t="shared" si="1"/>
        <v>30</v>
      </c>
      <c r="F30" t="s">
        <v>646</v>
      </c>
      <c r="G30" t="s">
        <v>650</v>
      </c>
      <c r="H30" t="s">
        <v>678</v>
      </c>
      <c r="I30" t="str">
        <f t="shared" si="2"/>
        <v>Africa→Kenya→Nakuru</v>
      </c>
      <c r="J30" t="s">
        <v>704</v>
      </c>
      <c r="K30" t="s">
        <v>709</v>
      </c>
      <c r="L30" t="s">
        <v>724</v>
      </c>
      <c r="M30" t="s">
        <v>730</v>
      </c>
      <c r="N30" t="s">
        <v>762</v>
      </c>
      <c r="O30" s="8">
        <v>209.25</v>
      </c>
      <c r="P30" s="8">
        <v>434.8</v>
      </c>
      <c r="Q30" s="10">
        <v>0</v>
      </c>
      <c r="R30" s="12">
        <v>9</v>
      </c>
      <c r="S30" s="8">
        <f t="shared" si="3"/>
        <v>3913.2000000000003</v>
      </c>
      <c r="T30" s="8">
        <f t="shared" si="4"/>
        <v>1883.25</v>
      </c>
      <c r="U30" s="8">
        <f t="shared" si="5"/>
        <v>2029.9500000000003</v>
      </c>
      <c r="V30" s="10">
        <f t="shared" si="6"/>
        <v>0.51874425022999082</v>
      </c>
    </row>
    <row r="31" spans="1:22" x14ac:dyDescent="0.3">
      <c r="A31" t="s">
        <v>44</v>
      </c>
      <c r="B31" s="6">
        <v>45754</v>
      </c>
      <c r="C31" s="6">
        <v>45758</v>
      </c>
      <c r="D31" s="6">
        <f t="shared" si="0"/>
        <v>45758</v>
      </c>
      <c r="E31" s="12">
        <f t="shared" si="1"/>
        <v>4</v>
      </c>
      <c r="F31" t="s">
        <v>649</v>
      </c>
      <c r="G31" t="s">
        <v>657</v>
      </c>
      <c r="H31" t="s">
        <v>679</v>
      </c>
      <c r="I31" t="str">
        <f t="shared" si="2"/>
        <v>Europe→France→Lyon</v>
      </c>
      <c r="J31" t="s">
        <v>702</v>
      </c>
      <c r="K31" t="s">
        <v>707</v>
      </c>
      <c r="L31" t="s">
        <v>718</v>
      </c>
      <c r="M31" t="s">
        <v>729</v>
      </c>
      <c r="N31" t="s">
        <v>763</v>
      </c>
      <c r="O31" s="8">
        <v>754.77</v>
      </c>
      <c r="P31" s="8">
        <v>1666.18</v>
      </c>
      <c r="Q31" s="10">
        <v>0.13900000000000001</v>
      </c>
      <c r="R31" s="12">
        <v>14</v>
      </c>
      <c r="S31" s="8">
        <f t="shared" si="3"/>
        <v>20084.133720000002</v>
      </c>
      <c r="T31" s="8">
        <f t="shared" si="4"/>
        <v>10566.779999999999</v>
      </c>
      <c r="U31" s="8">
        <f t="shared" si="5"/>
        <v>9517.3537200000028</v>
      </c>
      <c r="V31" s="10">
        <f t="shared" si="6"/>
        <v>0.47387424584424653</v>
      </c>
    </row>
    <row r="32" spans="1:22" x14ac:dyDescent="0.3">
      <c r="A32" t="s">
        <v>45</v>
      </c>
      <c r="B32" s="6">
        <v>45653</v>
      </c>
      <c r="C32" s="6">
        <v>45672</v>
      </c>
      <c r="D32" s="6">
        <f t="shared" si="0"/>
        <v>45672</v>
      </c>
      <c r="E32" s="12">
        <f t="shared" si="1"/>
        <v>19</v>
      </c>
      <c r="F32" t="s">
        <v>647</v>
      </c>
      <c r="G32" t="s">
        <v>654</v>
      </c>
      <c r="H32" t="s">
        <v>680</v>
      </c>
      <c r="I32" t="str">
        <f t="shared" si="2"/>
        <v>Asia→India→Delhi</v>
      </c>
      <c r="J32" t="s">
        <v>703</v>
      </c>
      <c r="K32" t="s">
        <v>710</v>
      </c>
      <c r="L32" t="s">
        <v>715</v>
      </c>
      <c r="M32" t="s">
        <v>727</v>
      </c>
      <c r="N32" t="s">
        <v>764</v>
      </c>
      <c r="O32" s="8">
        <v>495.59</v>
      </c>
      <c r="P32" s="8">
        <v>631.78</v>
      </c>
      <c r="Q32" s="10">
        <v>8.6999999999999994E-2</v>
      </c>
      <c r="R32" s="12">
        <v>17</v>
      </c>
      <c r="S32" s="8">
        <f t="shared" si="3"/>
        <v>9805.8573800000013</v>
      </c>
      <c r="T32" s="8">
        <f t="shared" si="4"/>
        <v>8425.0299999999988</v>
      </c>
      <c r="U32" s="8">
        <f t="shared" si="5"/>
        <v>1380.8273800000024</v>
      </c>
      <c r="V32" s="10">
        <f t="shared" si="6"/>
        <v>0.14081658813601899</v>
      </c>
    </row>
    <row r="33" spans="1:22" x14ac:dyDescent="0.3">
      <c r="A33" t="s">
        <v>46</v>
      </c>
      <c r="B33" s="6">
        <v>44980</v>
      </c>
      <c r="C33" s="6">
        <v>45010</v>
      </c>
      <c r="D33" s="6">
        <f t="shared" si="0"/>
        <v>45010</v>
      </c>
      <c r="E33" s="12">
        <f t="shared" si="1"/>
        <v>30</v>
      </c>
      <c r="F33" t="s">
        <v>648</v>
      </c>
      <c r="G33" t="s">
        <v>653</v>
      </c>
      <c r="H33" t="s">
        <v>681</v>
      </c>
      <c r="I33" t="str">
        <f t="shared" si="2"/>
        <v>Americas→Canada→Montreal</v>
      </c>
      <c r="J33" t="s">
        <v>706</v>
      </c>
      <c r="K33" t="s">
        <v>708</v>
      </c>
      <c r="L33" t="s">
        <v>726</v>
      </c>
      <c r="M33" t="s">
        <v>730</v>
      </c>
      <c r="N33" t="s">
        <v>765</v>
      </c>
      <c r="O33" s="8">
        <v>1242.6600000000001</v>
      </c>
      <c r="P33" s="8">
        <v>1794.07</v>
      </c>
      <c r="Q33" s="10">
        <v>8.8999999999999996E-2</v>
      </c>
      <c r="R33" s="12">
        <v>16</v>
      </c>
      <c r="S33" s="8">
        <f t="shared" si="3"/>
        <v>26150.364320000001</v>
      </c>
      <c r="T33" s="8">
        <f t="shared" si="4"/>
        <v>19882.560000000001</v>
      </c>
      <c r="U33" s="8">
        <f t="shared" si="5"/>
        <v>6267.8043199999993</v>
      </c>
      <c r="V33" s="10">
        <f t="shared" si="6"/>
        <v>0.23968325042440553</v>
      </c>
    </row>
    <row r="34" spans="1:22" x14ac:dyDescent="0.3">
      <c r="A34" t="s">
        <v>47</v>
      </c>
      <c r="B34" s="6">
        <v>45862</v>
      </c>
      <c r="C34" s="6">
        <v>45875</v>
      </c>
      <c r="D34" s="6">
        <f t="shared" si="0"/>
        <v>45875</v>
      </c>
      <c r="E34" s="12">
        <f t="shared" si="1"/>
        <v>13</v>
      </c>
      <c r="F34" t="s">
        <v>646</v>
      </c>
      <c r="G34" t="s">
        <v>661</v>
      </c>
      <c r="H34" t="s">
        <v>682</v>
      </c>
      <c r="I34" t="str">
        <f t="shared" si="2"/>
        <v>Africa→South Africa→Johannesburg</v>
      </c>
      <c r="J34" t="s">
        <v>702</v>
      </c>
      <c r="K34" t="s">
        <v>709</v>
      </c>
      <c r="L34" t="s">
        <v>726</v>
      </c>
      <c r="M34" t="s">
        <v>729</v>
      </c>
      <c r="N34" t="s">
        <v>766</v>
      </c>
      <c r="O34" s="8">
        <v>1463.9</v>
      </c>
      <c r="P34" s="8">
        <v>2633.02</v>
      </c>
      <c r="Q34" s="10">
        <v>8.4000000000000005E-2</v>
      </c>
      <c r="R34" s="12">
        <v>4</v>
      </c>
      <c r="S34" s="8">
        <f t="shared" si="3"/>
        <v>9647.3852800000004</v>
      </c>
      <c r="T34" s="8">
        <f t="shared" si="4"/>
        <v>5855.6</v>
      </c>
      <c r="U34" s="8">
        <f t="shared" si="5"/>
        <v>3791.7852800000001</v>
      </c>
      <c r="V34" s="10">
        <f t="shared" si="6"/>
        <v>0.39303761277791527</v>
      </c>
    </row>
    <row r="35" spans="1:22" x14ac:dyDescent="0.3">
      <c r="A35" t="s">
        <v>48</v>
      </c>
      <c r="B35" s="6">
        <v>45400</v>
      </c>
      <c r="C35" s="6">
        <v>45420</v>
      </c>
      <c r="D35" s="6">
        <f t="shared" si="0"/>
        <v>45420</v>
      </c>
      <c r="E35" s="12">
        <f t="shared" si="1"/>
        <v>20</v>
      </c>
      <c r="F35" t="s">
        <v>649</v>
      </c>
      <c r="G35" t="s">
        <v>658</v>
      </c>
      <c r="H35" t="s">
        <v>683</v>
      </c>
      <c r="I35" t="str">
        <f t="shared" si="2"/>
        <v>Europe→United Kingdom→London</v>
      </c>
      <c r="J35" t="s">
        <v>703</v>
      </c>
      <c r="K35" t="s">
        <v>1426</v>
      </c>
      <c r="L35" t="s">
        <v>726</v>
      </c>
      <c r="M35" t="s">
        <v>731</v>
      </c>
      <c r="N35" t="s">
        <v>767</v>
      </c>
      <c r="O35" s="8">
        <v>645.33000000000004</v>
      </c>
      <c r="P35" s="8">
        <v>1321.85</v>
      </c>
      <c r="Q35" s="10">
        <v>0</v>
      </c>
      <c r="R35" s="12">
        <v>10</v>
      </c>
      <c r="S35" s="8">
        <f t="shared" si="3"/>
        <v>13218.5</v>
      </c>
      <c r="T35" s="8">
        <f t="shared" si="4"/>
        <v>6453.3</v>
      </c>
      <c r="U35" s="8">
        <f t="shared" si="5"/>
        <v>6765.2</v>
      </c>
      <c r="V35" s="10">
        <f t="shared" si="6"/>
        <v>0.51179785906116426</v>
      </c>
    </row>
    <row r="36" spans="1:22" x14ac:dyDescent="0.3">
      <c r="A36" t="s">
        <v>49</v>
      </c>
      <c r="B36" s="6">
        <v>45527</v>
      </c>
      <c r="C36" s="6">
        <v>45525</v>
      </c>
      <c r="D36" s="6">
        <f t="shared" si="0"/>
        <v>45527</v>
      </c>
      <c r="E36" s="12">
        <f t="shared" si="1"/>
        <v>0</v>
      </c>
      <c r="F36" t="s">
        <v>646</v>
      </c>
      <c r="G36" t="s">
        <v>661</v>
      </c>
      <c r="H36" t="s">
        <v>682</v>
      </c>
      <c r="I36" t="str">
        <f t="shared" si="2"/>
        <v>Africa→South Africa→Johannesburg</v>
      </c>
      <c r="J36" t="s">
        <v>702</v>
      </c>
      <c r="K36" t="s">
        <v>707</v>
      </c>
      <c r="L36" t="s">
        <v>718</v>
      </c>
      <c r="M36" t="s">
        <v>727</v>
      </c>
      <c r="N36" t="s">
        <v>768</v>
      </c>
      <c r="O36" s="8">
        <v>1432.52</v>
      </c>
      <c r="P36" s="8">
        <v>3036.87</v>
      </c>
      <c r="Q36" s="10">
        <v>0</v>
      </c>
      <c r="R36" s="12">
        <v>9</v>
      </c>
      <c r="S36" s="8">
        <f t="shared" si="3"/>
        <v>27331.829999999998</v>
      </c>
      <c r="T36" s="8">
        <f t="shared" si="4"/>
        <v>12892.68</v>
      </c>
      <c r="U36" s="8">
        <f t="shared" si="5"/>
        <v>14439.149999999998</v>
      </c>
      <c r="V36" s="10">
        <f t="shared" si="6"/>
        <v>0.52829064135112791</v>
      </c>
    </row>
    <row r="37" spans="1:22" x14ac:dyDescent="0.3">
      <c r="A37" t="s">
        <v>50</v>
      </c>
      <c r="B37" s="6">
        <v>45012</v>
      </c>
      <c r="C37" s="6">
        <v>45038</v>
      </c>
      <c r="D37" s="6">
        <f t="shared" si="0"/>
        <v>45038</v>
      </c>
      <c r="E37" s="12">
        <f t="shared" si="1"/>
        <v>26</v>
      </c>
      <c r="F37" t="s">
        <v>647</v>
      </c>
      <c r="G37" t="s">
        <v>654</v>
      </c>
      <c r="H37" t="s">
        <v>680</v>
      </c>
      <c r="I37" t="str">
        <f t="shared" si="2"/>
        <v>Asia→India→Delhi</v>
      </c>
      <c r="J37" t="s">
        <v>703</v>
      </c>
      <c r="K37" t="s">
        <v>709</v>
      </c>
      <c r="L37" t="s">
        <v>713</v>
      </c>
      <c r="M37" t="s">
        <v>728</v>
      </c>
      <c r="N37" t="s">
        <v>769</v>
      </c>
      <c r="O37" s="8">
        <v>178.53</v>
      </c>
      <c r="P37" s="8">
        <v>199.37</v>
      </c>
      <c r="Q37" s="10">
        <v>0.10100000000000001</v>
      </c>
      <c r="R37" s="12">
        <v>37</v>
      </c>
      <c r="S37" s="8">
        <f t="shared" si="3"/>
        <v>6631.6443100000006</v>
      </c>
      <c r="T37" s="8">
        <f t="shared" si="4"/>
        <v>6605.61</v>
      </c>
      <c r="U37" s="8">
        <f t="shared" si="5"/>
        <v>26.034310000000914</v>
      </c>
      <c r="V37" s="10">
        <f t="shared" si="6"/>
        <v>3.9257699573457538E-3</v>
      </c>
    </row>
    <row r="38" spans="1:22" x14ac:dyDescent="0.3">
      <c r="A38" t="s">
        <v>51</v>
      </c>
      <c r="B38" s="6">
        <v>45358</v>
      </c>
      <c r="C38" s="6">
        <v>45376</v>
      </c>
      <c r="D38" s="6">
        <f t="shared" si="0"/>
        <v>45376</v>
      </c>
      <c r="E38" s="12">
        <f t="shared" si="1"/>
        <v>18</v>
      </c>
      <c r="F38" t="s">
        <v>649</v>
      </c>
      <c r="G38" t="s">
        <v>656</v>
      </c>
      <c r="H38" t="s">
        <v>684</v>
      </c>
      <c r="I38" t="str">
        <f t="shared" si="2"/>
        <v>Europe→Germany→Munich</v>
      </c>
      <c r="J38" t="s">
        <v>701</v>
      </c>
      <c r="K38" t="s">
        <v>708</v>
      </c>
      <c r="L38" t="s">
        <v>717</v>
      </c>
      <c r="M38" t="s">
        <v>727</v>
      </c>
      <c r="N38" t="s">
        <v>770</v>
      </c>
      <c r="O38" s="8">
        <v>712.84</v>
      </c>
      <c r="P38" s="8">
        <v>927.51</v>
      </c>
      <c r="Q38" s="10">
        <v>0.24299999999999999</v>
      </c>
      <c r="R38" s="12">
        <v>27</v>
      </c>
      <c r="S38" s="8">
        <f t="shared" si="3"/>
        <v>18957.37689</v>
      </c>
      <c r="T38" s="8">
        <f t="shared" si="4"/>
        <v>19246.68</v>
      </c>
      <c r="U38" s="8">
        <f t="shared" si="5"/>
        <v>-289.30311000000074</v>
      </c>
      <c r="V38" s="10">
        <f t="shared" si="6"/>
        <v>-1.5260714163076427E-2</v>
      </c>
    </row>
    <row r="39" spans="1:22" x14ac:dyDescent="0.3">
      <c r="A39" t="s">
        <v>52</v>
      </c>
      <c r="B39" s="6">
        <v>45832</v>
      </c>
      <c r="C39" s="6">
        <v>45848</v>
      </c>
      <c r="D39" s="6">
        <f t="shared" si="0"/>
        <v>45848</v>
      </c>
      <c r="E39" s="12">
        <f t="shared" si="1"/>
        <v>16</v>
      </c>
      <c r="F39" t="s">
        <v>647</v>
      </c>
      <c r="G39" t="s">
        <v>659</v>
      </c>
      <c r="H39" t="s">
        <v>685</v>
      </c>
      <c r="I39" t="str">
        <f t="shared" si="2"/>
        <v>Asia→China→Shanghai</v>
      </c>
      <c r="J39" t="s">
        <v>706</v>
      </c>
      <c r="K39" t="s">
        <v>711</v>
      </c>
      <c r="L39" t="s">
        <v>725</v>
      </c>
      <c r="M39" t="s">
        <v>727</v>
      </c>
      <c r="N39" t="s">
        <v>771</v>
      </c>
      <c r="O39" s="8">
        <v>757.19</v>
      </c>
      <c r="P39" s="8">
        <v>1735.41</v>
      </c>
      <c r="Q39" s="10">
        <v>0.13600000000000001</v>
      </c>
      <c r="R39" s="12">
        <v>8</v>
      </c>
      <c r="S39" s="8">
        <f t="shared" si="3"/>
        <v>11995.153920000001</v>
      </c>
      <c r="T39" s="8">
        <f t="shared" si="4"/>
        <v>6057.52</v>
      </c>
      <c r="U39" s="8">
        <f t="shared" si="5"/>
        <v>5937.6339200000002</v>
      </c>
      <c r="V39" s="10">
        <f t="shared" si="6"/>
        <v>0.4950027285685718</v>
      </c>
    </row>
    <row r="40" spans="1:22" x14ac:dyDescent="0.3">
      <c r="A40" t="s">
        <v>53</v>
      </c>
      <c r="B40" s="6">
        <v>45401</v>
      </c>
      <c r="C40" s="6">
        <v>45418</v>
      </c>
      <c r="D40" s="6">
        <f t="shared" si="0"/>
        <v>45418</v>
      </c>
      <c r="E40" s="12">
        <f t="shared" si="1"/>
        <v>17</v>
      </c>
      <c r="F40" t="s">
        <v>646</v>
      </c>
      <c r="G40" t="s">
        <v>651</v>
      </c>
      <c r="H40" t="s">
        <v>663</v>
      </c>
      <c r="I40" t="str">
        <f t="shared" si="2"/>
        <v>Africa→Nigeria→Port Harcourt</v>
      </c>
      <c r="J40" t="s">
        <v>703</v>
      </c>
      <c r="K40" t="s">
        <v>708</v>
      </c>
      <c r="L40" t="s">
        <v>720</v>
      </c>
      <c r="M40" t="s">
        <v>728</v>
      </c>
      <c r="N40" t="s">
        <v>772</v>
      </c>
      <c r="O40" s="8">
        <v>865.33</v>
      </c>
      <c r="P40" s="8">
        <v>1395.64</v>
      </c>
      <c r="Q40" s="10">
        <v>0.17499999999999999</v>
      </c>
      <c r="R40" s="12">
        <v>13</v>
      </c>
      <c r="S40" s="8">
        <f t="shared" si="3"/>
        <v>14968.239</v>
      </c>
      <c r="T40" s="8">
        <f t="shared" si="4"/>
        <v>11249.29</v>
      </c>
      <c r="U40" s="8">
        <f t="shared" si="5"/>
        <v>3718.9489999999987</v>
      </c>
      <c r="V40" s="10">
        <f t="shared" si="6"/>
        <v>0.24845601409758347</v>
      </c>
    </row>
    <row r="41" spans="1:22" x14ac:dyDescent="0.3">
      <c r="A41" t="s">
        <v>54</v>
      </c>
      <c r="B41" s="6">
        <v>45094</v>
      </c>
      <c r="C41" s="6">
        <v>45101</v>
      </c>
      <c r="D41" s="6">
        <f t="shared" si="0"/>
        <v>45101</v>
      </c>
      <c r="E41" s="12">
        <f t="shared" si="1"/>
        <v>7</v>
      </c>
      <c r="F41" t="s">
        <v>648</v>
      </c>
      <c r="G41" t="s">
        <v>660</v>
      </c>
      <c r="H41" t="s">
        <v>686</v>
      </c>
      <c r="I41" t="str">
        <f t="shared" si="2"/>
        <v>Americas→USA→San Francisco</v>
      </c>
      <c r="J41" t="s">
        <v>701</v>
      </c>
      <c r="K41" t="s">
        <v>707</v>
      </c>
      <c r="L41" t="s">
        <v>714</v>
      </c>
      <c r="M41" t="s">
        <v>728</v>
      </c>
      <c r="N41" t="s">
        <v>773</v>
      </c>
      <c r="O41" s="8">
        <v>313.99</v>
      </c>
      <c r="P41" s="8">
        <v>454.42</v>
      </c>
      <c r="Q41" s="10">
        <v>0.129</v>
      </c>
      <c r="R41" s="12">
        <v>9</v>
      </c>
      <c r="S41" s="8">
        <f t="shared" si="3"/>
        <v>3562.1983800000003</v>
      </c>
      <c r="T41" s="8">
        <f t="shared" si="4"/>
        <v>2825.91</v>
      </c>
      <c r="U41" s="8">
        <f t="shared" si="5"/>
        <v>736.28838000000042</v>
      </c>
      <c r="V41" s="10">
        <f t="shared" si="6"/>
        <v>0.20669493988147858</v>
      </c>
    </row>
    <row r="42" spans="1:22" x14ac:dyDescent="0.3">
      <c r="A42" t="s">
        <v>55</v>
      </c>
      <c r="B42" s="6">
        <v>45531</v>
      </c>
      <c r="C42" s="6">
        <v>45554</v>
      </c>
      <c r="D42" s="6">
        <f t="shared" si="0"/>
        <v>45554</v>
      </c>
      <c r="E42" s="12">
        <f t="shared" si="1"/>
        <v>23</v>
      </c>
      <c r="F42" t="s">
        <v>649</v>
      </c>
      <c r="G42" t="s">
        <v>656</v>
      </c>
      <c r="H42" t="s">
        <v>671</v>
      </c>
      <c r="I42" t="str">
        <f t="shared" si="2"/>
        <v>Europe→Germany→Berlin</v>
      </c>
      <c r="J42" t="s">
        <v>705</v>
      </c>
      <c r="K42" t="s">
        <v>711</v>
      </c>
      <c r="L42" t="s">
        <v>726</v>
      </c>
      <c r="M42" t="s">
        <v>732</v>
      </c>
      <c r="N42" t="s">
        <v>774</v>
      </c>
      <c r="O42" s="8">
        <v>1024.01</v>
      </c>
      <c r="P42" s="8">
        <v>1580.97</v>
      </c>
      <c r="Q42" s="10">
        <v>3.6999999999999998E-2</v>
      </c>
      <c r="R42" s="12">
        <v>27</v>
      </c>
      <c r="S42" s="8">
        <f t="shared" si="3"/>
        <v>41106.800970000004</v>
      </c>
      <c r="T42" s="8">
        <f t="shared" si="4"/>
        <v>27648.27</v>
      </c>
      <c r="U42" s="8">
        <f t="shared" si="5"/>
        <v>13458.530970000003</v>
      </c>
      <c r="V42" s="10">
        <f t="shared" si="6"/>
        <v>0.3274039976942531</v>
      </c>
    </row>
    <row r="43" spans="1:22" x14ac:dyDescent="0.3">
      <c r="A43" t="s">
        <v>56</v>
      </c>
      <c r="B43" s="6">
        <v>45302</v>
      </c>
      <c r="C43" s="6">
        <v>45324</v>
      </c>
      <c r="D43" s="6">
        <f t="shared" si="0"/>
        <v>45324</v>
      </c>
      <c r="E43" s="12">
        <f t="shared" si="1"/>
        <v>22</v>
      </c>
      <c r="F43" t="s">
        <v>646</v>
      </c>
      <c r="G43" t="s">
        <v>661</v>
      </c>
      <c r="H43" t="s">
        <v>687</v>
      </c>
      <c r="I43" t="str">
        <f t="shared" si="2"/>
        <v>Africa→South Africa→Durban</v>
      </c>
      <c r="J43" t="s">
        <v>704</v>
      </c>
      <c r="K43" t="s">
        <v>708</v>
      </c>
      <c r="L43" t="s">
        <v>723</v>
      </c>
      <c r="M43" t="s">
        <v>729</v>
      </c>
      <c r="N43" t="s">
        <v>775</v>
      </c>
      <c r="O43" s="8">
        <v>1206.2</v>
      </c>
      <c r="P43" s="8">
        <v>1759.79</v>
      </c>
      <c r="Q43" s="10">
        <v>0</v>
      </c>
      <c r="R43" s="12">
        <v>6</v>
      </c>
      <c r="S43" s="8">
        <f t="shared" si="3"/>
        <v>10558.74</v>
      </c>
      <c r="T43" s="8">
        <f t="shared" si="4"/>
        <v>7237.2000000000007</v>
      </c>
      <c r="U43" s="8">
        <f t="shared" si="5"/>
        <v>3321.5399999999991</v>
      </c>
      <c r="V43" s="10">
        <f t="shared" si="6"/>
        <v>0.31457730751964713</v>
      </c>
    </row>
    <row r="44" spans="1:22" x14ac:dyDescent="0.3">
      <c r="A44" t="s">
        <v>57</v>
      </c>
      <c r="B44" s="6">
        <v>45590</v>
      </c>
      <c r="C44" s="6">
        <v>45610</v>
      </c>
      <c r="D44" s="6">
        <f t="shared" si="0"/>
        <v>45610</v>
      </c>
      <c r="E44" s="12">
        <f t="shared" si="1"/>
        <v>20</v>
      </c>
      <c r="F44" t="s">
        <v>646</v>
      </c>
      <c r="G44" t="s">
        <v>650</v>
      </c>
      <c r="H44" t="s">
        <v>675</v>
      </c>
      <c r="I44" t="str">
        <f t="shared" si="2"/>
        <v>Africa→Kenya→Mombasa</v>
      </c>
      <c r="J44" t="s">
        <v>701</v>
      </c>
      <c r="K44" t="s">
        <v>711</v>
      </c>
      <c r="L44" t="s">
        <v>722</v>
      </c>
      <c r="M44" t="s">
        <v>728</v>
      </c>
      <c r="N44" t="s">
        <v>776</v>
      </c>
      <c r="O44" s="8">
        <v>1396.48</v>
      </c>
      <c r="P44" s="8">
        <v>3204.5</v>
      </c>
      <c r="Q44" s="10">
        <v>0.318</v>
      </c>
      <c r="R44" s="12">
        <v>14</v>
      </c>
      <c r="S44" s="8">
        <f t="shared" si="3"/>
        <v>30596.565999999999</v>
      </c>
      <c r="T44" s="8">
        <f t="shared" si="4"/>
        <v>19550.72</v>
      </c>
      <c r="U44" s="8">
        <f t="shared" si="5"/>
        <v>11045.845999999998</v>
      </c>
      <c r="V44" s="10">
        <f t="shared" si="6"/>
        <v>0.36101587348070363</v>
      </c>
    </row>
    <row r="45" spans="1:22" x14ac:dyDescent="0.3">
      <c r="A45" t="s">
        <v>58</v>
      </c>
      <c r="B45" s="6">
        <v>45806</v>
      </c>
      <c r="C45" s="6">
        <v>45828</v>
      </c>
      <c r="D45" s="6">
        <f t="shared" si="0"/>
        <v>45828</v>
      </c>
      <c r="E45" s="12">
        <f t="shared" si="1"/>
        <v>22</v>
      </c>
      <c r="F45" t="s">
        <v>649</v>
      </c>
      <c r="G45" t="s">
        <v>656</v>
      </c>
      <c r="H45" t="s">
        <v>671</v>
      </c>
      <c r="I45" t="str">
        <f t="shared" si="2"/>
        <v>Europe→Germany→Berlin</v>
      </c>
      <c r="J45" t="s">
        <v>701</v>
      </c>
      <c r="K45" t="s">
        <v>711</v>
      </c>
      <c r="L45" t="s">
        <v>720</v>
      </c>
      <c r="M45" t="s">
        <v>728</v>
      </c>
      <c r="N45" t="s">
        <v>777</v>
      </c>
      <c r="O45" s="8">
        <v>483.47</v>
      </c>
      <c r="P45" s="8">
        <v>1135.43</v>
      </c>
      <c r="Q45" s="10">
        <v>0.14599999999999999</v>
      </c>
      <c r="R45" s="12">
        <v>11</v>
      </c>
      <c r="S45" s="8">
        <f t="shared" si="3"/>
        <v>10666.229420000001</v>
      </c>
      <c r="T45" s="8">
        <f t="shared" si="4"/>
        <v>5318.17</v>
      </c>
      <c r="U45" s="8">
        <f t="shared" si="5"/>
        <v>5348.0594200000014</v>
      </c>
      <c r="V45" s="10">
        <f t="shared" si="6"/>
        <v>0.50140112399719983</v>
      </c>
    </row>
    <row r="46" spans="1:22" x14ac:dyDescent="0.3">
      <c r="A46" t="s">
        <v>59</v>
      </c>
      <c r="B46" s="6">
        <v>45432</v>
      </c>
      <c r="C46" s="6">
        <v>45445</v>
      </c>
      <c r="D46" s="6">
        <f t="shared" si="0"/>
        <v>45445</v>
      </c>
      <c r="E46" s="12">
        <f t="shared" si="1"/>
        <v>13</v>
      </c>
      <c r="F46" t="s">
        <v>648</v>
      </c>
      <c r="G46" t="s">
        <v>653</v>
      </c>
      <c r="H46" t="s">
        <v>688</v>
      </c>
      <c r="I46" t="str">
        <f t="shared" si="2"/>
        <v>Americas→Canada→Vancouver</v>
      </c>
      <c r="J46" t="s">
        <v>706</v>
      </c>
      <c r="K46" t="s">
        <v>709</v>
      </c>
      <c r="L46" t="s">
        <v>723</v>
      </c>
      <c r="M46" t="s">
        <v>727</v>
      </c>
      <c r="N46" t="s">
        <v>778</v>
      </c>
      <c r="O46" s="8">
        <v>675.43</v>
      </c>
      <c r="P46" s="8">
        <v>996.36</v>
      </c>
      <c r="Q46" s="10">
        <v>0.182</v>
      </c>
      <c r="R46" s="12">
        <v>22</v>
      </c>
      <c r="S46" s="8">
        <f t="shared" si="3"/>
        <v>17930.494560000003</v>
      </c>
      <c r="T46" s="8">
        <f t="shared" si="4"/>
        <v>14859.46</v>
      </c>
      <c r="U46" s="8">
        <f t="shared" si="5"/>
        <v>3071.0345600000037</v>
      </c>
      <c r="V46" s="10">
        <f t="shared" si="6"/>
        <v>0.17127439233332575</v>
      </c>
    </row>
    <row r="47" spans="1:22" x14ac:dyDescent="0.3">
      <c r="A47" t="s">
        <v>60</v>
      </c>
      <c r="B47" s="6">
        <v>45035</v>
      </c>
      <c r="C47" s="6">
        <v>45046</v>
      </c>
      <c r="D47" s="6">
        <f t="shared" si="0"/>
        <v>45046</v>
      </c>
      <c r="E47" s="12">
        <f t="shared" si="1"/>
        <v>11</v>
      </c>
      <c r="F47" t="s">
        <v>647</v>
      </c>
      <c r="G47" t="s">
        <v>654</v>
      </c>
      <c r="H47" t="s">
        <v>680</v>
      </c>
      <c r="I47" t="str">
        <f t="shared" si="2"/>
        <v>Asia→India→Delhi</v>
      </c>
      <c r="J47" t="s">
        <v>705</v>
      </c>
      <c r="K47" t="s">
        <v>707</v>
      </c>
      <c r="L47" t="s">
        <v>720</v>
      </c>
      <c r="M47" t="s">
        <v>729</v>
      </c>
      <c r="N47" t="s">
        <v>779</v>
      </c>
      <c r="O47" s="8">
        <v>826.55</v>
      </c>
      <c r="P47" s="8">
        <v>1397.05</v>
      </c>
      <c r="Q47" s="10">
        <v>0.16900000000000001</v>
      </c>
      <c r="R47" s="12">
        <v>28</v>
      </c>
      <c r="S47" s="8">
        <f t="shared" si="3"/>
        <v>32506.559399999998</v>
      </c>
      <c r="T47" s="8">
        <f t="shared" si="4"/>
        <v>23143.399999999998</v>
      </c>
      <c r="U47" s="8">
        <f t="shared" si="5"/>
        <v>9363.1594000000005</v>
      </c>
      <c r="V47" s="10">
        <f t="shared" si="6"/>
        <v>0.28803907804527601</v>
      </c>
    </row>
    <row r="48" spans="1:22" x14ac:dyDescent="0.3">
      <c r="A48" t="s">
        <v>61</v>
      </c>
      <c r="B48" s="6">
        <v>45100</v>
      </c>
      <c r="C48" s="6">
        <v>45110</v>
      </c>
      <c r="D48" s="6">
        <f t="shared" si="0"/>
        <v>45110</v>
      </c>
      <c r="E48" s="12">
        <f t="shared" si="1"/>
        <v>10</v>
      </c>
      <c r="F48" t="s">
        <v>646</v>
      </c>
      <c r="G48" t="s">
        <v>651</v>
      </c>
      <c r="H48" t="s">
        <v>669</v>
      </c>
      <c r="I48" t="str">
        <f t="shared" si="2"/>
        <v>Africa→Nigeria→Abuja</v>
      </c>
      <c r="J48" t="s">
        <v>704</v>
      </c>
      <c r="K48" t="s">
        <v>708</v>
      </c>
      <c r="L48" t="s">
        <v>713</v>
      </c>
      <c r="M48" t="s">
        <v>728</v>
      </c>
      <c r="N48" t="s">
        <v>780</v>
      </c>
      <c r="O48" s="8">
        <v>337.75</v>
      </c>
      <c r="P48" s="8">
        <v>548.89</v>
      </c>
      <c r="Q48" s="10">
        <v>0</v>
      </c>
      <c r="R48" s="12">
        <v>13</v>
      </c>
      <c r="S48" s="8">
        <f t="shared" si="3"/>
        <v>7135.57</v>
      </c>
      <c r="T48" s="8">
        <f t="shared" si="4"/>
        <v>4390.75</v>
      </c>
      <c r="U48" s="8">
        <f t="shared" si="5"/>
        <v>2744.8199999999997</v>
      </c>
      <c r="V48" s="10">
        <f t="shared" si="6"/>
        <v>0.38466723751571352</v>
      </c>
    </row>
    <row r="49" spans="1:22" x14ac:dyDescent="0.3">
      <c r="A49" t="s">
        <v>62</v>
      </c>
      <c r="B49" s="6">
        <v>45426</v>
      </c>
      <c r="C49" s="6">
        <v>45440</v>
      </c>
      <c r="D49" s="6">
        <f t="shared" si="0"/>
        <v>45440</v>
      </c>
      <c r="E49" s="12">
        <f t="shared" si="1"/>
        <v>14</v>
      </c>
      <c r="F49" t="s">
        <v>649</v>
      </c>
      <c r="G49" t="s">
        <v>658</v>
      </c>
      <c r="H49" t="s">
        <v>674</v>
      </c>
      <c r="I49" t="str">
        <f t="shared" si="2"/>
        <v>Europe→United Kingdom→Birmingham</v>
      </c>
      <c r="J49" t="s">
        <v>704</v>
      </c>
      <c r="K49" t="s">
        <v>707</v>
      </c>
      <c r="L49" t="s">
        <v>717</v>
      </c>
      <c r="M49" t="s">
        <v>729</v>
      </c>
      <c r="N49" t="s">
        <v>781</v>
      </c>
      <c r="O49" s="8">
        <v>1421.14</v>
      </c>
      <c r="P49" s="8">
        <v>3524</v>
      </c>
      <c r="Q49" s="10">
        <v>0</v>
      </c>
      <c r="R49" s="12">
        <v>31</v>
      </c>
      <c r="S49" s="8">
        <f t="shared" si="3"/>
        <v>109244</v>
      </c>
      <c r="T49" s="8">
        <f t="shared" si="4"/>
        <v>44055.340000000004</v>
      </c>
      <c r="U49" s="8">
        <f t="shared" si="5"/>
        <v>65188.659999999996</v>
      </c>
      <c r="V49" s="10">
        <f t="shared" si="6"/>
        <v>0.59672531214528945</v>
      </c>
    </row>
    <row r="50" spans="1:22" x14ac:dyDescent="0.3">
      <c r="A50" t="s">
        <v>63</v>
      </c>
      <c r="B50" s="6">
        <v>45579</v>
      </c>
      <c r="C50" s="6">
        <v>45604</v>
      </c>
      <c r="D50" s="6">
        <f t="shared" si="0"/>
        <v>45604</v>
      </c>
      <c r="E50" s="12">
        <f t="shared" si="1"/>
        <v>25</v>
      </c>
      <c r="F50" t="s">
        <v>646</v>
      </c>
      <c r="G50" t="s">
        <v>651</v>
      </c>
      <c r="H50" t="s">
        <v>665</v>
      </c>
      <c r="I50" t="str">
        <f t="shared" si="2"/>
        <v>Africa→Nigeria→Lagos</v>
      </c>
      <c r="J50" t="s">
        <v>706</v>
      </c>
      <c r="K50" t="s">
        <v>708</v>
      </c>
      <c r="L50" t="s">
        <v>719</v>
      </c>
      <c r="M50" t="s">
        <v>729</v>
      </c>
      <c r="N50" t="s">
        <v>782</v>
      </c>
      <c r="O50" s="8">
        <v>859.35</v>
      </c>
      <c r="P50" s="8">
        <v>1825.61</v>
      </c>
      <c r="Q50" s="10">
        <v>0.187</v>
      </c>
      <c r="R50" s="12">
        <v>24</v>
      </c>
      <c r="S50" s="8">
        <f t="shared" si="3"/>
        <v>35621.302319999995</v>
      </c>
      <c r="T50" s="8">
        <f t="shared" si="4"/>
        <v>20624.400000000001</v>
      </c>
      <c r="U50" s="8">
        <f t="shared" si="5"/>
        <v>14996.902319999994</v>
      </c>
      <c r="V50" s="10">
        <f t="shared" si="6"/>
        <v>0.42100937762681989</v>
      </c>
    </row>
    <row r="51" spans="1:22" x14ac:dyDescent="0.3">
      <c r="A51" t="s">
        <v>64</v>
      </c>
      <c r="B51" s="6">
        <v>45117</v>
      </c>
      <c r="C51" s="6">
        <v>45139</v>
      </c>
      <c r="D51" s="6">
        <f t="shared" si="0"/>
        <v>45139</v>
      </c>
      <c r="E51" s="12">
        <f t="shared" si="1"/>
        <v>22</v>
      </c>
      <c r="F51" t="s">
        <v>649</v>
      </c>
      <c r="G51" t="s">
        <v>657</v>
      </c>
      <c r="H51" t="s">
        <v>673</v>
      </c>
      <c r="I51" t="str">
        <f t="shared" si="2"/>
        <v>Europe→France→Marseille</v>
      </c>
      <c r="J51" t="s">
        <v>704</v>
      </c>
      <c r="K51" t="s">
        <v>709</v>
      </c>
      <c r="L51" t="s">
        <v>717</v>
      </c>
      <c r="M51" t="s">
        <v>728</v>
      </c>
      <c r="N51" t="s">
        <v>783</v>
      </c>
      <c r="O51" s="8">
        <v>1303.56</v>
      </c>
      <c r="P51" s="8">
        <v>1791.37</v>
      </c>
      <c r="Q51" s="10">
        <v>0.126</v>
      </c>
      <c r="R51" s="12">
        <v>22</v>
      </c>
      <c r="S51" s="8">
        <f t="shared" si="3"/>
        <v>34444.462359999998</v>
      </c>
      <c r="T51" s="8">
        <f t="shared" si="4"/>
        <v>28678.32</v>
      </c>
      <c r="U51" s="8">
        <f t="shared" si="5"/>
        <v>5766.142359999998</v>
      </c>
      <c r="V51" s="10">
        <f t="shared" si="6"/>
        <v>0.16740404596055358</v>
      </c>
    </row>
    <row r="52" spans="1:22" x14ac:dyDescent="0.3">
      <c r="A52" t="s">
        <v>65</v>
      </c>
      <c r="B52" s="6">
        <v>45602</v>
      </c>
      <c r="C52" s="6">
        <v>45618</v>
      </c>
      <c r="D52" s="6">
        <f t="shared" si="0"/>
        <v>45618</v>
      </c>
      <c r="E52" s="12">
        <f t="shared" si="1"/>
        <v>16</v>
      </c>
      <c r="F52" t="s">
        <v>648</v>
      </c>
      <c r="G52" t="s">
        <v>653</v>
      </c>
      <c r="H52" t="s">
        <v>667</v>
      </c>
      <c r="I52" t="str">
        <f t="shared" si="2"/>
        <v>Americas→Canada→Toronto</v>
      </c>
      <c r="J52" t="s">
        <v>703</v>
      </c>
      <c r="K52" t="s">
        <v>710</v>
      </c>
      <c r="L52" t="s">
        <v>726</v>
      </c>
      <c r="M52" t="s">
        <v>733</v>
      </c>
      <c r="N52" t="s">
        <v>784</v>
      </c>
      <c r="O52" s="8">
        <v>1454.11</v>
      </c>
      <c r="P52" s="8">
        <v>2629.75</v>
      </c>
      <c r="Q52" s="10">
        <v>0.29199999999999998</v>
      </c>
      <c r="R52" s="12">
        <v>8</v>
      </c>
      <c r="S52" s="8">
        <f t="shared" si="3"/>
        <v>14894.903999999999</v>
      </c>
      <c r="T52" s="8">
        <f t="shared" si="4"/>
        <v>11632.88</v>
      </c>
      <c r="U52" s="8">
        <f t="shared" si="5"/>
        <v>3262.0239999999994</v>
      </c>
      <c r="V52" s="10">
        <f t="shared" si="6"/>
        <v>0.21900268709351867</v>
      </c>
    </row>
    <row r="53" spans="1:22" x14ac:dyDescent="0.3">
      <c r="A53" t="s">
        <v>66</v>
      </c>
      <c r="B53" s="6">
        <v>45582</v>
      </c>
      <c r="C53" s="6">
        <v>45602</v>
      </c>
      <c r="D53" s="6">
        <f t="shared" si="0"/>
        <v>45602</v>
      </c>
      <c r="E53" s="12">
        <f t="shared" si="1"/>
        <v>20</v>
      </c>
      <c r="F53" t="s">
        <v>647</v>
      </c>
      <c r="G53" t="s">
        <v>654</v>
      </c>
      <c r="H53" t="s">
        <v>668</v>
      </c>
      <c r="I53" t="str">
        <f t="shared" si="2"/>
        <v>Asia→India→Bengaluru</v>
      </c>
      <c r="J53" t="s">
        <v>706</v>
      </c>
      <c r="K53" t="s">
        <v>710</v>
      </c>
      <c r="L53" t="s">
        <v>719</v>
      </c>
      <c r="M53" t="s">
        <v>732</v>
      </c>
      <c r="N53" t="s">
        <v>785</v>
      </c>
      <c r="O53" s="8">
        <v>72.94</v>
      </c>
      <c r="P53" s="8">
        <v>106.3</v>
      </c>
      <c r="Q53" s="10">
        <v>0.29499999999999998</v>
      </c>
      <c r="R53" s="12">
        <v>8</v>
      </c>
      <c r="S53" s="8">
        <f t="shared" si="3"/>
        <v>599.53200000000004</v>
      </c>
      <c r="T53" s="8">
        <f t="shared" si="4"/>
        <v>583.52</v>
      </c>
      <c r="U53" s="8">
        <f t="shared" si="5"/>
        <v>16.012000000000057</v>
      </c>
      <c r="V53" s="10">
        <f t="shared" si="6"/>
        <v>2.6707498515508857E-2</v>
      </c>
    </row>
    <row r="54" spans="1:22" x14ac:dyDescent="0.3">
      <c r="A54" t="s">
        <v>67</v>
      </c>
      <c r="B54" s="6">
        <v>45016</v>
      </c>
      <c r="C54" s="6">
        <v>45021</v>
      </c>
      <c r="D54" s="6">
        <f t="shared" si="0"/>
        <v>45021</v>
      </c>
      <c r="E54" s="12">
        <f t="shared" si="1"/>
        <v>5</v>
      </c>
      <c r="F54" t="s">
        <v>646</v>
      </c>
      <c r="G54" t="s">
        <v>650</v>
      </c>
      <c r="H54" t="s">
        <v>678</v>
      </c>
      <c r="I54" t="str">
        <f t="shared" si="2"/>
        <v>Africa→Kenya→Nakuru</v>
      </c>
      <c r="J54" t="s">
        <v>702</v>
      </c>
      <c r="K54" t="s">
        <v>709</v>
      </c>
      <c r="L54" t="s">
        <v>717</v>
      </c>
      <c r="M54" t="s">
        <v>731</v>
      </c>
      <c r="N54" t="s">
        <v>786</v>
      </c>
      <c r="O54" s="8">
        <v>533.26</v>
      </c>
      <c r="P54" s="8">
        <v>385.72</v>
      </c>
      <c r="Q54" s="10">
        <v>0</v>
      </c>
      <c r="R54" s="12">
        <v>15</v>
      </c>
      <c r="S54" s="8">
        <f t="shared" si="3"/>
        <v>5785.8</v>
      </c>
      <c r="T54" s="8">
        <f t="shared" si="4"/>
        <v>7998.9</v>
      </c>
      <c r="U54" s="8">
        <f t="shared" si="5"/>
        <v>-2213.0999999999995</v>
      </c>
      <c r="V54" s="10">
        <f t="shared" si="6"/>
        <v>-0.38250544436378708</v>
      </c>
    </row>
    <row r="55" spans="1:22" x14ac:dyDescent="0.3">
      <c r="A55" t="s">
        <v>68</v>
      </c>
      <c r="B55" s="6">
        <v>45678</v>
      </c>
      <c r="C55" s="6">
        <v>45704</v>
      </c>
      <c r="D55" s="6">
        <f t="shared" si="0"/>
        <v>45704</v>
      </c>
      <c r="E55" s="12">
        <f t="shared" si="1"/>
        <v>26</v>
      </c>
      <c r="F55" t="s">
        <v>649</v>
      </c>
      <c r="G55" t="s">
        <v>657</v>
      </c>
      <c r="H55" t="s">
        <v>679</v>
      </c>
      <c r="I55" t="str">
        <f t="shared" si="2"/>
        <v>Europe→France→Lyon</v>
      </c>
      <c r="J55" t="s">
        <v>701</v>
      </c>
      <c r="K55" t="s">
        <v>710</v>
      </c>
      <c r="L55" t="s">
        <v>719</v>
      </c>
      <c r="M55" t="s">
        <v>731</v>
      </c>
      <c r="N55" t="s">
        <v>787</v>
      </c>
      <c r="O55" s="8">
        <v>204.11</v>
      </c>
      <c r="P55" s="8">
        <v>236.87</v>
      </c>
      <c r="Q55" s="10">
        <v>0.182</v>
      </c>
      <c r="R55" s="12">
        <v>13</v>
      </c>
      <c r="S55" s="8">
        <f t="shared" si="3"/>
        <v>2518.8755800000004</v>
      </c>
      <c r="T55" s="8">
        <f t="shared" si="4"/>
        <v>2653.4300000000003</v>
      </c>
      <c r="U55" s="8">
        <f t="shared" si="5"/>
        <v>-134.55441999999994</v>
      </c>
      <c r="V55" s="10">
        <f t="shared" si="6"/>
        <v>-5.3418446337075494E-2</v>
      </c>
    </row>
    <row r="56" spans="1:22" x14ac:dyDescent="0.3">
      <c r="A56" t="s">
        <v>69</v>
      </c>
      <c r="B56" s="6">
        <v>45168</v>
      </c>
      <c r="C56" s="6">
        <v>45170</v>
      </c>
      <c r="D56" s="6">
        <f t="shared" si="0"/>
        <v>45170</v>
      </c>
      <c r="E56" s="12">
        <f t="shared" si="1"/>
        <v>2</v>
      </c>
      <c r="F56" t="s">
        <v>649</v>
      </c>
      <c r="G56" t="s">
        <v>656</v>
      </c>
      <c r="H56" t="s">
        <v>684</v>
      </c>
      <c r="I56" t="str">
        <f t="shared" si="2"/>
        <v>Europe→Germany→Munich</v>
      </c>
      <c r="J56" t="s">
        <v>701</v>
      </c>
      <c r="K56" t="s">
        <v>711</v>
      </c>
      <c r="L56" t="s">
        <v>725</v>
      </c>
      <c r="M56" t="s">
        <v>729</v>
      </c>
      <c r="N56" t="s">
        <v>788</v>
      </c>
      <c r="O56" s="8">
        <v>44.42</v>
      </c>
      <c r="P56" s="8">
        <v>41.9</v>
      </c>
      <c r="Q56" s="10">
        <v>0.14399999999999999</v>
      </c>
      <c r="R56" s="12">
        <v>6</v>
      </c>
      <c r="S56" s="8">
        <f t="shared" si="3"/>
        <v>215.19839999999996</v>
      </c>
      <c r="T56" s="8">
        <f t="shared" si="4"/>
        <v>266.52</v>
      </c>
      <c r="U56" s="8">
        <f t="shared" si="5"/>
        <v>-51.321600000000018</v>
      </c>
      <c r="V56" s="10">
        <f t="shared" si="6"/>
        <v>-0.23848504449847224</v>
      </c>
    </row>
    <row r="57" spans="1:22" x14ac:dyDescent="0.3">
      <c r="A57" t="s">
        <v>70</v>
      </c>
      <c r="B57" s="6">
        <v>45753</v>
      </c>
      <c r="C57" s="6">
        <v>45777</v>
      </c>
      <c r="D57" s="6">
        <f t="shared" si="0"/>
        <v>45777</v>
      </c>
      <c r="E57" s="12">
        <f t="shared" si="1"/>
        <v>24</v>
      </c>
      <c r="F57" t="s">
        <v>648</v>
      </c>
      <c r="G57" t="s">
        <v>655</v>
      </c>
      <c r="H57" t="s">
        <v>672</v>
      </c>
      <c r="I57" t="str">
        <f t="shared" si="2"/>
        <v>Americas→Brazil→Brasília</v>
      </c>
      <c r="J57" t="s">
        <v>702</v>
      </c>
      <c r="K57" t="s">
        <v>708</v>
      </c>
      <c r="L57" t="s">
        <v>723</v>
      </c>
      <c r="M57" t="s">
        <v>732</v>
      </c>
      <c r="N57" t="s">
        <v>789</v>
      </c>
      <c r="O57" s="8">
        <v>855.78</v>
      </c>
      <c r="P57" s="8">
        <v>977.38</v>
      </c>
      <c r="Q57" s="10">
        <v>0.14699999999999999</v>
      </c>
      <c r="R57" s="12">
        <v>38</v>
      </c>
      <c r="S57" s="8">
        <f t="shared" si="3"/>
        <v>31680.795320000001</v>
      </c>
      <c r="T57" s="8">
        <f t="shared" si="4"/>
        <v>32519.64</v>
      </c>
      <c r="U57" s="8">
        <f t="shared" si="5"/>
        <v>-838.84467999999833</v>
      </c>
      <c r="V57" s="10">
        <f t="shared" si="6"/>
        <v>-2.6478018355506307E-2</v>
      </c>
    </row>
    <row r="58" spans="1:22" x14ac:dyDescent="0.3">
      <c r="A58" t="s">
        <v>71</v>
      </c>
      <c r="B58" s="6">
        <v>45697</v>
      </c>
      <c r="C58" s="6">
        <v>45717</v>
      </c>
      <c r="D58" s="6">
        <f t="shared" si="0"/>
        <v>45717</v>
      </c>
      <c r="E58" s="12">
        <f t="shared" si="1"/>
        <v>20</v>
      </c>
      <c r="F58" t="s">
        <v>648</v>
      </c>
      <c r="G58" t="s">
        <v>655</v>
      </c>
      <c r="H58" t="s">
        <v>670</v>
      </c>
      <c r="I58" t="str">
        <f t="shared" si="2"/>
        <v>Americas→Brazil→São Paulo</v>
      </c>
      <c r="J58" t="s">
        <v>701</v>
      </c>
      <c r="K58" t="s">
        <v>710</v>
      </c>
      <c r="L58" t="s">
        <v>717</v>
      </c>
      <c r="M58" t="s">
        <v>731</v>
      </c>
      <c r="N58" t="s">
        <v>790</v>
      </c>
      <c r="O58" s="8">
        <v>1154.6400000000001</v>
      </c>
      <c r="P58" s="8">
        <v>2794.13</v>
      </c>
      <c r="Q58" s="10">
        <v>3.5000000000000003E-2</v>
      </c>
      <c r="R58" s="12">
        <v>11</v>
      </c>
      <c r="S58" s="8">
        <f t="shared" si="3"/>
        <v>29659.68995</v>
      </c>
      <c r="T58" s="8">
        <f t="shared" si="4"/>
        <v>12701.04</v>
      </c>
      <c r="U58" s="8">
        <f t="shared" si="5"/>
        <v>16958.649949999999</v>
      </c>
      <c r="V58" s="10">
        <f t="shared" si="6"/>
        <v>0.57177435025749479</v>
      </c>
    </row>
    <row r="59" spans="1:22" x14ac:dyDescent="0.3">
      <c r="A59" t="s">
        <v>72</v>
      </c>
      <c r="B59" s="6">
        <v>45643</v>
      </c>
      <c r="C59" s="6">
        <v>45644</v>
      </c>
      <c r="D59" s="6">
        <f t="shared" si="0"/>
        <v>45644</v>
      </c>
      <c r="E59" s="12">
        <f t="shared" si="1"/>
        <v>1</v>
      </c>
      <c r="F59" t="s">
        <v>649</v>
      </c>
      <c r="G59" t="s">
        <v>656</v>
      </c>
      <c r="H59" t="s">
        <v>684</v>
      </c>
      <c r="I59" t="str">
        <f t="shared" si="2"/>
        <v>Europe→Germany→Munich</v>
      </c>
      <c r="J59" t="s">
        <v>702</v>
      </c>
      <c r="K59" t="s">
        <v>707</v>
      </c>
      <c r="L59" t="s">
        <v>716</v>
      </c>
      <c r="M59" t="s">
        <v>733</v>
      </c>
      <c r="N59" t="s">
        <v>791</v>
      </c>
      <c r="O59" s="8">
        <v>346.82</v>
      </c>
      <c r="P59" s="8">
        <v>701.95</v>
      </c>
      <c r="Q59" s="10">
        <v>0.14699999999999999</v>
      </c>
      <c r="R59" s="12">
        <v>8</v>
      </c>
      <c r="S59" s="8">
        <f t="shared" si="3"/>
        <v>4790.1068000000005</v>
      </c>
      <c r="T59" s="8">
        <f t="shared" si="4"/>
        <v>2774.56</v>
      </c>
      <c r="U59" s="8">
        <f t="shared" si="5"/>
        <v>2015.5468000000005</v>
      </c>
      <c r="V59" s="10">
        <f t="shared" si="6"/>
        <v>0.42077283120284509</v>
      </c>
    </row>
    <row r="60" spans="1:22" x14ac:dyDescent="0.3">
      <c r="A60" t="s">
        <v>73</v>
      </c>
      <c r="B60" s="6">
        <v>45817</v>
      </c>
      <c r="C60" s="6">
        <v>45826</v>
      </c>
      <c r="D60" s="6">
        <f t="shared" si="0"/>
        <v>45826</v>
      </c>
      <c r="E60" s="12">
        <f t="shared" si="1"/>
        <v>9</v>
      </c>
      <c r="F60" t="s">
        <v>649</v>
      </c>
      <c r="G60" t="s">
        <v>657</v>
      </c>
      <c r="H60" t="s">
        <v>673</v>
      </c>
      <c r="I60" t="str">
        <f t="shared" si="2"/>
        <v>Europe→France→Marseille</v>
      </c>
      <c r="J60" t="s">
        <v>705</v>
      </c>
      <c r="K60" t="s">
        <v>709</v>
      </c>
      <c r="L60" t="s">
        <v>722</v>
      </c>
      <c r="M60" t="s">
        <v>733</v>
      </c>
      <c r="N60" t="s">
        <v>792</v>
      </c>
      <c r="O60" s="8">
        <v>1225.5</v>
      </c>
      <c r="P60" s="8">
        <v>5.27</v>
      </c>
      <c r="Q60" s="10">
        <v>7.4999999999999997E-2</v>
      </c>
      <c r="R60" s="12">
        <v>56</v>
      </c>
      <c r="S60" s="8">
        <f t="shared" si="3"/>
        <v>272.98599999999999</v>
      </c>
      <c r="T60" s="8">
        <f t="shared" si="4"/>
        <v>68628</v>
      </c>
      <c r="U60" s="8">
        <f t="shared" si="5"/>
        <v>-68355.013999999996</v>
      </c>
      <c r="V60" s="10">
        <f t="shared" si="6"/>
        <v>-250.39750756449047</v>
      </c>
    </row>
    <row r="61" spans="1:22" x14ac:dyDescent="0.3">
      <c r="A61" t="s">
        <v>74</v>
      </c>
      <c r="B61" s="6">
        <v>45779</v>
      </c>
      <c r="C61" s="6">
        <v>45790</v>
      </c>
      <c r="D61" s="6">
        <f t="shared" si="0"/>
        <v>45790</v>
      </c>
      <c r="E61" s="12">
        <f t="shared" si="1"/>
        <v>11</v>
      </c>
      <c r="F61" t="s">
        <v>646</v>
      </c>
      <c r="G61" t="s">
        <v>650</v>
      </c>
      <c r="H61" t="s">
        <v>678</v>
      </c>
      <c r="I61" t="str">
        <f t="shared" si="2"/>
        <v>Africa→Kenya→Nakuru</v>
      </c>
      <c r="J61" t="s">
        <v>705</v>
      </c>
      <c r="K61" t="s">
        <v>708</v>
      </c>
      <c r="L61" t="s">
        <v>720</v>
      </c>
      <c r="M61" t="s">
        <v>733</v>
      </c>
      <c r="N61" t="s">
        <v>793</v>
      </c>
      <c r="O61" s="8">
        <v>1057.5999999999999</v>
      </c>
      <c r="P61" s="8">
        <v>1437.06</v>
      </c>
      <c r="Q61" s="10">
        <v>0.20499999999999999</v>
      </c>
      <c r="R61" s="12">
        <v>4</v>
      </c>
      <c r="S61" s="8">
        <f t="shared" si="3"/>
        <v>4569.8508000000002</v>
      </c>
      <c r="T61" s="8">
        <f t="shared" si="4"/>
        <v>4230.3999999999996</v>
      </c>
      <c r="U61" s="8">
        <f t="shared" si="5"/>
        <v>339.45080000000053</v>
      </c>
      <c r="V61" s="10">
        <f t="shared" si="6"/>
        <v>7.4280499485891424E-2</v>
      </c>
    </row>
    <row r="62" spans="1:22" x14ac:dyDescent="0.3">
      <c r="A62" t="s">
        <v>75</v>
      </c>
      <c r="B62" s="6">
        <v>45361</v>
      </c>
      <c r="C62" s="6">
        <v>45391</v>
      </c>
      <c r="D62" s="6">
        <f t="shared" si="0"/>
        <v>45391</v>
      </c>
      <c r="E62" s="12">
        <f t="shared" si="1"/>
        <v>30</v>
      </c>
      <c r="F62" t="s">
        <v>649</v>
      </c>
      <c r="G62" t="s">
        <v>657</v>
      </c>
      <c r="H62" t="s">
        <v>679</v>
      </c>
      <c r="I62" t="str">
        <f t="shared" si="2"/>
        <v>Europe→France→Lyon</v>
      </c>
      <c r="J62" t="s">
        <v>701</v>
      </c>
      <c r="K62" t="s">
        <v>711</v>
      </c>
      <c r="L62" t="s">
        <v>714</v>
      </c>
      <c r="M62" t="s">
        <v>727</v>
      </c>
      <c r="N62" t="s">
        <v>794</v>
      </c>
      <c r="O62" s="8">
        <v>1176.56</v>
      </c>
      <c r="P62" s="8">
        <v>1911.89</v>
      </c>
      <c r="Q62" s="10">
        <v>0.11899999999999999</v>
      </c>
      <c r="R62" s="12">
        <v>20</v>
      </c>
      <c r="S62" s="8">
        <f t="shared" si="3"/>
        <v>33687.501800000005</v>
      </c>
      <c r="T62" s="8">
        <f t="shared" si="4"/>
        <v>23531.199999999997</v>
      </c>
      <c r="U62" s="8">
        <f t="shared" si="5"/>
        <v>10156.301800000008</v>
      </c>
      <c r="V62" s="10">
        <f t="shared" si="6"/>
        <v>0.30148575160892477</v>
      </c>
    </row>
    <row r="63" spans="1:22" x14ac:dyDescent="0.3">
      <c r="A63" t="s">
        <v>76</v>
      </c>
      <c r="B63" s="6">
        <v>45910</v>
      </c>
      <c r="C63" s="6">
        <v>45912</v>
      </c>
      <c r="D63" s="6">
        <f t="shared" si="0"/>
        <v>45912</v>
      </c>
      <c r="E63" s="12">
        <f t="shared" si="1"/>
        <v>2</v>
      </c>
      <c r="F63" t="s">
        <v>647</v>
      </c>
      <c r="G63" t="s">
        <v>652</v>
      </c>
      <c r="H63" t="s">
        <v>689</v>
      </c>
      <c r="I63" t="str">
        <f t="shared" si="2"/>
        <v>Asia→Japan→Tokyo</v>
      </c>
      <c r="J63" t="s">
        <v>704</v>
      </c>
      <c r="K63" t="s">
        <v>708</v>
      </c>
      <c r="L63" t="s">
        <v>719</v>
      </c>
      <c r="M63" t="s">
        <v>727</v>
      </c>
      <c r="N63" t="s">
        <v>795</v>
      </c>
      <c r="O63" s="8">
        <v>1470.15</v>
      </c>
      <c r="P63" s="8">
        <v>2593.7800000000002</v>
      </c>
      <c r="Q63" s="10">
        <v>0.11</v>
      </c>
      <c r="R63" s="12">
        <v>12</v>
      </c>
      <c r="S63" s="8">
        <f t="shared" si="3"/>
        <v>27701.570400000001</v>
      </c>
      <c r="T63" s="8">
        <f t="shared" si="4"/>
        <v>17641.800000000003</v>
      </c>
      <c r="U63" s="8">
        <f t="shared" si="5"/>
        <v>10059.770399999998</v>
      </c>
      <c r="V63" s="10">
        <f t="shared" si="6"/>
        <v>0.36314801849645306</v>
      </c>
    </row>
    <row r="64" spans="1:22" x14ac:dyDescent="0.3">
      <c r="A64" t="s">
        <v>77</v>
      </c>
      <c r="B64" s="6">
        <v>45774</v>
      </c>
      <c r="C64" s="6">
        <v>45802</v>
      </c>
      <c r="D64" s="6">
        <f t="shared" si="0"/>
        <v>45802</v>
      </c>
      <c r="E64" s="12">
        <f t="shared" si="1"/>
        <v>28</v>
      </c>
      <c r="F64" t="s">
        <v>649</v>
      </c>
      <c r="G64" t="s">
        <v>657</v>
      </c>
      <c r="H64" t="s">
        <v>690</v>
      </c>
      <c r="I64" t="str">
        <f t="shared" si="2"/>
        <v>Europe→France→Paris</v>
      </c>
      <c r="J64" t="s">
        <v>705</v>
      </c>
      <c r="K64" t="s">
        <v>709</v>
      </c>
      <c r="L64" t="s">
        <v>714</v>
      </c>
      <c r="M64" t="s">
        <v>730</v>
      </c>
      <c r="N64" t="s">
        <v>796</v>
      </c>
      <c r="O64" s="8">
        <v>603.45000000000005</v>
      </c>
      <c r="P64" s="8">
        <v>1244.08</v>
      </c>
      <c r="Q64" s="10">
        <v>0.2</v>
      </c>
      <c r="R64" s="12">
        <v>11</v>
      </c>
      <c r="S64" s="8">
        <f t="shared" si="3"/>
        <v>10947.904</v>
      </c>
      <c r="T64" s="8">
        <f t="shared" si="4"/>
        <v>6637.9500000000007</v>
      </c>
      <c r="U64" s="8">
        <f t="shared" si="5"/>
        <v>4309.9539999999997</v>
      </c>
      <c r="V64" s="10">
        <f t="shared" si="6"/>
        <v>0.39367846119220623</v>
      </c>
    </row>
    <row r="65" spans="1:22" x14ac:dyDescent="0.3">
      <c r="A65" t="s">
        <v>78</v>
      </c>
      <c r="B65" s="6">
        <v>45598</v>
      </c>
      <c r="C65" s="6">
        <v>45614</v>
      </c>
      <c r="D65" s="6">
        <f t="shared" si="0"/>
        <v>45614</v>
      </c>
      <c r="E65" s="12">
        <f t="shared" si="1"/>
        <v>16</v>
      </c>
      <c r="F65" t="s">
        <v>647</v>
      </c>
      <c r="G65" t="s">
        <v>654</v>
      </c>
      <c r="H65" t="s">
        <v>691</v>
      </c>
      <c r="I65" t="str">
        <f t="shared" si="2"/>
        <v>Asia→India→Mumbai</v>
      </c>
      <c r="J65" t="s">
        <v>705</v>
      </c>
      <c r="K65" t="s">
        <v>710</v>
      </c>
      <c r="L65" t="s">
        <v>719</v>
      </c>
      <c r="M65" t="s">
        <v>732</v>
      </c>
      <c r="N65" t="s">
        <v>797</v>
      </c>
      <c r="O65" s="8">
        <v>1233.58</v>
      </c>
      <c r="P65" s="8">
        <v>1912.51</v>
      </c>
      <c r="Q65" s="10">
        <v>0.255</v>
      </c>
      <c r="R65" s="12">
        <v>51</v>
      </c>
      <c r="S65" s="8">
        <f t="shared" si="3"/>
        <v>72665.817450000002</v>
      </c>
      <c r="T65" s="8">
        <f t="shared" si="4"/>
        <v>62912.579999999994</v>
      </c>
      <c r="U65" s="8">
        <f t="shared" si="5"/>
        <v>9753.2374500000078</v>
      </c>
      <c r="V65" s="10">
        <f t="shared" si="6"/>
        <v>0.134220432553601</v>
      </c>
    </row>
    <row r="66" spans="1:22" x14ac:dyDescent="0.3">
      <c r="A66" t="s">
        <v>79</v>
      </c>
      <c r="B66" s="6">
        <v>44972</v>
      </c>
      <c r="C66" s="6">
        <v>44983</v>
      </c>
      <c r="D66" s="6">
        <f t="shared" si="0"/>
        <v>44983</v>
      </c>
      <c r="E66" s="12">
        <f t="shared" si="1"/>
        <v>11</v>
      </c>
      <c r="F66" t="s">
        <v>646</v>
      </c>
      <c r="G66" t="s">
        <v>661</v>
      </c>
      <c r="H66" t="s">
        <v>682</v>
      </c>
      <c r="I66" t="str">
        <f t="shared" si="2"/>
        <v>Africa→South Africa→Johannesburg</v>
      </c>
      <c r="J66" t="s">
        <v>703</v>
      </c>
      <c r="K66" t="s">
        <v>707</v>
      </c>
      <c r="L66" t="s">
        <v>723</v>
      </c>
      <c r="M66" t="s">
        <v>731</v>
      </c>
      <c r="N66" t="s">
        <v>798</v>
      </c>
      <c r="O66" s="8">
        <v>498.5</v>
      </c>
      <c r="P66" s="8">
        <v>755.87</v>
      </c>
      <c r="Q66" s="10">
        <v>0.13</v>
      </c>
      <c r="R66" s="12">
        <v>40</v>
      </c>
      <c r="S66" s="8">
        <f t="shared" si="3"/>
        <v>26304.275999999998</v>
      </c>
      <c r="T66" s="8">
        <f t="shared" si="4"/>
        <v>19940</v>
      </c>
      <c r="U66" s="8">
        <f t="shared" si="5"/>
        <v>6364.275999999998</v>
      </c>
      <c r="V66" s="10">
        <f t="shared" si="6"/>
        <v>0.24194834330357537</v>
      </c>
    </row>
    <row r="67" spans="1:22" x14ac:dyDescent="0.3">
      <c r="A67" t="s">
        <v>80</v>
      </c>
      <c r="B67" s="6">
        <v>45263</v>
      </c>
      <c r="C67" s="6">
        <v>45286</v>
      </c>
      <c r="D67" s="6">
        <f t="shared" ref="D67:D130" si="7">IF(C67&lt;B67,B67,C67)</f>
        <v>45286</v>
      </c>
      <c r="E67" s="12">
        <f t="shared" ref="E67:E130" si="8">D67-B67</f>
        <v>23</v>
      </c>
      <c r="F67" t="s">
        <v>648</v>
      </c>
      <c r="G67" t="s">
        <v>655</v>
      </c>
      <c r="H67" t="s">
        <v>692</v>
      </c>
      <c r="I67" t="str">
        <f t="shared" ref="I67:I130" si="9">CONCATENATE(F67&amp;"→"&amp;G67&amp;"→"&amp;H67)</f>
        <v>Americas→Brazil→Rio de Janeiro</v>
      </c>
      <c r="J67" t="s">
        <v>702</v>
      </c>
      <c r="K67" t="s">
        <v>707</v>
      </c>
      <c r="L67" t="s">
        <v>719</v>
      </c>
      <c r="M67" t="s">
        <v>730</v>
      </c>
      <c r="N67" t="s">
        <v>799</v>
      </c>
      <c r="O67" s="8">
        <v>1303.1099999999999</v>
      </c>
      <c r="P67" s="8">
        <v>1145.67</v>
      </c>
      <c r="Q67" s="10">
        <v>0.184</v>
      </c>
      <c r="R67" s="12">
        <v>13</v>
      </c>
      <c r="S67" s="8">
        <f t="shared" ref="S67:S130" si="10">P67*R67*(1-Q67)</f>
        <v>12153.267360000002</v>
      </c>
      <c r="T67" s="8">
        <f t="shared" ref="T67:T130" si="11">O67*R67</f>
        <v>16940.43</v>
      </c>
      <c r="U67" s="8">
        <f t="shared" ref="U67:U130" si="12">S67-T67</f>
        <v>-4787.1626399999986</v>
      </c>
      <c r="V67" s="10">
        <f t="shared" ref="V67:V130" si="13">IF(S67=0,0,U67/S67)</f>
        <v>-0.39389922875851208</v>
      </c>
    </row>
    <row r="68" spans="1:22" x14ac:dyDescent="0.3">
      <c r="A68" t="s">
        <v>81</v>
      </c>
      <c r="B68" s="6">
        <v>45004</v>
      </c>
      <c r="C68" s="6">
        <v>45025</v>
      </c>
      <c r="D68" s="6">
        <f t="shared" si="7"/>
        <v>45025</v>
      </c>
      <c r="E68" s="12">
        <f t="shared" si="8"/>
        <v>21</v>
      </c>
      <c r="F68" t="s">
        <v>649</v>
      </c>
      <c r="G68" t="s">
        <v>658</v>
      </c>
      <c r="H68" t="s">
        <v>693</v>
      </c>
      <c r="I68" t="str">
        <f t="shared" si="9"/>
        <v>Europe→United Kingdom→Manchester</v>
      </c>
      <c r="J68" t="s">
        <v>704</v>
      </c>
      <c r="K68" t="s">
        <v>707</v>
      </c>
      <c r="L68" t="s">
        <v>716</v>
      </c>
      <c r="M68" t="s">
        <v>733</v>
      </c>
      <c r="N68" t="s">
        <v>800</v>
      </c>
      <c r="O68" s="8">
        <v>1082.17</v>
      </c>
      <c r="P68" s="8">
        <v>1234.0999999999999</v>
      </c>
      <c r="Q68" s="10">
        <v>0.189</v>
      </c>
      <c r="R68" s="12">
        <v>16</v>
      </c>
      <c r="S68" s="8">
        <f t="shared" si="10"/>
        <v>16013.681599999998</v>
      </c>
      <c r="T68" s="8">
        <f t="shared" si="11"/>
        <v>17314.72</v>
      </c>
      <c r="U68" s="8">
        <f t="shared" si="12"/>
        <v>-1301.0384000000031</v>
      </c>
      <c r="V68" s="10">
        <f t="shared" si="13"/>
        <v>-8.124542703534228E-2</v>
      </c>
    </row>
    <row r="69" spans="1:22" x14ac:dyDescent="0.3">
      <c r="A69" t="s">
        <v>82</v>
      </c>
      <c r="B69" s="6">
        <v>45434</v>
      </c>
      <c r="C69" s="6">
        <v>45449</v>
      </c>
      <c r="D69" s="6">
        <f t="shared" si="7"/>
        <v>45449</v>
      </c>
      <c r="E69" s="12">
        <f t="shared" si="8"/>
        <v>15</v>
      </c>
      <c r="F69" t="s">
        <v>647</v>
      </c>
      <c r="G69" t="s">
        <v>652</v>
      </c>
      <c r="H69" t="s">
        <v>694</v>
      </c>
      <c r="I69" t="str">
        <f t="shared" si="9"/>
        <v>Asia→Japan→Nagoya</v>
      </c>
      <c r="J69" t="s">
        <v>701</v>
      </c>
      <c r="K69" t="s">
        <v>710</v>
      </c>
      <c r="L69" t="s">
        <v>712</v>
      </c>
      <c r="M69" t="s">
        <v>732</v>
      </c>
      <c r="N69" t="s">
        <v>801</v>
      </c>
      <c r="O69" s="8">
        <v>673.88</v>
      </c>
      <c r="P69" s="8">
        <v>1228.01</v>
      </c>
      <c r="Q69" s="10">
        <v>0.105</v>
      </c>
      <c r="R69" s="12">
        <v>13</v>
      </c>
      <c r="S69" s="8">
        <f t="shared" si="10"/>
        <v>14287.896349999999</v>
      </c>
      <c r="T69" s="8">
        <f t="shared" si="11"/>
        <v>8760.44</v>
      </c>
      <c r="U69" s="8">
        <f t="shared" si="12"/>
        <v>5527.4563499999986</v>
      </c>
      <c r="V69" s="10">
        <f t="shared" si="13"/>
        <v>0.38686285332689996</v>
      </c>
    </row>
    <row r="70" spans="1:22" x14ac:dyDescent="0.3">
      <c r="A70" t="s">
        <v>83</v>
      </c>
      <c r="B70" s="6">
        <v>45157</v>
      </c>
      <c r="C70" s="6">
        <v>45176</v>
      </c>
      <c r="D70" s="6">
        <f t="shared" si="7"/>
        <v>45176</v>
      </c>
      <c r="E70" s="12">
        <f t="shared" si="8"/>
        <v>19</v>
      </c>
      <c r="F70" t="s">
        <v>646</v>
      </c>
      <c r="G70" t="s">
        <v>661</v>
      </c>
      <c r="H70" t="s">
        <v>682</v>
      </c>
      <c r="I70" t="str">
        <f t="shared" si="9"/>
        <v>Africa→South Africa→Johannesburg</v>
      </c>
      <c r="J70" t="s">
        <v>706</v>
      </c>
      <c r="K70" t="s">
        <v>707</v>
      </c>
      <c r="L70" t="s">
        <v>726</v>
      </c>
      <c r="M70" t="s">
        <v>732</v>
      </c>
      <c r="N70" t="s">
        <v>802</v>
      </c>
      <c r="O70" s="8">
        <v>494.61</v>
      </c>
      <c r="P70" s="8">
        <v>605.23</v>
      </c>
      <c r="Q70" s="10">
        <v>0.20399999999999999</v>
      </c>
      <c r="R70" s="12">
        <v>18</v>
      </c>
      <c r="S70" s="8">
        <f t="shared" si="10"/>
        <v>8671.7354400000004</v>
      </c>
      <c r="T70" s="8">
        <f t="shared" si="11"/>
        <v>8902.98</v>
      </c>
      <c r="U70" s="8">
        <f t="shared" si="12"/>
        <v>-231.24455999999918</v>
      </c>
      <c r="V70" s="10">
        <f t="shared" si="13"/>
        <v>-2.6666468505639647E-2</v>
      </c>
    </row>
    <row r="71" spans="1:22" x14ac:dyDescent="0.3">
      <c r="A71" t="s">
        <v>84</v>
      </c>
      <c r="B71" s="6">
        <v>45037</v>
      </c>
      <c r="C71" s="6">
        <v>45056</v>
      </c>
      <c r="D71" s="6">
        <f t="shared" si="7"/>
        <v>45056</v>
      </c>
      <c r="E71" s="12">
        <f t="shared" si="8"/>
        <v>19</v>
      </c>
      <c r="F71" t="s">
        <v>647</v>
      </c>
      <c r="G71" t="s">
        <v>659</v>
      </c>
      <c r="H71" t="s">
        <v>685</v>
      </c>
      <c r="I71" t="str">
        <f t="shared" si="9"/>
        <v>Asia→China→Shanghai</v>
      </c>
      <c r="J71" t="s">
        <v>701</v>
      </c>
      <c r="K71" t="s">
        <v>707</v>
      </c>
      <c r="L71" t="s">
        <v>720</v>
      </c>
      <c r="M71" t="s">
        <v>727</v>
      </c>
      <c r="N71" t="s">
        <v>803</v>
      </c>
      <c r="O71" s="8">
        <v>882.33</v>
      </c>
      <c r="P71" s="8">
        <v>1880.15</v>
      </c>
      <c r="Q71" s="10">
        <v>0.05</v>
      </c>
      <c r="R71" s="12">
        <v>5</v>
      </c>
      <c r="S71" s="8">
        <f t="shared" si="10"/>
        <v>8930.7124999999996</v>
      </c>
      <c r="T71" s="8">
        <f t="shared" si="11"/>
        <v>4411.6500000000005</v>
      </c>
      <c r="U71" s="8">
        <f t="shared" si="12"/>
        <v>4519.0624999999991</v>
      </c>
      <c r="V71" s="10">
        <f t="shared" si="13"/>
        <v>0.50601365792482955</v>
      </c>
    </row>
    <row r="72" spans="1:22" x14ac:dyDescent="0.3">
      <c r="A72" t="s">
        <v>85</v>
      </c>
      <c r="B72" s="6">
        <v>45369</v>
      </c>
      <c r="C72" s="6">
        <v>45372</v>
      </c>
      <c r="D72" s="6">
        <f t="shared" si="7"/>
        <v>45372</v>
      </c>
      <c r="E72" s="12">
        <f t="shared" si="8"/>
        <v>3</v>
      </c>
      <c r="F72" t="s">
        <v>649</v>
      </c>
      <c r="G72" t="s">
        <v>656</v>
      </c>
      <c r="H72" t="s">
        <v>684</v>
      </c>
      <c r="I72" t="str">
        <f t="shared" si="9"/>
        <v>Europe→Germany→Munich</v>
      </c>
      <c r="J72" t="s">
        <v>705</v>
      </c>
      <c r="K72" t="s">
        <v>708</v>
      </c>
      <c r="L72" t="s">
        <v>724</v>
      </c>
      <c r="M72" t="s">
        <v>733</v>
      </c>
      <c r="N72" t="s">
        <v>804</v>
      </c>
      <c r="O72" s="8">
        <v>910.63</v>
      </c>
      <c r="P72" s="8">
        <v>1269.4000000000001</v>
      </c>
      <c r="Q72" s="10">
        <v>6.8000000000000005E-2</v>
      </c>
      <c r="R72" s="12">
        <v>9</v>
      </c>
      <c r="S72" s="8">
        <f t="shared" si="10"/>
        <v>10647.727199999999</v>
      </c>
      <c r="T72" s="8">
        <f t="shared" si="11"/>
        <v>8195.67</v>
      </c>
      <c r="U72" s="8">
        <f t="shared" si="12"/>
        <v>2452.0571999999993</v>
      </c>
      <c r="V72" s="10">
        <f t="shared" si="13"/>
        <v>0.23028925834989455</v>
      </c>
    </row>
    <row r="73" spans="1:22" x14ac:dyDescent="0.3">
      <c r="A73" t="s">
        <v>86</v>
      </c>
      <c r="B73" s="6">
        <v>45756</v>
      </c>
      <c r="C73" s="6">
        <v>45783</v>
      </c>
      <c r="D73" s="6">
        <f t="shared" si="7"/>
        <v>45783</v>
      </c>
      <c r="E73" s="12">
        <f t="shared" si="8"/>
        <v>27</v>
      </c>
      <c r="F73" t="s">
        <v>648</v>
      </c>
      <c r="G73" t="s">
        <v>655</v>
      </c>
      <c r="H73" t="s">
        <v>672</v>
      </c>
      <c r="I73" t="str">
        <f t="shared" si="9"/>
        <v>Americas→Brazil→Brasília</v>
      </c>
      <c r="J73" t="s">
        <v>706</v>
      </c>
      <c r="K73" t="s">
        <v>709</v>
      </c>
      <c r="L73" t="s">
        <v>721</v>
      </c>
      <c r="M73" t="s">
        <v>731</v>
      </c>
      <c r="N73" t="s">
        <v>805</v>
      </c>
      <c r="O73" s="8">
        <v>264.19</v>
      </c>
      <c r="P73" s="8">
        <v>620.92999999999995</v>
      </c>
      <c r="Q73" s="10">
        <v>0.14199999999999999</v>
      </c>
      <c r="R73" s="12">
        <v>12</v>
      </c>
      <c r="S73" s="8">
        <f t="shared" si="10"/>
        <v>6393.0952799999995</v>
      </c>
      <c r="T73" s="8">
        <f t="shared" si="11"/>
        <v>3170.2799999999997</v>
      </c>
      <c r="U73" s="8">
        <f t="shared" si="12"/>
        <v>3222.8152799999998</v>
      </c>
      <c r="V73" s="10">
        <f t="shared" si="13"/>
        <v>0.50410875152794532</v>
      </c>
    </row>
    <row r="74" spans="1:22" x14ac:dyDescent="0.3">
      <c r="A74" t="s">
        <v>87</v>
      </c>
      <c r="B74" s="6">
        <v>45394</v>
      </c>
      <c r="C74" s="6">
        <v>45419</v>
      </c>
      <c r="D74" s="6">
        <f t="shared" si="7"/>
        <v>45419</v>
      </c>
      <c r="E74" s="12">
        <f t="shared" si="8"/>
        <v>25</v>
      </c>
      <c r="F74" t="s">
        <v>646</v>
      </c>
      <c r="G74" t="s">
        <v>661</v>
      </c>
      <c r="H74" t="s">
        <v>682</v>
      </c>
      <c r="I74" t="str">
        <f t="shared" si="9"/>
        <v>Africa→South Africa→Johannesburg</v>
      </c>
      <c r="J74" t="s">
        <v>702</v>
      </c>
      <c r="K74" t="s">
        <v>710</v>
      </c>
      <c r="L74" t="s">
        <v>720</v>
      </c>
      <c r="M74" t="s">
        <v>731</v>
      </c>
      <c r="N74" t="s">
        <v>806</v>
      </c>
      <c r="O74" s="8">
        <v>1376.51</v>
      </c>
      <c r="P74" s="8">
        <v>1455.91</v>
      </c>
      <c r="Q74" s="10">
        <v>0.185</v>
      </c>
      <c r="R74" s="12">
        <v>17</v>
      </c>
      <c r="S74" s="8">
        <f t="shared" si="10"/>
        <v>20171.63305</v>
      </c>
      <c r="T74" s="8">
        <f t="shared" si="11"/>
        <v>23400.67</v>
      </c>
      <c r="U74" s="8">
        <f t="shared" si="12"/>
        <v>-3229.0369499999979</v>
      </c>
      <c r="V74" s="10">
        <f t="shared" si="13"/>
        <v>-0.1600781127634085</v>
      </c>
    </row>
    <row r="75" spans="1:22" x14ac:dyDescent="0.3">
      <c r="A75" t="s">
        <v>88</v>
      </c>
      <c r="B75" s="6">
        <v>45641</v>
      </c>
      <c r="C75" s="6">
        <v>45646</v>
      </c>
      <c r="D75" s="6">
        <f t="shared" si="7"/>
        <v>45646</v>
      </c>
      <c r="E75" s="12">
        <f t="shared" si="8"/>
        <v>5</v>
      </c>
      <c r="F75" t="s">
        <v>647</v>
      </c>
      <c r="G75" t="s">
        <v>659</v>
      </c>
      <c r="H75" t="s">
        <v>676</v>
      </c>
      <c r="I75" t="str">
        <f t="shared" si="9"/>
        <v>Asia→China→Shenzhen</v>
      </c>
      <c r="J75" t="s">
        <v>705</v>
      </c>
      <c r="K75" t="s">
        <v>711</v>
      </c>
      <c r="L75" t="s">
        <v>713</v>
      </c>
      <c r="M75" t="s">
        <v>729</v>
      </c>
      <c r="N75" t="s">
        <v>807</v>
      </c>
      <c r="O75" s="8">
        <v>717.55</v>
      </c>
      <c r="P75" s="8">
        <v>546.42999999999995</v>
      </c>
      <c r="Q75" s="10">
        <v>4.7E-2</v>
      </c>
      <c r="R75" s="12">
        <v>18</v>
      </c>
      <c r="S75" s="8">
        <f t="shared" si="10"/>
        <v>9373.460219999999</v>
      </c>
      <c r="T75" s="8">
        <f t="shared" si="11"/>
        <v>12915.9</v>
      </c>
      <c r="U75" s="8">
        <f t="shared" si="12"/>
        <v>-3542.4397800000006</v>
      </c>
      <c r="V75" s="10">
        <f t="shared" si="13"/>
        <v>-0.37792231437026369</v>
      </c>
    </row>
    <row r="76" spans="1:22" x14ac:dyDescent="0.3">
      <c r="A76" t="s">
        <v>89</v>
      </c>
      <c r="B76" s="6">
        <v>45066</v>
      </c>
      <c r="C76" s="6">
        <v>45064</v>
      </c>
      <c r="D76" s="6">
        <f t="shared" si="7"/>
        <v>45066</v>
      </c>
      <c r="E76" s="12">
        <f t="shared" si="8"/>
        <v>0</v>
      </c>
      <c r="F76" t="s">
        <v>646</v>
      </c>
      <c r="G76" t="s">
        <v>661</v>
      </c>
      <c r="H76" t="s">
        <v>687</v>
      </c>
      <c r="I76" t="str">
        <f t="shared" si="9"/>
        <v>Africa→South Africa→Durban</v>
      </c>
      <c r="J76" t="s">
        <v>701</v>
      </c>
      <c r="K76" t="s">
        <v>710</v>
      </c>
      <c r="L76" t="s">
        <v>720</v>
      </c>
      <c r="M76" t="s">
        <v>727</v>
      </c>
      <c r="N76" t="s">
        <v>808</v>
      </c>
      <c r="O76" s="8">
        <v>917.88</v>
      </c>
      <c r="P76" s="8">
        <v>1347.92</v>
      </c>
      <c r="Q76" s="10">
        <v>0.34300000000000003</v>
      </c>
      <c r="R76" s="12">
        <v>5</v>
      </c>
      <c r="S76" s="8">
        <f t="shared" si="10"/>
        <v>4427.9172000000008</v>
      </c>
      <c r="T76" s="8">
        <f t="shared" si="11"/>
        <v>4589.3999999999996</v>
      </c>
      <c r="U76" s="8">
        <f t="shared" si="12"/>
        <v>-161.48279999999886</v>
      </c>
      <c r="V76" s="10">
        <f t="shared" si="13"/>
        <v>-3.6469245630880096E-2</v>
      </c>
    </row>
    <row r="77" spans="1:22" x14ac:dyDescent="0.3">
      <c r="A77" t="s">
        <v>90</v>
      </c>
      <c r="B77" s="6">
        <v>45187</v>
      </c>
      <c r="C77" s="6">
        <v>45207</v>
      </c>
      <c r="D77" s="6">
        <f t="shared" si="7"/>
        <v>45207</v>
      </c>
      <c r="E77" s="12">
        <f t="shared" si="8"/>
        <v>20</v>
      </c>
      <c r="F77" t="s">
        <v>647</v>
      </c>
      <c r="G77" t="s">
        <v>654</v>
      </c>
      <c r="H77" t="s">
        <v>680</v>
      </c>
      <c r="I77" t="str">
        <f t="shared" si="9"/>
        <v>Asia→India→Delhi</v>
      </c>
      <c r="J77" t="s">
        <v>705</v>
      </c>
      <c r="K77" t="s">
        <v>711</v>
      </c>
      <c r="L77" t="s">
        <v>717</v>
      </c>
      <c r="M77" t="s">
        <v>727</v>
      </c>
      <c r="N77" t="s">
        <v>809</v>
      </c>
      <c r="O77" s="8">
        <v>825.64</v>
      </c>
      <c r="P77" s="8">
        <v>1108.43</v>
      </c>
      <c r="Q77" s="10">
        <v>0.114</v>
      </c>
      <c r="R77" s="12">
        <v>7</v>
      </c>
      <c r="S77" s="8">
        <f t="shared" si="10"/>
        <v>6874.4828600000001</v>
      </c>
      <c r="T77" s="8">
        <f t="shared" si="11"/>
        <v>5779.48</v>
      </c>
      <c r="U77" s="8">
        <f t="shared" si="12"/>
        <v>1095.0028600000005</v>
      </c>
      <c r="V77" s="10">
        <f t="shared" si="13"/>
        <v>0.15928512475773349</v>
      </c>
    </row>
    <row r="78" spans="1:22" x14ac:dyDescent="0.3">
      <c r="A78" t="s">
        <v>91</v>
      </c>
      <c r="B78" s="6">
        <v>45532</v>
      </c>
      <c r="C78" s="6">
        <v>45560</v>
      </c>
      <c r="D78" s="6">
        <f t="shared" si="7"/>
        <v>45560</v>
      </c>
      <c r="E78" s="12">
        <f t="shared" si="8"/>
        <v>28</v>
      </c>
      <c r="F78" t="s">
        <v>648</v>
      </c>
      <c r="G78" t="s">
        <v>655</v>
      </c>
      <c r="H78" t="s">
        <v>692</v>
      </c>
      <c r="I78" t="str">
        <f t="shared" si="9"/>
        <v>Americas→Brazil→Rio de Janeiro</v>
      </c>
      <c r="J78" t="s">
        <v>703</v>
      </c>
      <c r="K78" t="s">
        <v>708</v>
      </c>
      <c r="L78" t="s">
        <v>1427</v>
      </c>
      <c r="M78" t="s">
        <v>733</v>
      </c>
      <c r="N78" t="s">
        <v>810</v>
      </c>
      <c r="O78" s="8">
        <v>1394.65</v>
      </c>
      <c r="P78" s="8">
        <v>3144.1</v>
      </c>
      <c r="Q78" s="10">
        <v>0.13400000000000001</v>
      </c>
      <c r="R78" s="12">
        <v>13</v>
      </c>
      <c r="S78" s="8">
        <f t="shared" si="10"/>
        <v>35396.277799999996</v>
      </c>
      <c r="T78" s="8">
        <f t="shared" si="11"/>
        <v>18130.45</v>
      </c>
      <c r="U78" s="8">
        <f t="shared" si="12"/>
        <v>17265.827799999995</v>
      </c>
      <c r="V78" s="10">
        <f t="shared" si="13"/>
        <v>0.4877865378263021</v>
      </c>
    </row>
    <row r="79" spans="1:22" x14ac:dyDescent="0.3">
      <c r="A79" t="s">
        <v>92</v>
      </c>
      <c r="B79" s="6">
        <v>45473</v>
      </c>
      <c r="C79" s="6">
        <v>45471</v>
      </c>
      <c r="D79" s="6">
        <f t="shared" si="7"/>
        <v>45473</v>
      </c>
      <c r="E79" s="12">
        <f t="shared" si="8"/>
        <v>0</v>
      </c>
      <c r="F79" t="s">
        <v>648</v>
      </c>
      <c r="G79" t="s">
        <v>655</v>
      </c>
      <c r="H79" t="s">
        <v>692</v>
      </c>
      <c r="I79" t="str">
        <f t="shared" si="9"/>
        <v>Americas→Brazil→Rio de Janeiro</v>
      </c>
      <c r="J79" t="s">
        <v>705</v>
      </c>
      <c r="K79" t="s">
        <v>711</v>
      </c>
      <c r="L79" t="s">
        <v>716</v>
      </c>
      <c r="M79" t="s">
        <v>733</v>
      </c>
      <c r="N79" t="s">
        <v>811</v>
      </c>
      <c r="O79" s="8">
        <v>1112.98</v>
      </c>
      <c r="P79" s="8">
        <v>2095.73</v>
      </c>
      <c r="Q79" s="10">
        <v>7.1999999999999995E-2</v>
      </c>
      <c r="R79" s="12">
        <v>17</v>
      </c>
      <c r="S79" s="8">
        <f t="shared" si="10"/>
        <v>33062.236480000007</v>
      </c>
      <c r="T79" s="8">
        <f t="shared" si="11"/>
        <v>18920.66</v>
      </c>
      <c r="U79" s="8">
        <f t="shared" si="12"/>
        <v>14141.576480000007</v>
      </c>
      <c r="V79" s="10">
        <f t="shared" si="13"/>
        <v>0.42772594916724777</v>
      </c>
    </row>
    <row r="80" spans="1:22" x14ac:dyDescent="0.3">
      <c r="A80" t="s">
        <v>93</v>
      </c>
      <c r="B80" s="6">
        <v>45091</v>
      </c>
      <c r="C80" s="6">
        <v>45093</v>
      </c>
      <c r="D80" s="6">
        <f t="shared" si="7"/>
        <v>45093</v>
      </c>
      <c r="E80" s="12">
        <f t="shared" si="8"/>
        <v>2</v>
      </c>
      <c r="F80" t="s">
        <v>649</v>
      </c>
      <c r="G80" t="s">
        <v>658</v>
      </c>
      <c r="H80" t="s">
        <v>693</v>
      </c>
      <c r="I80" t="str">
        <f t="shared" si="9"/>
        <v>Europe→United Kingdom→Manchester</v>
      </c>
      <c r="J80" t="s">
        <v>703</v>
      </c>
      <c r="K80" t="s">
        <v>711</v>
      </c>
      <c r="L80" t="s">
        <v>723</v>
      </c>
      <c r="M80" t="s">
        <v>727</v>
      </c>
      <c r="N80" t="s">
        <v>812</v>
      </c>
      <c r="O80" s="8">
        <v>357.36</v>
      </c>
      <c r="P80" s="8">
        <v>703.62</v>
      </c>
      <c r="Q80" s="10">
        <v>0.25700000000000001</v>
      </c>
      <c r="R80" s="12">
        <v>20</v>
      </c>
      <c r="S80" s="8">
        <f t="shared" si="10"/>
        <v>10455.7932</v>
      </c>
      <c r="T80" s="8">
        <f t="shared" si="11"/>
        <v>7147.2000000000007</v>
      </c>
      <c r="U80" s="8">
        <f t="shared" si="12"/>
        <v>3308.5931999999993</v>
      </c>
      <c r="V80" s="10">
        <f t="shared" si="13"/>
        <v>0.31643636563125593</v>
      </c>
    </row>
    <row r="81" spans="1:22" x14ac:dyDescent="0.3">
      <c r="A81" t="s">
        <v>94</v>
      </c>
      <c r="B81" s="6">
        <v>45617</v>
      </c>
      <c r="C81" s="6">
        <v>45647</v>
      </c>
      <c r="D81" s="6">
        <f t="shared" si="7"/>
        <v>45647</v>
      </c>
      <c r="E81" s="12">
        <f t="shared" si="8"/>
        <v>30</v>
      </c>
      <c r="F81" t="s">
        <v>649</v>
      </c>
      <c r="G81" t="s">
        <v>657</v>
      </c>
      <c r="H81" t="s">
        <v>673</v>
      </c>
      <c r="I81" t="str">
        <f t="shared" si="9"/>
        <v>Europe→France→Marseille</v>
      </c>
      <c r="J81" t="s">
        <v>705</v>
      </c>
      <c r="K81" t="s">
        <v>711</v>
      </c>
      <c r="L81" t="s">
        <v>714</v>
      </c>
      <c r="M81" t="s">
        <v>732</v>
      </c>
      <c r="N81" t="s">
        <v>813</v>
      </c>
      <c r="O81" s="8">
        <v>1122.68</v>
      </c>
      <c r="P81" s="8">
        <v>1997.19</v>
      </c>
      <c r="Q81" s="10">
        <v>0.186</v>
      </c>
      <c r="R81" s="12">
        <v>3</v>
      </c>
      <c r="S81" s="8">
        <f t="shared" si="10"/>
        <v>4877.1379800000004</v>
      </c>
      <c r="T81" s="8">
        <f t="shared" si="11"/>
        <v>3368.04</v>
      </c>
      <c r="U81" s="8">
        <f t="shared" si="12"/>
        <v>1509.0979800000005</v>
      </c>
      <c r="V81" s="10">
        <f t="shared" si="13"/>
        <v>0.30942285951073306</v>
      </c>
    </row>
    <row r="82" spans="1:22" x14ac:dyDescent="0.3">
      <c r="A82" t="s">
        <v>95</v>
      </c>
      <c r="B82" s="6">
        <v>44965</v>
      </c>
      <c r="C82" s="6">
        <v>44968</v>
      </c>
      <c r="D82" s="6">
        <f t="shared" si="7"/>
        <v>44968</v>
      </c>
      <c r="E82" s="12">
        <f t="shared" si="8"/>
        <v>3</v>
      </c>
      <c r="F82" t="s">
        <v>646</v>
      </c>
      <c r="G82" t="s">
        <v>661</v>
      </c>
      <c r="H82" t="s">
        <v>695</v>
      </c>
      <c r="I82" t="str">
        <f t="shared" si="9"/>
        <v>Africa→South Africa→Cape Town</v>
      </c>
      <c r="J82" t="s">
        <v>701</v>
      </c>
      <c r="K82" t="s">
        <v>711</v>
      </c>
      <c r="L82" t="s">
        <v>724</v>
      </c>
      <c r="M82" t="s">
        <v>729</v>
      </c>
      <c r="N82" t="s">
        <v>814</v>
      </c>
      <c r="O82" s="8">
        <v>1410.05</v>
      </c>
      <c r="P82" s="8">
        <v>2763.95</v>
      </c>
      <c r="Q82" s="10">
        <v>0.161</v>
      </c>
      <c r="R82" s="12">
        <v>26</v>
      </c>
      <c r="S82" s="8">
        <f t="shared" si="10"/>
        <v>60292.805299999993</v>
      </c>
      <c r="T82" s="8">
        <f t="shared" si="11"/>
        <v>36661.299999999996</v>
      </c>
      <c r="U82" s="8">
        <f t="shared" si="12"/>
        <v>23631.505299999997</v>
      </c>
      <c r="V82" s="10">
        <f t="shared" si="13"/>
        <v>0.39194569206750779</v>
      </c>
    </row>
    <row r="83" spans="1:22" x14ac:dyDescent="0.3">
      <c r="A83" t="s">
        <v>96</v>
      </c>
      <c r="B83" s="6">
        <v>45157</v>
      </c>
      <c r="C83" s="6">
        <v>45181</v>
      </c>
      <c r="D83" s="6">
        <f t="shared" si="7"/>
        <v>45181</v>
      </c>
      <c r="E83" s="12">
        <f t="shared" si="8"/>
        <v>24</v>
      </c>
      <c r="F83" t="s">
        <v>648</v>
      </c>
      <c r="G83" t="s">
        <v>653</v>
      </c>
      <c r="H83" t="s">
        <v>688</v>
      </c>
      <c r="I83" t="str">
        <f t="shared" si="9"/>
        <v>Americas→Canada→Vancouver</v>
      </c>
      <c r="J83" t="s">
        <v>706</v>
      </c>
      <c r="K83" t="s">
        <v>707</v>
      </c>
      <c r="L83" t="s">
        <v>714</v>
      </c>
      <c r="M83" t="s">
        <v>728</v>
      </c>
      <c r="N83" t="s">
        <v>815</v>
      </c>
      <c r="O83" s="8">
        <v>1183.95</v>
      </c>
      <c r="P83" s="8">
        <v>1503.53</v>
      </c>
      <c r="Q83" s="10">
        <v>0.24099999999999999</v>
      </c>
      <c r="R83" s="12">
        <v>16</v>
      </c>
      <c r="S83" s="8">
        <f t="shared" si="10"/>
        <v>18258.868320000001</v>
      </c>
      <c r="T83" s="8">
        <f t="shared" si="11"/>
        <v>18943.2</v>
      </c>
      <c r="U83" s="8">
        <f t="shared" si="12"/>
        <v>-684.33167999999932</v>
      </c>
      <c r="V83" s="10">
        <f t="shared" si="13"/>
        <v>-3.7479413729623705E-2</v>
      </c>
    </row>
    <row r="84" spans="1:22" x14ac:dyDescent="0.3">
      <c r="A84" t="s">
        <v>97</v>
      </c>
      <c r="B84" s="6">
        <v>45791</v>
      </c>
      <c r="C84" s="6">
        <v>45801</v>
      </c>
      <c r="D84" s="6">
        <f t="shared" si="7"/>
        <v>45801</v>
      </c>
      <c r="E84" s="12">
        <f t="shared" si="8"/>
        <v>10</v>
      </c>
      <c r="F84" t="s">
        <v>649</v>
      </c>
      <c r="G84" t="s">
        <v>657</v>
      </c>
      <c r="H84" t="s">
        <v>690</v>
      </c>
      <c r="I84" t="str">
        <f t="shared" si="9"/>
        <v>Europe→France→Paris</v>
      </c>
      <c r="J84" t="s">
        <v>705</v>
      </c>
      <c r="K84" t="s">
        <v>709</v>
      </c>
      <c r="L84" t="s">
        <v>723</v>
      </c>
      <c r="M84" t="s">
        <v>727</v>
      </c>
      <c r="N84" t="s">
        <v>816</v>
      </c>
      <c r="O84" s="8">
        <v>170.39</v>
      </c>
      <c r="P84" s="8">
        <v>388.04</v>
      </c>
      <c r="Q84" s="10">
        <v>8.4000000000000005E-2</v>
      </c>
      <c r="R84" s="12">
        <v>15</v>
      </c>
      <c r="S84" s="8">
        <f t="shared" si="10"/>
        <v>5331.6696000000002</v>
      </c>
      <c r="T84" s="8">
        <f t="shared" si="11"/>
        <v>2555.85</v>
      </c>
      <c r="U84" s="8">
        <f t="shared" si="12"/>
        <v>2775.8196000000003</v>
      </c>
      <c r="V84" s="10">
        <f t="shared" si="13"/>
        <v>0.52062858508711796</v>
      </c>
    </row>
    <row r="85" spans="1:22" x14ac:dyDescent="0.3">
      <c r="A85" t="s">
        <v>98</v>
      </c>
      <c r="B85" s="6">
        <v>45770</v>
      </c>
      <c r="C85" s="6">
        <v>45769</v>
      </c>
      <c r="D85" s="6">
        <f t="shared" si="7"/>
        <v>45770</v>
      </c>
      <c r="E85" s="12">
        <f t="shared" si="8"/>
        <v>0</v>
      </c>
      <c r="F85" t="s">
        <v>648</v>
      </c>
      <c r="G85" t="s">
        <v>660</v>
      </c>
      <c r="H85" t="s">
        <v>686</v>
      </c>
      <c r="I85" t="str">
        <f t="shared" si="9"/>
        <v>Americas→USA→San Francisco</v>
      </c>
      <c r="J85" t="s">
        <v>703</v>
      </c>
      <c r="K85" t="s">
        <v>710</v>
      </c>
      <c r="L85" t="s">
        <v>726</v>
      </c>
      <c r="M85" t="s">
        <v>732</v>
      </c>
      <c r="N85" t="s">
        <v>817</v>
      </c>
      <c r="O85" s="8">
        <v>23.24</v>
      </c>
      <c r="P85" s="8">
        <v>44.57</v>
      </c>
      <c r="Q85" s="10">
        <v>0.215</v>
      </c>
      <c r="R85" s="12">
        <v>15</v>
      </c>
      <c r="S85" s="8">
        <f t="shared" si="10"/>
        <v>524.81174999999996</v>
      </c>
      <c r="T85" s="8">
        <f t="shared" si="11"/>
        <v>348.59999999999997</v>
      </c>
      <c r="U85" s="8">
        <f t="shared" si="12"/>
        <v>176.21174999999999</v>
      </c>
      <c r="V85" s="10">
        <f t="shared" si="13"/>
        <v>0.33576182316802167</v>
      </c>
    </row>
    <row r="86" spans="1:22" x14ac:dyDescent="0.3">
      <c r="A86" t="s">
        <v>99</v>
      </c>
      <c r="B86" s="6">
        <v>45741</v>
      </c>
      <c r="C86" s="6">
        <v>45764</v>
      </c>
      <c r="D86" s="6">
        <f t="shared" si="7"/>
        <v>45764</v>
      </c>
      <c r="E86" s="12">
        <f t="shared" si="8"/>
        <v>23</v>
      </c>
      <c r="F86" t="s">
        <v>649</v>
      </c>
      <c r="G86" t="s">
        <v>658</v>
      </c>
      <c r="H86" t="s">
        <v>683</v>
      </c>
      <c r="I86" t="str">
        <f t="shared" si="9"/>
        <v>Europe→United Kingdom→London</v>
      </c>
      <c r="J86" t="s">
        <v>704</v>
      </c>
      <c r="K86" t="s">
        <v>707</v>
      </c>
      <c r="L86" t="s">
        <v>722</v>
      </c>
      <c r="M86" t="s">
        <v>729</v>
      </c>
      <c r="N86" t="s">
        <v>818</v>
      </c>
      <c r="O86" s="8">
        <v>1421.19</v>
      </c>
      <c r="P86" s="8">
        <v>1808.26</v>
      </c>
      <c r="Q86" s="10">
        <v>0.104</v>
      </c>
      <c r="R86" s="12">
        <v>13</v>
      </c>
      <c r="S86" s="8">
        <f t="shared" si="10"/>
        <v>21062.61248</v>
      </c>
      <c r="T86" s="8">
        <f t="shared" si="11"/>
        <v>18475.47</v>
      </c>
      <c r="U86" s="8">
        <f t="shared" si="12"/>
        <v>2587.1424799999986</v>
      </c>
      <c r="V86" s="10">
        <f t="shared" si="13"/>
        <v>0.12283103449093123</v>
      </c>
    </row>
    <row r="87" spans="1:22" x14ac:dyDescent="0.3">
      <c r="A87" t="s">
        <v>100</v>
      </c>
      <c r="B87" s="6">
        <v>45282</v>
      </c>
      <c r="C87" s="6">
        <v>45283</v>
      </c>
      <c r="D87" s="6">
        <f t="shared" si="7"/>
        <v>45283</v>
      </c>
      <c r="E87" s="12">
        <f t="shared" si="8"/>
        <v>1</v>
      </c>
      <c r="F87" t="s">
        <v>646</v>
      </c>
      <c r="G87" t="s">
        <v>661</v>
      </c>
      <c r="H87" t="s">
        <v>695</v>
      </c>
      <c r="I87" t="str">
        <f t="shared" si="9"/>
        <v>Africa→South Africa→Cape Town</v>
      </c>
      <c r="J87" t="s">
        <v>703</v>
      </c>
      <c r="K87" t="s">
        <v>709</v>
      </c>
      <c r="L87" t="s">
        <v>726</v>
      </c>
      <c r="M87" t="s">
        <v>727</v>
      </c>
      <c r="N87" t="s">
        <v>819</v>
      </c>
      <c r="O87" s="8">
        <v>1186.18</v>
      </c>
      <c r="P87" s="8">
        <v>1285.0899999999999</v>
      </c>
      <c r="Q87" s="10">
        <v>7.0000000000000007E-2</v>
      </c>
      <c r="R87" s="12">
        <v>11</v>
      </c>
      <c r="S87" s="8">
        <f t="shared" si="10"/>
        <v>13146.470699999998</v>
      </c>
      <c r="T87" s="8">
        <f t="shared" si="11"/>
        <v>13047.980000000001</v>
      </c>
      <c r="U87" s="8">
        <f t="shared" si="12"/>
        <v>98.49069999999665</v>
      </c>
      <c r="V87" s="10">
        <f t="shared" si="13"/>
        <v>7.4917977796121861E-3</v>
      </c>
    </row>
    <row r="88" spans="1:22" x14ac:dyDescent="0.3">
      <c r="A88" t="s">
        <v>101</v>
      </c>
      <c r="B88" s="6">
        <v>45388</v>
      </c>
      <c r="C88" s="6">
        <v>45407</v>
      </c>
      <c r="D88" s="6">
        <f t="shared" si="7"/>
        <v>45407</v>
      </c>
      <c r="E88" s="12">
        <f t="shared" si="8"/>
        <v>19</v>
      </c>
      <c r="F88" t="s">
        <v>647</v>
      </c>
      <c r="G88" t="s">
        <v>659</v>
      </c>
      <c r="H88" t="s">
        <v>685</v>
      </c>
      <c r="I88" t="str">
        <f t="shared" si="9"/>
        <v>Asia→China→Shanghai</v>
      </c>
      <c r="J88" t="s">
        <v>701</v>
      </c>
      <c r="K88" t="s">
        <v>707</v>
      </c>
      <c r="L88" t="s">
        <v>723</v>
      </c>
      <c r="M88" t="s">
        <v>727</v>
      </c>
      <c r="N88" t="s">
        <v>820</v>
      </c>
      <c r="O88" s="8">
        <v>1366.48</v>
      </c>
      <c r="P88" s="8">
        <v>1678.14</v>
      </c>
      <c r="Q88" s="10">
        <v>0.154</v>
      </c>
      <c r="R88" s="12">
        <v>10</v>
      </c>
      <c r="S88" s="8">
        <f t="shared" si="10"/>
        <v>14197.064400000001</v>
      </c>
      <c r="T88" s="8">
        <f t="shared" si="11"/>
        <v>13664.8</v>
      </c>
      <c r="U88" s="8">
        <f t="shared" si="12"/>
        <v>532.26440000000184</v>
      </c>
      <c r="V88" s="10">
        <f t="shared" si="13"/>
        <v>3.7491159087790132E-2</v>
      </c>
    </row>
    <row r="89" spans="1:22" x14ac:dyDescent="0.3">
      <c r="A89" t="s">
        <v>102</v>
      </c>
      <c r="B89" s="6">
        <v>45876</v>
      </c>
      <c r="C89" s="6">
        <v>45888</v>
      </c>
      <c r="D89" s="6">
        <f t="shared" si="7"/>
        <v>45888</v>
      </c>
      <c r="E89" s="12">
        <f t="shared" si="8"/>
        <v>12</v>
      </c>
      <c r="F89" t="s">
        <v>646</v>
      </c>
      <c r="G89" t="s">
        <v>650</v>
      </c>
      <c r="H89" t="s">
        <v>678</v>
      </c>
      <c r="I89" t="str">
        <f t="shared" si="9"/>
        <v>Africa→Kenya→Nakuru</v>
      </c>
      <c r="J89" t="s">
        <v>701</v>
      </c>
      <c r="K89" t="s">
        <v>1426</v>
      </c>
      <c r="L89" t="s">
        <v>724</v>
      </c>
      <c r="M89" t="s">
        <v>727</v>
      </c>
      <c r="N89" t="s">
        <v>821</v>
      </c>
      <c r="O89" s="8">
        <v>601.51</v>
      </c>
      <c r="P89" s="8">
        <v>679.35</v>
      </c>
      <c r="Q89" s="10">
        <v>0.188</v>
      </c>
      <c r="R89" s="12">
        <v>3</v>
      </c>
      <c r="S89" s="8">
        <f t="shared" si="10"/>
        <v>1654.8966000000003</v>
      </c>
      <c r="T89" s="8">
        <f t="shared" si="11"/>
        <v>1804.53</v>
      </c>
      <c r="U89" s="8">
        <f t="shared" si="12"/>
        <v>-149.63339999999971</v>
      </c>
      <c r="V89" s="10">
        <f t="shared" si="13"/>
        <v>-9.0418579626062243E-2</v>
      </c>
    </row>
    <row r="90" spans="1:22" x14ac:dyDescent="0.3">
      <c r="A90" t="s">
        <v>103</v>
      </c>
      <c r="B90" s="6">
        <v>45312</v>
      </c>
      <c r="C90" s="6">
        <v>45316</v>
      </c>
      <c r="D90" s="6">
        <f t="shared" si="7"/>
        <v>45316</v>
      </c>
      <c r="E90" s="12">
        <f t="shared" si="8"/>
        <v>4</v>
      </c>
      <c r="F90" t="s">
        <v>647</v>
      </c>
      <c r="G90" t="s">
        <v>654</v>
      </c>
      <c r="H90" t="s">
        <v>680</v>
      </c>
      <c r="I90" t="str">
        <f t="shared" si="9"/>
        <v>Asia→India→Delhi</v>
      </c>
      <c r="J90" t="s">
        <v>704</v>
      </c>
      <c r="K90" t="s">
        <v>711</v>
      </c>
      <c r="L90" t="s">
        <v>712</v>
      </c>
      <c r="M90" t="s">
        <v>732</v>
      </c>
      <c r="N90" t="s">
        <v>822</v>
      </c>
      <c r="O90" s="8">
        <v>523.70000000000005</v>
      </c>
      <c r="P90" s="8">
        <v>1109.92</v>
      </c>
      <c r="Q90" s="10">
        <v>0.03</v>
      </c>
      <c r="R90" s="12">
        <v>11</v>
      </c>
      <c r="S90" s="8">
        <f t="shared" si="10"/>
        <v>11842.8464</v>
      </c>
      <c r="T90" s="8">
        <f t="shared" si="11"/>
        <v>5760.7000000000007</v>
      </c>
      <c r="U90" s="8">
        <f t="shared" si="12"/>
        <v>6082.1463999999996</v>
      </c>
      <c r="V90" s="10">
        <f t="shared" si="13"/>
        <v>0.51357133197302973</v>
      </c>
    </row>
    <row r="91" spans="1:22" x14ac:dyDescent="0.3">
      <c r="A91" t="s">
        <v>104</v>
      </c>
      <c r="B91" s="6">
        <v>45106</v>
      </c>
      <c r="C91" s="6">
        <v>45109</v>
      </c>
      <c r="D91" s="6">
        <f t="shared" si="7"/>
        <v>45109</v>
      </c>
      <c r="E91" s="12">
        <f t="shared" si="8"/>
        <v>3</v>
      </c>
      <c r="F91" t="s">
        <v>647</v>
      </c>
      <c r="G91" t="s">
        <v>652</v>
      </c>
      <c r="H91" t="s">
        <v>694</v>
      </c>
      <c r="I91" t="str">
        <f t="shared" si="9"/>
        <v>Asia→Japan→Nagoya</v>
      </c>
      <c r="J91" t="s">
        <v>702</v>
      </c>
      <c r="K91" t="s">
        <v>709</v>
      </c>
      <c r="L91" t="s">
        <v>721</v>
      </c>
      <c r="M91" t="s">
        <v>732</v>
      </c>
      <c r="N91" t="s">
        <v>823</v>
      </c>
      <c r="O91" s="8">
        <v>55.65</v>
      </c>
      <c r="P91" s="8">
        <v>83.57</v>
      </c>
      <c r="Q91" s="10">
        <v>6.6000000000000003E-2</v>
      </c>
      <c r="R91" s="12">
        <v>8</v>
      </c>
      <c r="S91" s="8">
        <f t="shared" si="10"/>
        <v>624.43503999999996</v>
      </c>
      <c r="T91" s="8">
        <f t="shared" si="11"/>
        <v>445.2</v>
      </c>
      <c r="U91" s="8">
        <f t="shared" si="12"/>
        <v>179.23503999999997</v>
      </c>
      <c r="V91" s="10">
        <f t="shared" si="13"/>
        <v>0.2870355257449998</v>
      </c>
    </row>
    <row r="92" spans="1:22" x14ac:dyDescent="0.3">
      <c r="A92" t="s">
        <v>105</v>
      </c>
      <c r="B92" s="6">
        <v>45775</v>
      </c>
      <c r="C92" s="6">
        <v>45792</v>
      </c>
      <c r="D92" s="6">
        <f t="shared" si="7"/>
        <v>45792</v>
      </c>
      <c r="E92" s="12">
        <f t="shared" si="8"/>
        <v>17</v>
      </c>
      <c r="F92" t="s">
        <v>647</v>
      </c>
      <c r="G92" t="s">
        <v>652</v>
      </c>
      <c r="H92" t="s">
        <v>694</v>
      </c>
      <c r="I92" t="str">
        <f t="shared" si="9"/>
        <v>Asia→Japan→Nagoya</v>
      </c>
      <c r="J92" t="s">
        <v>702</v>
      </c>
      <c r="K92" t="s">
        <v>711</v>
      </c>
      <c r="L92" t="s">
        <v>725</v>
      </c>
      <c r="M92" t="s">
        <v>729</v>
      </c>
      <c r="N92" t="s">
        <v>824</v>
      </c>
      <c r="O92" s="8">
        <v>691.19</v>
      </c>
      <c r="P92" s="8">
        <v>1284.3</v>
      </c>
      <c r="Q92" s="10">
        <v>7.3999999999999996E-2</v>
      </c>
      <c r="R92" s="12">
        <v>7</v>
      </c>
      <c r="S92" s="8">
        <f t="shared" si="10"/>
        <v>8324.8326000000015</v>
      </c>
      <c r="T92" s="8">
        <f t="shared" si="11"/>
        <v>4838.33</v>
      </c>
      <c r="U92" s="8">
        <f t="shared" si="12"/>
        <v>3486.5026000000016</v>
      </c>
      <c r="V92" s="10">
        <f t="shared" si="13"/>
        <v>0.41880753253825198</v>
      </c>
    </row>
    <row r="93" spans="1:22" x14ac:dyDescent="0.3">
      <c r="A93" t="s">
        <v>106</v>
      </c>
      <c r="B93" s="6">
        <v>45817</v>
      </c>
      <c r="C93" s="6">
        <v>45833</v>
      </c>
      <c r="D93" s="6">
        <f t="shared" si="7"/>
        <v>45833</v>
      </c>
      <c r="E93" s="12">
        <f t="shared" si="8"/>
        <v>16</v>
      </c>
      <c r="F93" t="s">
        <v>647</v>
      </c>
      <c r="G93" t="s">
        <v>654</v>
      </c>
      <c r="H93" t="s">
        <v>696</v>
      </c>
      <c r="I93" t="str">
        <f t="shared" si="9"/>
        <v>Asia→India→Hyderabad</v>
      </c>
      <c r="J93" t="s">
        <v>706</v>
      </c>
      <c r="K93" t="s">
        <v>710</v>
      </c>
      <c r="L93" t="s">
        <v>724</v>
      </c>
      <c r="M93" t="s">
        <v>730</v>
      </c>
      <c r="N93" t="s">
        <v>825</v>
      </c>
      <c r="O93" s="8">
        <v>527.33000000000004</v>
      </c>
      <c r="P93" s="8">
        <v>911.72</v>
      </c>
      <c r="Q93" s="10">
        <v>0.14399999999999999</v>
      </c>
      <c r="R93" s="12">
        <v>25</v>
      </c>
      <c r="S93" s="8">
        <f t="shared" si="10"/>
        <v>19510.808000000001</v>
      </c>
      <c r="T93" s="8">
        <f t="shared" si="11"/>
        <v>13183.250000000002</v>
      </c>
      <c r="U93" s="8">
        <f t="shared" si="12"/>
        <v>6327.5579999999991</v>
      </c>
      <c r="V93" s="10">
        <f t="shared" si="13"/>
        <v>0.32431040272652978</v>
      </c>
    </row>
    <row r="94" spans="1:22" x14ac:dyDescent="0.3">
      <c r="A94" t="s">
        <v>107</v>
      </c>
      <c r="B94" s="6">
        <v>45101</v>
      </c>
      <c r="C94" s="6">
        <v>45100</v>
      </c>
      <c r="D94" s="6">
        <f t="shared" si="7"/>
        <v>45101</v>
      </c>
      <c r="E94" s="12">
        <f t="shared" si="8"/>
        <v>0</v>
      </c>
      <c r="F94" t="s">
        <v>648</v>
      </c>
      <c r="G94" t="s">
        <v>655</v>
      </c>
      <c r="H94" t="s">
        <v>692</v>
      </c>
      <c r="I94" t="str">
        <f t="shared" si="9"/>
        <v>Americas→Brazil→Rio de Janeiro</v>
      </c>
      <c r="J94" t="s">
        <v>703</v>
      </c>
      <c r="K94" t="s">
        <v>707</v>
      </c>
      <c r="L94" t="s">
        <v>718</v>
      </c>
      <c r="M94" t="s">
        <v>728</v>
      </c>
      <c r="N94" t="s">
        <v>826</v>
      </c>
      <c r="O94" s="8">
        <v>804.01</v>
      </c>
      <c r="P94" s="8">
        <v>1405.07</v>
      </c>
      <c r="Q94" s="10">
        <v>9.6000000000000002E-2</v>
      </c>
      <c r="R94" s="12">
        <v>8</v>
      </c>
      <c r="S94" s="8">
        <f t="shared" si="10"/>
        <v>10161.46624</v>
      </c>
      <c r="T94" s="8">
        <f t="shared" si="11"/>
        <v>6432.08</v>
      </c>
      <c r="U94" s="8">
        <f t="shared" si="12"/>
        <v>3729.3862399999998</v>
      </c>
      <c r="V94" s="10">
        <f t="shared" si="13"/>
        <v>0.36701260939287439</v>
      </c>
    </row>
    <row r="95" spans="1:22" x14ac:dyDescent="0.3">
      <c r="A95" t="s">
        <v>108</v>
      </c>
      <c r="B95" s="6">
        <v>45569</v>
      </c>
      <c r="C95" s="6">
        <v>45598</v>
      </c>
      <c r="D95" s="6">
        <f t="shared" si="7"/>
        <v>45598</v>
      </c>
      <c r="E95" s="12">
        <f t="shared" si="8"/>
        <v>29</v>
      </c>
      <c r="F95" t="s">
        <v>646</v>
      </c>
      <c r="G95" t="s">
        <v>651</v>
      </c>
      <c r="H95" t="s">
        <v>669</v>
      </c>
      <c r="I95" t="str">
        <f t="shared" si="9"/>
        <v>Africa→Nigeria→Abuja</v>
      </c>
      <c r="J95" t="s">
        <v>701</v>
      </c>
      <c r="K95" t="s">
        <v>710</v>
      </c>
      <c r="L95" t="s">
        <v>721</v>
      </c>
      <c r="M95" t="s">
        <v>733</v>
      </c>
      <c r="N95" t="s">
        <v>827</v>
      </c>
      <c r="O95" s="8">
        <v>412.09</v>
      </c>
      <c r="P95" s="8">
        <v>968.94</v>
      </c>
      <c r="Q95" s="10">
        <v>9.9000000000000005E-2</v>
      </c>
      <c r="R95" s="12">
        <v>23</v>
      </c>
      <c r="S95" s="8">
        <f t="shared" si="10"/>
        <v>20079.343620000003</v>
      </c>
      <c r="T95" s="8">
        <f t="shared" si="11"/>
        <v>9478.07</v>
      </c>
      <c r="U95" s="8">
        <f t="shared" si="12"/>
        <v>10601.273620000004</v>
      </c>
      <c r="V95" s="10">
        <f t="shared" si="13"/>
        <v>0.52796913189137418</v>
      </c>
    </row>
    <row r="96" spans="1:22" x14ac:dyDescent="0.3">
      <c r="A96" t="s">
        <v>109</v>
      </c>
      <c r="B96" s="6">
        <v>45910</v>
      </c>
      <c r="C96" s="6">
        <v>45930</v>
      </c>
      <c r="D96" s="6">
        <f t="shared" si="7"/>
        <v>45930</v>
      </c>
      <c r="E96" s="12">
        <f t="shared" si="8"/>
        <v>20</v>
      </c>
      <c r="F96" t="s">
        <v>646</v>
      </c>
      <c r="G96" t="s">
        <v>650</v>
      </c>
      <c r="H96" t="s">
        <v>675</v>
      </c>
      <c r="I96" t="str">
        <f t="shared" si="9"/>
        <v>Africa→Kenya→Mombasa</v>
      </c>
      <c r="J96" t="s">
        <v>701</v>
      </c>
      <c r="K96" t="s">
        <v>711</v>
      </c>
      <c r="L96" t="s">
        <v>716</v>
      </c>
      <c r="M96" t="s">
        <v>730</v>
      </c>
      <c r="N96" t="s">
        <v>828</v>
      </c>
      <c r="O96" s="8">
        <v>1009.48</v>
      </c>
      <c r="P96" s="8">
        <v>1088.81</v>
      </c>
      <c r="Q96" s="10">
        <v>0.16</v>
      </c>
      <c r="R96" s="12">
        <v>6</v>
      </c>
      <c r="S96" s="8">
        <f t="shared" si="10"/>
        <v>5487.6023999999998</v>
      </c>
      <c r="T96" s="8">
        <f t="shared" si="11"/>
        <v>6056.88</v>
      </c>
      <c r="U96" s="8">
        <f t="shared" si="12"/>
        <v>-569.27760000000035</v>
      </c>
      <c r="V96" s="10">
        <f t="shared" si="13"/>
        <v>-0.10373885688219693</v>
      </c>
    </row>
    <row r="97" spans="1:22" x14ac:dyDescent="0.3">
      <c r="A97" t="s">
        <v>110</v>
      </c>
      <c r="B97" s="6">
        <v>45022</v>
      </c>
      <c r="C97" s="6">
        <v>45043</v>
      </c>
      <c r="D97" s="6">
        <f t="shared" si="7"/>
        <v>45043</v>
      </c>
      <c r="E97" s="12">
        <f t="shared" si="8"/>
        <v>21</v>
      </c>
      <c r="F97" t="s">
        <v>649</v>
      </c>
      <c r="G97" t="s">
        <v>658</v>
      </c>
      <c r="H97" t="s">
        <v>693</v>
      </c>
      <c r="I97" t="str">
        <f t="shared" si="9"/>
        <v>Europe→United Kingdom→Manchester</v>
      </c>
      <c r="J97" t="s">
        <v>706</v>
      </c>
      <c r="K97" t="s">
        <v>710</v>
      </c>
      <c r="L97" t="s">
        <v>714</v>
      </c>
      <c r="M97" t="s">
        <v>728</v>
      </c>
      <c r="N97" t="s">
        <v>829</v>
      </c>
      <c r="O97" s="8">
        <v>1084.79</v>
      </c>
      <c r="P97" s="8">
        <v>2484.9899999999998</v>
      </c>
      <c r="Q97" s="10">
        <v>3.4000000000000002E-2</v>
      </c>
      <c r="R97" s="12">
        <v>18</v>
      </c>
      <c r="S97" s="8">
        <f t="shared" si="10"/>
        <v>43209.006119999991</v>
      </c>
      <c r="T97" s="8">
        <f t="shared" si="11"/>
        <v>19526.22</v>
      </c>
      <c r="U97" s="8">
        <f t="shared" si="12"/>
        <v>23682.78611999999</v>
      </c>
      <c r="V97" s="10">
        <f t="shared" si="13"/>
        <v>0.54809837685755114</v>
      </c>
    </row>
    <row r="98" spans="1:22" x14ac:dyDescent="0.3">
      <c r="A98" t="s">
        <v>111</v>
      </c>
      <c r="B98" s="6">
        <v>45870</v>
      </c>
      <c r="C98" s="6">
        <v>45885</v>
      </c>
      <c r="D98" s="6">
        <f t="shared" si="7"/>
        <v>45885</v>
      </c>
      <c r="E98" s="12">
        <f t="shared" si="8"/>
        <v>15</v>
      </c>
      <c r="F98" t="s">
        <v>647</v>
      </c>
      <c r="G98" t="s">
        <v>654</v>
      </c>
      <c r="H98" t="s">
        <v>1426</v>
      </c>
      <c r="I98" t="str">
        <f t="shared" si="9"/>
        <v>Asia→India→Unknown</v>
      </c>
      <c r="J98" t="s">
        <v>706</v>
      </c>
      <c r="K98" t="s">
        <v>711</v>
      </c>
      <c r="L98" t="s">
        <v>719</v>
      </c>
      <c r="M98" t="s">
        <v>732</v>
      </c>
      <c r="N98" t="s">
        <v>830</v>
      </c>
      <c r="O98" s="8">
        <v>24.44</v>
      </c>
      <c r="P98" s="8">
        <v>28.69</v>
      </c>
      <c r="Q98" s="10">
        <v>0.14599999999999999</v>
      </c>
      <c r="R98" s="12">
        <v>6</v>
      </c>
      <c r="S98" s="8">
        <f t="shared" si="10"/>
        <v>147.00756000000001</v>
      </c>
      <c r="T98" s="8">
        <f t="shared" si="11"/>
        <v>146.64000000000001</v>
      </c>
      <c r="U98" s="8">
        <f t="shared" si="12"/>
        <v>0.36755999999999744</v>
      </c>
      <c r="V98" s="10">
        <f t="shared" si="13"/>
        <v>2.5002795774584476E-3</v>
      </c>
    </row>
    <row r="99" spans="1:22" x14ac:dyDescent="0.3">
      <c r="A99" t="s">
        <v>112</v>
      </c>
      <c r="B99" s="6">
        <v>45440</v>
      </c>
      <c r="C99" s="6">
        <v>45438</v>
      </c>
      <c r="D99" s="6">
        <f t="shared" si="7"/>
        <v>45440</v>
      </c>
      <c r="E99" s="12">
        <f t="shared" si="8"/>
        <v>0</v>
      </c>
      <c r="F99" t="s">
        <v>646</v>
      </c>
      <c r="G99" t="s">
        <v>651</v>
      </c>
      <c r="H99" t="s">
        <v>669</v>
      </c>
      <c r="I99" t="str">
        <f t="shared" si="9"/>
        <v>Africa→Nigeria→Abuja</v>
      </c>
      <c r="J99" t="s">
        <v>706</v>
      </c>
      <c r="K99" t="s">
        <v>708</v>
      </c>
      <c r="L99" t="s">
        <v>721</v>
      </c>
      <c r="M99" t="s">
        <v>733</v>
      </c>
      <c r="N99" t="s">
        <v>831</v>
      </c>
      <c r="O99" s="8">
        <v>1227.08</v>
      </c>
      <c r="P99" s="8">
        <v>1896.62</v>
      </c>
      <c r="Q99" s="10">
        <v>0</v>
      </c>
      <c r="R99" s="12">
        <v>18</v>
      </c>
      <c r="S99" s="8">
        <f t="shared" si="10"/>
        <v>34139.159999999996</v>
      </c>
      <c r="T99" s="8">
        <f t="shared" si="11"/>
        <v>22087.439999999999</v>
      </c>
      <c r="U99" s="8">
        <f t="shared" si="12"/>
        <v>12051.719999999998</v>
      </c>
      <c r="V99" s="10">
        <f t="shared" si="13"/>
        <v>0.353017473189147</v>
      </c>
    </row>
    <row r="100" spans="1:22" x14ac:dyDescent="0.3">
      <c r="A100" t="s">
        <v>113</v>
      </c>
      <c r="B100" s="6">
        <v>45860</v>
      </c>
      <c r="C100" s="6">
        <v>45887</v>
      </c>
      <c r="D100" s="6">
        <f t="shared" si="7"/>
        <v>45887</v>
      </c>
      <c r="E100" s="12">
        <f t="shared" si="8"/>
        <v>27</v>
      </c>
      <c r="F100" t="s">
        <v>647</v>
      </c>
      <c r="G100" t="s">
        <v>659</v>
      </c>
      <c r="H100" t="s">
        <v>676</v>
      </c>
      <c r="I100" t="str">
        <f t="shared" si="9"/>
        <v>Asia→China→Shenzhen</v>
      </c>
      <c r="J100" t="s">
        <v>703</v>
      </c>
      <c r="K100" t="s">
        <v>709</v>
      </c>
      <c r="L100" t="s">
        <v>724</v>
      </c>
      <c r="M100" t="s">
        <v>729</v>
      </c>
      <c r="N100" t="s">
        <v>832</v>
      </c>
      <c r="O100" s="8">
        <v>547.32000000000005</v>
      </c>
      <c r="P100" s="8">
        <v>419.17</v>
      </c>
      <c r="Q100" s="10">
        <v>9.1999999999999998E-2</v>
      </c>
      <c r="R100" s="12">
        <v>14</v>
      </c>
      <c r="S100" s="8">
        <f t="shared" si="10"/>
        <v>5328.4890400000004</v>
      </c>
      <c r="T100" s="8">
        <f t="shared" si="11"/>
        <v>7662.4800000000005</v>
      </c>
      <c r="U100" s="8">
        <f t="shared" si="12"/>
        <v>-2333.9909600000001</v>
      </c>
      <c r="V100" s="10">
        <f t="shared" si="13"/>
        <v>-0.43802116181137907</v>
      </c>
    </row>
    <row r="101" spans="1:22" x14ac:dyDescent="0.3">
      <c r="A101" t="s">
        <v>114</v>
      </c>
      <c r="B101" s="6">
        <v>44985</v>
      </c>
      <c r="C101" s="6">
        <v>45005</v>
      </c>
      <c r="D101" s="6">
        <f t="shared" si="7"/>
        <v>45005</v>
      </c>
      <c r="E101" s="12">
        <f t="shared" si="8"/>
        <v>20</v>
      </c>
      <c r="F101" t="s">
        <v>649</v>
      </c>
      <c r="G101" t="s">
        <v>656</v>
      </c>
      <c r="H101" t="s">
        <v>671</v>
      </c>
      <c r="I101" t="str">
        <f t="shared" si="9"/>
        <v>Europe→Germany→Berlin</v>
      </c>
      <c r="J101" t="s">
        <v>705</v>
      </c>
      <c r="K101" t="s">
        <v>711</v>
      </c>
      <c r="L101" t="s">
        <v>722</v>
      </c>
      <c r="M101" t="s">
        <v>731</v>
      </c>
      <c r="N101" t="s">
        <v>833</v>
      </c>
      <c r="O101" s="8">
        <v>1200.78</v>
      </c>
      <c r="P101" s="8">
        <v>2001.17</v>
      </c>
      <c r="Q101" s="10">
        <v>0.29199999999999998</v>
      </c>
      <c r="R101" s="12">
        <v>18</v>
      </c>
      <c r="S101" s="8">
        <f t="shared" si="10"/>
        <v>25502.910479999999</v>
      </c>
      <c r="T101" s="8">
        <f t="shared" si="11"/>
        <v>21614.04</v>
      </c>
      <c r="U101" s="8">
        <f t="shared" si="12"/>
        <v>3888.8704799999978</v>
      </c>
      <c r="V101" s="10">
        <f t="shared" si="13"/>
        <v>0.15248732034132906</v>
      </c>
    </row>
    <row r="102" spans="1:22" x14ac:dyDescent="0.3">
      <c r="A102" t="s">
        <v>115</v>
      </c>
      <c r="B102" s="6">
        <v>45684</v>
      </c>
      <c r="C102" s="6">
        <v>45703</v>
      </c>
      <c r="D102" s="6">
        <f t="shared" si="7"/>
        <v>45703</v>
      </c>
      <c r="E102" s="12">
        <f t="shared" si="8"/>
        <v>19</v>
      </c>
      <c r="F102" t="s">
        <v>647</v>
      </c>
      <c r="G102" t="s">
        <v>659</v>
      </c>
      <c r="H102" t="s">
        <v>676</v>
      </c>
      <c r="I102" t="str">
        <f t="shared" si="9"/>
        <v>Asia→China→Shenzhen</v>
      </c>
      <c r="J102" t="s">
        <v>703</v>
      </c>
      <c r="K102" t="s">
        <v>711</v>
      </c>
      <c r="L102" t="s">
        <v>716</v>
      </c>
      <c r="M102" t="s">
        <v>730</v>
      </c>
      <c r="N102" t="s">
        <v>834</v>
      </c>
      <c r="O102" s="8">
        <v>1253.22</v>
      </c>
      <c r="P102" s="8">
        <v>3104.71</v>
      </c>
      <c r="Q102" s="10">
        <v>0</v>
      </c>
      <c r="R102" s="12">
        <v>17</v>
      </c>
      <c r="S102" s="8">
        <f t="shared" si="10"/>
        <v>52780.07</v>
      </c>
      <c r="T102" s="8">
        <f t="shared" si="11"/>
        <v>21304.74</v>
      </c>
      <c r="U102" s="8">
        <f t="shared" si="12"/>
        <v>31475.329999999998</v>
      </c>
      <c r="V102" s="10">
        <f t="shared" si="13"/>
        <v>0.59634877331538205</v>
      </c>
    </row>
    <row r="103" spans="1:22" x14ac:dyDescent="0.3">
      <c r="A103" t="s">
        <v>116</v>
      </c>
      <c r="B103" s="6">
        <v>45304</v>
      </c>
      <c r="C103" s="6">
        <v>45313</v>
      </c>
      <c r="D103" s="6">
        <f t="shared" si="7"/>
        <v>45313</v>
      </c>
      <c r="E103" s="12">
        <f t="shared" si="8"/>
        <v>9</v>
      </c>
      <c r="F103" t="s">
        <v>647</v>
      </c>
      <c r="G103" t="s">
        <v>654</v>
      </c>
      <c r="H103" t="s">
        <v>691</v>
      </c>
      <c r="I103" t="str">
        <f t="shared" si="9"/>
        <v>Asia→India→Mumbai</v>
      </c>
      <c r="J103" t="s">
        <v>706</v>
      </c>
      <c r="K103" t="s">
        <v>709</v>
      </c>
      <c r="L103" t="s">
        <v>713</v>
      </c>
      <c r="M103" t="s">
        <v>727</v>
      </c>
      <c r="N103" t="s">
        <v>835</v>
      </c>
      <c r="O103" s="8">
        <v>313.60000000000002</v>
      </c>
      <c r="P103" s="8">
        <v>334.28</v>
      </c>
      <c r="Q103" s="10">
        <v>0.14000000000000001</v>
      </c>
      <c r="R103" s="12">
        <v>22</v>
      </c>
      <c r="S103" s="8">
        <f t="shared" si="10"/>
        <v>6324.5775999999996</v>
      </c>
      <c r="T103" s="8">
        <f t="shared" si="11"/>
        <v>6899.2000000000007</v>
      </c>
      <c r="U103" s="8">
        <f t="shared" si="12"/>
        <v>-574.62240000000111</v>
      </c>
      <c r="V103" s="10">
        <f t="shared" si="13"/>
        <v>-9.0855458868905517E-2</v>
      </c>
    </row>
    <row r="104" spans="1:22" x14ac:dyDescent="0.3">
      <c r="A104" t="s">
        <v>117</v>
      </c>
      <c r="B104" s="6">
        <v>45747</v>
      </c>
      <c r="C104" s="6">
        <v>45751</v>
      </c>
      <c r="D104" s="6">
        <f t="shared" si="7"/>
        <v>45751</v>
      </c>
      <c r="E104" s="12">
        <f t="shared" si="8"/>
        <v>4</v>
      </c>
      <c r="F104" t="s">
        <v>646</v>
      </c>
      <c r="G104" t="s">
        <v>650</v>
      </c>
      <c r="H104" t="s">
        <v>678</v>
      </c>
      <c r="I104" t="str">
        <f t="shared" si="9"/>
        <v>Africa→Kenya→Nakuru</v>
      </c>
      <c r="J104" t="s">
        <v>701</v>
      </c>
      <c r="K104" t="s">
        <v>711</v>
      </c>
      <c r="L104" t="s">
        <v>712</v>
      </c>
      <c r="M104" t="s">
        <v>731</v>
      </c>
      <c r="N104" t="s">
        <v>836</v>
      </c>
      <c r="O104" s="8">
        <v>862.08</v>
      </c>
      <c r="P104" s="8">
        <v>1952.83</v>
      </c>
      <c r="Q104" s="10">
        <v>0</v>
      </c>
      <c r="R104" s="12">
        <v>7</v>
      </c>
      <c r="S104" s="8">
        <f t="shared" si="10"/>
        <v>13669.81</v>
      </c>
      <c r="T104" s="8">
        <f t="shared" si="11"/>
        <v>6034.56</v>
      </c>
      <c r="U104" s="8">
        <f t="shared" si="12"/>
        <v>7635.2499999999991</v>
      </c>
      <c r="V104" s="10">
        <f t="shared" si="13"/>
        <v>0.5585483631447693</v>
      </c>
    </row>
    <row r="105" spans="1:22" x14ac:dyDescent="0.3">
      <c r="A105" t="s">
        <v>118</v>
      </c>
      <c r="B105" s="6">
        <v>45631</v>
      </c>
      <c r="C105" s="6">
        <v>45654</v>
      </c>
      <c r="D105" s="6">
        <f t="shared" si="7"/>
        <v>45654</v>
      </c>
      <c r="E105" s="12">
        <f t="shared" si="8"/>
        <v>23</v>
      </c>
      <c r="F105" t="s">
        <v>648</v>
      </c>
      <c r="G105" t="s">
        <v>653</v>
      </c>
      <c r="H105" t="s">
        <v>688</v>
      </c>
      <c r="I105" t="str">
        <f t="shared" si="9"/>
        <v>Americas→Canada→Vancouver</v>
      </c>
      <c r="J105" t="s">
        <v>701</v>
      </c>
      <c r="K105" t="s">
        <v>711</v>
      </c>
      <c r="L105" t="s">
        <v>721</v>
      </c>
      <c r="M105" t="s">
        <v>733</v>
      </c>
      <c r="N105" t="s">
        <v>837</v>
      </c>
      <c r="O105" s="8">
        <v>107.03</v>
      </c>
      <c r="P105" s="8">
        <v>242.29</v>
      </c>
      <c r="Q105" s="10">
        <v>0.18</v>
      </c>
      <c r="R105" s="12">
        <v>30</v>
      </c>
      <c r="S105" s="8">
        <f t="shared" si="10"/>
        <v>5960.3340000000007</v>
      </c>
      <c r="T105" s="8">
        <f t="shared" si="11"/>
        <v>3210.9</v>
      </c>
      <c r="U105" s="8">
        <f t="shared" si="12"/>
        <v>2749.4340000000007</v>
      </c>
      <c r="V105" s="10">
        <f t="shared" si="13"/>
        <v>0.46128857879440988</v>
      </c>
    </row>
    <row r="106" spans="1:22" x14ac:dyDescent="0.3">
      <c r="A106" t="s">
        <v>119</v>
      </c>
      <c r="B106" s="6">
        <v>45549</v>
      </c>
      <c r="C106" s="6">
        <v>45570</v>
      </c>
      <c r="D106" s="6">
        <f t="shared" si="7"/>
        <v>45570</v>
      </c>
      <c r="E106" s="12">
        <f t="shared" si="8"/>
        <v>21</v>
      </c>
      <c r="F106" t="s">
        <v>647</v>
      </c>
      <c r="G106" t="s">
        <v>659</v>
      </c>
      <c r="H106" t="s">
        <v>685</v>
      </c>
      <c r="I106" t="str">
        <f t="shared" si="9"/>
        <v>Asia→China→Shanghai</v>
      </c>
      <c r="J106" t="s">
        <v>705</v>
      </c>
      <c r="K106" t="s">
        <v>708</v>
      </c>
      <c r="L106" t="s">
        <v>722</v>
      </c>
      <c r="M106" t="s">
        <v>731</v>
      </c>
      <c r="N106" t="s">
        <v>838</v>
      </c>
      <c r="O106" s="8">
        <v>1405.56</v>
      </c>
      <c r="P106" s="8">
        <v>2968.87</v>
      </c>
      <c r="Q106" s="10">
        <v>0.16900000000000001</v>
      </c>
      <c r="R106" s="12">
        <v>5</v>
      </c>
      <c r="S106" s="8">
        <f t="shared" si="10"/>
        <v>12335.654849999999</v>
      </c>
      <c r="T106" s="8">
        <f t="shared" si="11"/>
        <v>7027.7999999999993</v>
      </c>
      <c r="U106" s="8">
        <f t="shared" si="12"/>
        <v>5307.8548499999997</v>
      </c>
      <c r="V106" s="10">
        <f t="shared" si="13"/>
        <v>0.4302856163327235</v>
      </c>
    </row>
    <row r="107" spans="1:22" x14ac:dyDescent="0.3">
      <c r="A107" t="s">
        <v>120</v>
      </c>
      <c r="B107" s="6">
        <v>45433</v>
      </c>
      <c r="C107" s="6">
        <v>45439</v>
      </c>
      <c r="D107" s="6">
        <f t="shared" si="7"/>
        <v>45439</v>
      </c>
      <c r="E107" s="12">
        <f t="shared" si="8"/>
        <v>6</v>
      </c>
      <c r="F107" t="s">
        <v>646</v>
      </c>
      <c r="G107" t="s">
        <v>661</v>
      </c>
      <c r="H107" t="s">
        <v>682</v>
      </c>
      <c r="I107" t="str">
        <f t="shared" si="9"/>
        <v>Africa→South Africa→Johannesburg</v>
      </c>
      <c r="J107" t="s">
        <v>703</v>
      </c>
      <c r="K107" t="s">
        <v>708</v>
      </c>
      <c r="L107" t="s">
        <v>724</v>
      </c>
      <c r="M107" t="s">
        <v>727</v>
      </c>
      <c r="N107" t="s">
        <v>839</v>
      </c>
      <c r="O107" s="8">
        <v>1157.51</v>
      </c>
      <c r="P107" s="8">
        <v>1394.3</v>
      </c>
      <c r="Q107" s="10">
        <v>0.27800000000000002</v>
      </c>
      <c r="R107" s="12">
        <v>12</v>
      </c>
      <c r="S107" s="8">
        <f t="shared" si="10"/>
        <v>12080.215199999999</v>
      </c>
      <c r="T107" s="8">
        <f t="shared" si="11"/>
        <v>13890.119999999999</v>
      </c>
      <c r="U107" s="8">
        <f t="shared" si="12"/>
        <v>-1809.9048000000003</v>
      </c>
      <c r="V107" s="10">
        <f t="shared" si="13"/>
        <v>-0.14982388724333326</v>
      </c>
    </row>
    <row r="108" spans="1:22" x14ac:dyDescent="0.3">
      <c r="A108" t="s">
        <v>121</v>
      </c>
      <c r="B108" s="6">
        <v>45057</v>
      </c>
      <c r="C108" s="6">
        <v>45084</v>
      </c>
      <c r="D108" s="6">
        <f t="shared" si="7"/>
        <v>45084</v>
      </c>
      <c r="E108" s="12">
        <f t="shared" si="8"/>
        <v>27</v>
      </c>
      <c r="F108" t="s">
        <v>646</v>
      </c>
      <c r="G108" t="s">
        <v>650</v>
      </c>
      <c r="H108" t="s">
        <v>675</v>
      </c>
      <c r="I108" t="str">
        <f t="shared" si="9"/>
        <v>Africa→Kenya→Mombasa</v>
      </c>
      <c r="J108" t="s">
        <v>701</v>
      </c>
      <c r="K108" t="s">
        <v>708</v>
      </c>
      <c r="L108" t="s">
        <v>713</v>
      </c>
      <c r="M108" t="s">
        <v>730</v>
      </c>
      <c r="N108" t="s">
        <v>840</v>
      </c>
      <c r="O108" s="8">
        <v>12.85</v>
      </c>
      <c r="P108" s="8">
        <v>15.41</v>
      </c>
      <c r="Q108" s="10">
        <v>0.13700000000000001</v>
      </c>
      <c r="R108" s="12">
        <v>39</v>
      </c>
      <c r="S108" s="8">
        <f t="shared" si="10"/>
        <v>518.65436999999997</v>
      </c>
      <c r="T108" s="8">
        <f t="shared" si="11"/>
        <v>501.15</v>
      </c>
      <c r="U108" s="8">
        <f t="shared" si="12"/>
        <v>17.504369999999994</v>
      </c>
      <c r="V108" s="10">
        <f t="shared" si="13"/>
        <v>3.3749585489851353E-2</v>
      </c>
    </row>
    <row r="109" spans="1:22" x14ac:dyDescent="0.3">
      <c r="A109" t="s">
        <v>122</v>
      </c>
      <c r="B109" s="6">
        <v>45518</v>
      </c>
      <c r="C109" s="6">
        <v>45539</v>
      </c>
      <c r="D109" s="6">
        <f t="shared" si="7"/>
        <v>45539</v>
      </c>
      <c r="E109" s="12">
        <f t="shared" si="8"/>
        <v>21</v>
      </c>
      <c r="F109" t="s">
        <v>649</v>
      </c>
      <c r="G109" t="s">
        <v>658</v>
      </c>
      <c r="H109" t="s">
        <v>693</v>
      </c>
      <c r="I109" t="str">
        <f t="shared" si="9"/>
        <v>Europe→United Kingdom→Manchester</v>
      </c>
      <c r="J109" t="s">
        <v>703</v>
      </c>
      <c r="K109" t="s">
        <v>708</v>
      </c>
      <c r="L109" t="s">
        <v>713</v>
      </c>
      <c r="M109" t="s">
        <v>730</v>
      </c>
      <c r="N109" t="s">
        <v>841</v>
      </c>
      <c r="O109" s="8">
        <v>1138.8</v>
      </c>
      <c r="P109" s="8">
        <v>2250.81</v>
      </c>
      <c r="Q109" s="10">
        <v>0.123</v>
      </c>
      <c r="R109" s="12">
        <v>12</v>
      </c>
      <c r="S109" s="8">
        <f t="shared" si="10"/>
        <v>23687.524440000001</v>
      </c>
      <c r="T109" s="8">
        <f t="shared" si="11"/>
        <v>13665.599999999999</v>
      </c>
      <c r="U109" s="8">
        <f t="shared" si="12"/>
        <v>10021.924440000003</v>
      </c>
      <c r="V109" s="10">
        <f t="shared" si="13"/>
        <v>0.42308872188756258</v>
      </c>
    </row>
    <row r="110" spans="1:22" x14ac:dyDescent="0.3">
      <c r="A110" t="s">
        <v>123</v>
      </c>
      <c r="B110" s="6">
        <v>45581</v>
      </c>
      <c r="C110" s="6">
        <v>45604</v>
      </c>
      <c r="D110" s="6">
        <f t="shared" si="7"/>
        <v>45604</v>
      </c>
      <c r="E110" s="12">
        <f t="shared" si="8"/>
        <v>23</v>
      </c>
      <c r="F110" t="s">
        <v>647</v>
      </c>
      <c r="G110" t="s">
        <v>652</v>
      </c>
      <c r="H110" t="s">
        <v>666</v>
      </c>
      <c r="I110" t="str">
        <f t="shared" si="9"/>
        <v>Asia→Japan→Osaka</v>
      </c>
      <c r="J110" t="s">
        <v>705</v>
      </c>
      <c r="K110" t="s">
        <v>707</v>
      </c>
      <c r="L110" t="s">
        <v>713</v>
      </c>
      <c r="M110" t="s">
        <v>729</v>
      </c>
      <c r="N110" t="s">
        <v>842</v>
      </c>
      <c r="O110" s="8">
        <v>82.14</v>
      </c>
      <c r="P110" s="8">
        <v>166.04</v>
      </c>
      <c r="Q110" s="10">
        <v>0</v>
      </c>
      <c r="R110" s="12">
        <v>10</v>
      </c>
      <c r="S110" s="8">
        <f t="shared" si="10"/>
        <v>1660.3999999999999</v>
      </c>
      <c r="T110" s="8">
        <f t="shared" si="11"/>
        <v>821.4</v>
      </c>
      <c r="U110" s="8">
        <f t="shared" si="12"/>
        <v>838.99999999999989</v>
      </c>
      <c r="V110" s="10">
        <f t="shared" si="13"/>
        <v>0.50529992772825827</v>
      </c>
    </row>
    <row r="111" spans="1:22" x14ac:dyDescent="0.3">
      <c r="A111" t="s">
        <v>124</v>
      </c>
      <c r="B111" s="6">
        <v>45445</v>
      </c>
      <c r="C111" s="6">
        <v>45451</v>
      </c>
      <c r="D111" s="6">
        <f t="shared" si="7"/>
        <v>45451</v>
      </c>
      <c r="E111" s="12">
        <f t="shared" si="8"/>
        <v>6</v>
      </c>
      <c r="F111" t="s">
        <v>646</v>
      </c>
      <c r="G111" t="s">
        <v>650</v>
      </c>
      <c r="H111" t="s">
        <v>662</v>
      </c>
      <c r="I111" t="str">
        <f t="shared" si="9"/>
        <v>Africa→Kenya→Kisumu</v>
      </c>
      <c r="J111" t="s">
        <v>704</v>
      </c>
      <c r="K111" t="s">
        <v>709</v>
      </c>
      <c r="L111" t="s">
        <v>720</v>
      </c>
      <c r="M111" t="s">
        <v>733</v>
      </c>
      <c r="N111" t="s">
        <v>843</v>
      </c>
      <c r="O111" s="8">
        <v>292.94</v>
      </c>
      <c r="P111" s="8">
        <v>356.55</v>
      </c>
      <c r="Q111" s="10">
        <v>0.22900000000000001</v>
      </c>
      <c r="R111" s="12">
        <v>2</v>
      </c>
      <c r="S111" s="8">
        <f t="shared" si="10"/>
        <v>549.80010000000004</v>
      </c>
      <c r="T111" s="8">
        <f t="shared" si="11"/>
        <v>585.88</v>
      </c>
      <c r="U111" s="8">
        <f t="shared" si="12"/>
        <v>-36.079899999999952</v>
      </c>
      <c r="V111" s="10">
        <f t="shared" si="13"/>
        <v>-6.5623669402751925E-2</v>
      </c>
    </row>
    <row r="112" spans="1:22" x14ac:dyDescent="0.3">
      <c r="A112" t="s">
        <v>125</v>
      </c>
      <c r="B112" s="6">
        <v>45452</v>
      </c>
      <c r="C112" s="6">
        <v>45480</v>
      </c>
      <c r="D112" s="6">
        <f t="shared" si="7"/>
        <v>45480</v>
      </c>
      <c r="E112" s="12">
        <f t="shared" si="8"/>
        <v>28</v>
      </c>
      <c r="F112" t="s">
        <v>647</v>
      </c>
      <c r="G112" t="s">
        <v>659</v>
      </c>
      <c r="H112" t="s">
        <v>676</v>
      </c>
      <c r="I112" t="str">
        <f t="shared" si="9"/>
        <v>Asia→China→Shenzhen</v>
      </c>
      <c r="J112" t="s">
        <v>701</v>
      </c>
      <c r="K112" t="s">
        <v>708</v>
      </c>
      <c r="L112" t="s">
        <v>713</v>
      </c>
      <c r="M112" t="s">
        <v>727</v>
      </c>
      <c r="N112" t="s">
        <v>844</v>
      </c>
      <c r="O112" s="8">
        <v>550.22</v>
      </c>
      <c r="P112" s="8">
        <v>1025.05</v>
      </c>
      <c r="Q112" s="10">
        <v>0</v>
      </c>
      <c r="R112" s="12">
        <v>27</v>
      </c>
      <c r="S112" s="8">
        <f t="shared" si="10"/>
        <v>27676.35</v>
      </c>
      <c r="T112" s="8">
        <f t="shared" si="11"/>
        <v>14855.94</v>
      </c>
      <c r="U112" s="8">
        <f t="shared" si="12"/>
        <v>12820.409999999998</v>
      </c>
      <c r="V112" s="10">
        <f t="shared" si="13"/>
        <v>0.46322618408858102</v>
      </c>
    </row>
    <row r="113" spans="1:22" x14ac:dyDescent="0.3">
      <c r="A113" t="s">
        <v>126</v>
      </c>
      <c r="B113" s="6">
        <v>45453</v>
      </c>
      <c r="C113" s="6">
        <v>45454</v>
      </c>
      <c r="D113" s="6">
        <f t="shared" si="7"/>
        <v>45454</v>
      </c>
      <c r="E113" s="12">
        <f t="shared" si="8"/>
        <v>1</v>
      </c>
      <c r="F113" t="s">
        <v>649</v>
      </c>
      <c r="G113" t="s">
        <v>658</v>
      </c>
      <c r="H113" t="s">
        <v>674</v>
      </c>
      <c r="I113" t="str">
        <f t="shared" si="9"/>
        <v>Europe→United Kingdom→Birmingham</v>
      </c>
      <c r="J113" t="s">
        <v>705</v>
      </c>
      <c r="K113" t="s">
        <v>709</v>
      </c>
      <c r="L113" t="s">
        <v>724</v>
      </c>
      <c r="M113" t="s">
        <v>731</v>
      </c>
      <c r="N113" t="s">
        <v>845</v>
      </c>
      <c r="O113" s="8">
        <v>1187.1300000000001</v>
      </c>
      <c r="P113" s="8">
        <v>1795.17</v>
      </c>
      <c r="Q113" s="10">
        <v>1.2E-2</v>
      </c>
      <c r="R113" s="12">
        <v>17</v>
      </c>
      <c r="S113" s="8">
        <f t="shared" si="10"/>
        <v>30151.675319999998</v>
      </c>
      <c r="T113" s="8">
        <f t="shared" si="11"/>
        <v>20181.210000000003</v>
      </c>
      <c r="U113" s="8">
        <f t="shared" si="12"/>
        <v>9970.4653199999957</v>
      </c>
      <c r="V113" s="10">
        <f t="shared" si="13"/>
        <v>0.33067699271046663</v>
      </c>
    </row>
    <row r="114" spans="1:22" x14ac:dyDescent="0.3">
      <c r="A114" t="s">
        <v>127</v>
      </c>
      <c r="B114" s="6">
        <v>45472</v>
      </c>
      <c r="C114" s="6">
        <v>45499</v>
      </c>
      <c r="D114" s="6">
        <f t="shared" si="7"/>
        <v>45499</v>
      </c>
      <c r="E114" s="12">
        <f t="shared" si="8"/>
        <v>27</v>
      </c>
      <c r="F114" t="s">
        <v>646</v>
      </c>
      <c r="G114" t="s">
        <v>661</v>
      </c>
      <c r="H114" t="s">
        <v>687</v>
      </c>
      <c r="I114" t="str">
        <f t="shared" si="9"/>
        <v>Africa→South Africa→Durban</v>
      </c>
      <c r="J114" t="s">
        <v>706</v>
      </c>
      <c r="K114" t="s">
        <v>710</v>
      </c>
      <c r="L114" t="s">
        <v>717</v>
      </c>
      <c r="M114" t="s">
        <v>729</v>
      </c>
      <c r="N114" t="s">
        <v>846</v>
      </c>
      <c r="O114" s="8">
        <v>5.36</v>
      </c>
      <c r="P114" s="8">
        <v>4.37</v>
      </c>
      <c r="Q114" s="10">
        <v>0.11799999999999999</v>
      </c>
      <c r="R114" s="12">
        <v>9</v>
      </c>
      <c r="S114" s="8">
        <f t="shared" si="10"/>
        <v>34.689059999999998</v>
      </c>
      <c r="T114" s="8">
        <f t="shared" si="11"/>
        <v>48.24</v>
      </c>
      <c r="U114" s="8">
        <f t="shared" si="12"/>
        <v>-13.550940000000004</v>
      </c>
      <c r="V114" s="10">
        <f t="shared" si="13"/>
        <v>-0.39064016148030545</v>
      </c>
    </row>
    <row r="115" spans="1:22" x14ac:dyDescent="0.3">
      <c r="A115" t="s">
        <v>128</v>
      </c>
      <c r="B115" s="6">
        <v>45674</v>
      </c>
      <c r="C115" s="6">
        <v>45681</v>
      </c>
      <c r="D115" s="6">
        <f t="shared" si="7"/>
        <v>45681</v>
      </c>
      <c r="E115" s="12">
        <f t="shared" si="8"/>
        <v>7</v>
      </c>
      <c r="F115" t="s">
        <v>648</v>
      </c>
      <c r="G115" t="s">
        <v>660</v>
      </c>
      <c r="H115" t="s">
        <v>697</v>
      </c>
      <c r="I115" t="str">
        <f t="shared" si="9"/>
        <v>Americas→USA→Austin</v>
      </c>
      <c r="J115" t="s">
        <v>706</v>
      </c>
      <c r="K115" t="s">
        <v>708</v>
      </c>
      <c r="L115" t="s">
        <v>715</v>
      </c>
      <c r="M115" t="s">
        <v>733</v>
      </c>
      <c r="N115" t="s">
        <v>847</v>
      </c>
      <c r="O115" s="8">
        <v>142.09</v>
      </c>
      <c r="P115" s="8">
        <v>218.5</v>
      </c>
      <c r="Q115" s="10">
        <v>0.11899999999999999</v>
      </c>
      <c r="R115" s="12">
        <v>11</v>
      </c>
      <c r="S115" s="8">
        <f t="shared" si="10"/>
        <v>2117.4834999999998</v>
      </c>
      <c r="T115" s="8">
        <f t="shared" si="11"/>
        <v>1562.99</v>
      </c>
      <c r="U115" s="8">
        <f t="shared" si="12"/>
        <v>554.49349999999981</v>
      </c>
      <c r="V115" s="10">
        <f t="shared" si="13"/>
        <v>0.26186437816398561</v>
      </c>
    </row>
    <row r="116" spans="1:22" x14ac:dyDescent="0.3">
      <c r="A116" t="s">
        <v>129</v>
      </c>
      <c r="B116" s="6">
        <v>45250</v>
      </c>
      <c r="C116" s="6">
        <v>45265</v>
      </c>
      <c r="D116" s="6">
        <f t="shared" si="7"/>
        <v>45265</v>
      </c>
      <c r="E116" s="12">
        <f t="shared" si="8"/>
        <v>15</v>
      </c>
      <c r="F116" t="s">
        <v>647</v>
      </c>
      <c r="G116" t="s">
        <v>652</v>
      </c>
      <c r="H116" t="s">
        <v>689</v>
      </c>
      <c r="I116" t="str">
        <f t="shared" si="9"/>
        <v>Asia→Japan→Tokyo</v>
      </c>
      <c r="J116" t="s">
        <v>706</v>
      </c>
      <c r="K116" t="s">
        <v>707</v>
      </c>
      <c r="L116" t="s">
        <v>716</v>
      </c>
      <c r="M116" t="s">
        <v>729</v>
      </c>
      <c r="N116" t="s">
        <v>848</v>
      </c>
      <c r="O116" s="8">
        <v>354.24</v>
      </c>
      <c r="P116" s="8">
        <v>249.87</v>
      </c>
      <c r="Q116" s="10">
        <v>0</v>
      </c>
      <c r="R116" s="12">
        <v>6</v>
      </c>
      <c r="S116" s="8">
        <f t="shared" si="10"/>
        <v>1499.22</v>
      </c>
      <c r="T116" s="8">
        <f t="shared" si="11"/>
        <v>2125.44</v>
      </c>
      <c r="U116" s="8">
        <f t="shared" si="12"/>
        <v>-626.22</v>
      </c>
      <c r="V116" s="10">
        <f t="shared" si="13"/>
        <v>-0.41769720254532355</v>
      </c>
    </row>
    <row r="117" spans="1:22" x14ac:dyDescent="0.3">
      <c r="A117" t="s">
        <v>130</v>
      </c>
      <c r="B117" s="6">
        <v>44987</v>
      </c>
      <c r="C117" s="6">
        <v>44990</v>
      </c>
      <c r="D117" s="6">
        <f t="shared" si="7"/>
        <v>44990</v>
      </c>
      <c r="E117" s="12">
        <f t="shared" si="8"/>
        <v>3</v>
      </c>
      <c r="F117" t="s">
        <v>648</v>
      </c>
      <c r="G117" t="s">
        <v>655</v>
      </c>
      <c r="H117" t="s">
        <v>672</v>
      </c>
      <c r="I117" t="str">
        <f t="shared" si="9"/>
        <v>Americas→Brazil→Brasília</v>
      </c>
      <c r="J117" t="s">
        <v>706</v>
      </c>
      <c r="K117" t="s">
        <v>711</v>
      </c>
      <c r="L117" t="s">
        <v>715</v>
      </c>
      <c r="M117" t="s">
        <v>732</v>
      </c>
      <c r="N117" t="s">
        <v>849</v>
      </c>
      <c r="O117" s="8">
        <v>1473.58</v>
      </c>
      <c r="P117" s="8">
        <v>3436.52</v>
      </c>
      <c r="Q117" s="10">
        <v>0.108</v>
      </c>
      <c r="R117" s="12">
        <v>8</v>
      </c>
      <c r="S117" s="8">
        <f t="shared" si="10"/>
        <v>24523.006720000001</v>
      </c>
      <c r="T117" s="8">
        <f t="shared" si="11"/>
        <v>11788.64</v>
      </c>
      <c r="U117" s="8">
        <f t="shared" si="12"/>
        <v>12734.366720000002</v>
      </c>
      <c r="V117" s="10">
        <f t="shared" si="13"/>
        <v>0.51928243813652564</v>
      </c>
    </row>
    <row r="118" spans="1:22" x14ac:dyDescent="0.3">
      <c r="A118" t="s">
        <v>131</v>
      </c>
      <c r="B118" s="6">
        <v>45811</v>
      </c>
      <c r="C118" s="6">
        <v>45818</v>
      </c>
      <c r="D118" s="6">
        <f t="shared" si="7"/>
        <v>45818</v>
      </c>
      <c r="E118" s="12">
        <f t="shared" si="8"/>
        <v>7</v>
      </c>
      <c r="F118" t="s">
        <v>648</v>
      </c>
      <c r="G118" t="s">
        <v>653</v>
      </c>
      <c r="H118" t="s">
        <v>667</v>
      </c>
      <c r="I118" t="str">
        <f t="shared" si="9"/>
        <v>Americas→Canada→Toronto</v>
      </c>
      <c r="J118" t="s">
        <v>704</v>
      </c>
      <c r="K118" t="s">
        <v>710</v>
      </c>
      <c r="L118" t="s">
        <v>719</v>
      </c>
      <c r="M118" t="s">
        <v>728</v>
      </c>
      <c r="N118" t="s">
        <v>850</v>
      </c>
      <c r="O118" s="8">
        <v>75.180000000000007</v>
      </c>
      <c r="P118" s="8">
        <v>53.45</v>
      </c>
      <c r="Q118" s="10">
        <v>0.157</v>
      </c>
      <c r="R118" s="12">
        <v>17</v>
      </c>
      <c r="S118" s="8">
        <f t="shared" si="10"/>
        <v>765.99195000000009</v>
      </c>
      <c r="T118" s="8">
        <f t="shared" si="11"/>
        <v>1278.0600000000002</v>
      </c>
      <c r="U118" s="8">
        <f t="shared" si="12"/>
        <v>-512.06805000000008</v>
      </c>
      <c r="V118" s="10">
        <f t="shared" si="13"/>
        <v>-0.66850317421743144</v>
      </c>
    </row>
    <row r="119" spans="1:22" x14ac:dyDescent="0.3">
      <c r="A119" t="s">
        <v>132</v>
      </c>
      <c r="B119" s="6">
        <v>45653</v>
      </c>
      <c r="C119" s="6">
        <v>45659</v>
      </c>
      <c r="D119" s="6">
        <f t="shared" si="7"/>
        <v>45659</v>
      </c>
      <c r="E119" s="12">
        <f t="shared" si="8"/>
        <v>6</v>
      </c>
      <c r="F119" t="s">
        <v>649</v>
      </c>
      <c r="G119" t="s">
        <v>656</v>
      </c>
      <c r="H119" t="s">
        <v>698</v>
      </c>
      <c r="I119" t="str">
        <f t="shared" si="9"/>
        <v>Europe→Germany→Frankfurt</v>
      </c>
      <c r="J119" t="s">
        <v>702</v>
      </c>
      <c r="K119" t="s">
        <v>711</v>
      </c>
      <c r="L119" t="s">
        <v>721</v>
      </c>
      <c r="M119" t="s">
        <v>731</v>
      </c>
      <c r="N119" t="s">
        <v>851</v>
      </c>
      <c r="O119" s="8">
        <v>1391.99</v>
      </c>
      <c r="P119" s="8">
        <v>3469.7</v>
      </c>
      <c r="Q119" s="10">
        <v>0.184</v>
      </c>
      <c r="R119" s="12">
        <v>23</v>
      </c>
      <c r="S119" s="8">
        <f t="shared" si="10"/>
        <v>65119.329599999997</v>
      </c>
      <c r="T119" s="8">
        <f t="shared" si="11"/>
        <v>32015.77</v>
      </c>
      <c r="U119" s="8">
        <f t="shared" si="12"/>
        <v>33103.559599999993</v>
      </c>
      <c r="V119" s="10">
        <f t="shared" si="13"/>
        <v>0.50835227886006973</v>
      </c>
    </row>
    <row r="120" spans="1:22" x14ac:dyDescent="0.3">
      <c r="A120" t="s">
        <v>133</v>
      </c>
      <c r="B120" s="6">
        <v>45086</v>
      </c>
      <c r="C120" s="6">
        <v>45096</v>
      </c>
      <c r="D120" s="6">
        <f t="shared" si="7"/>
        <v>45096</v>
      </c>
      <c r="E120" s="12">
        <f t="shared" si="8"/>
        <v>10</v>
      </c>
      <c r="F120" t="s">
        <v>647</v>
      </c>
      <c r="G120" t="s">
        <v>659</v>
      </c>
      <c r="H120" t="s">
        <v>699</v>
      </c>
      <c r="I120" t="str">
        <f t="shared" si="9"/>
        <v>Asia→China→Beijing</v>
      </c>
      <c r="J120" t="s">
        <v>706</v>
      </c>
      <c r="K120" t="s">
        <v>707</v>
      </c>
      <c r="L120" t="s">
        <v>721</v>
      </c>
      <c r="M120" t="s">
        <v>732</v>
      </c>
      <c r="N120" t="s">
        <v>852</v>
      </c>
      <c r="O120" s="8">
        <v>339.61</v>
      </c>
      <c r="P120" s="8">
        <v>621.02</v>
      </c>
      <c r="Q120" s="10">
        <v>7.0999999999999994E-2</v>
      </c>
      <c r="R120" s="12">
        <v>10</v>
      </c>
      <c r="S120" s="8">
        <f t="shared" si="10"/>
        <v>5769.2758000000003</v>
      </c>
      <c r="T120" s="8">
        <f t="shared" si="11"/>
        <v>3396.1000000000004</v>
      </c>
      <c r="U120" s="8">
        <f t="shared" si="12"/>
        <v>2373.1758</v>
      </c>
      <c r="V120" s="10">
        <f t="shared" si="13"/>
        <v>0.41134726129750981</v>
      </c>
    </row>
    <row r="121" spans="1:22" x14ac:dyDescent="0.3">
      <c r="A121" t="s">
        <v>134</v>
      </c>
      <c r="B121" s="6">
        <v>45847</v>
      </c>
      <c r="C121" s="6">
        <v>45856</v>
      </c>
      <c r="D121" s="6">
        <f t="shared" si="7"/>
        <v>45856</v>
      </c>
      <c r="E121" s="12">
        <f t="shared" si="8"/>
        <v>9</v>
      </c>
      <c r="F121" t="s">
        <v>648</v>
      </c>
      <c r="G121" t="s">
        <v>653</v>
      </c>
      <c r="H121" t="s">
        <v>688</v>
      </c>
      <c r="I121" t="str">
        <f t="shared" si="9"/>
        <v>Americas→Canada→Vancouver</v>
      </c>
      <c r="J121" t="s">
        <v>702</v>
      </c>
      <c r="K121" t="s">
        <v>710</v>
      </c>
      <c r="L121" t="s">
        <v>714</v>
      </c>
      <c r="M121" t="s">
        <v>731</v>
      </c>
      <c r="N121" t="s">
        <v>853</v>
      </c>
      <c r="O121" s="8">
        <v>57.96</v>
      </c>
      <c r="P121" s="8">
        <v>88.51</v>
      </c>
      <c r="Q121" s="10">
        <v>4.2999999999999997E-2</v>
      </c>
      <c r="R121" s="12">
        <v>7</v>
      </c>
      <c r="S121" s="8">
        <f t="shared" si="10"/>
        <v>592.92849000000001</v>
      </c>
      <c r="T121" s="8">
        <f t="shared" si="11"/>
        <v>405.72</v>
      </c>
      <c r="U121" s="8">
        <f t="shared" si="12"/>
        <v>187.20848999999998</v>
      </c>
      <c r="V121" s="10">
        <f t="shared" si="13"/>
        <v>0.3157353595877978</v>
      </c>
    </row>
    <row r="122" spans="1:22" x14ac:dyDescent="0.3">
      <c r="A122" t="s">
        <v>135</v>
      </c>
      <c r="B122" s="6">
        <v>45827</v>
      </c>
      <c r="C122" s="6">
        <v>45850</v>
      </c>
      <c r="D122" s="6">
        <f t="shared" si="7"/>
        <v>45850</v>
      </c>
      <c r="E122" s="12">
        <f t="shared" si="8"/>
        <v>23</v>
      </c>
      <c r="F122" t="s">
        <v>649</v>
      </c>
      <c r="G122" t="s">
        <v>658</v>
      </c>
      <c r="H122" t="s">
        <v>1426</v>
      </c>
      <c r="I122" t="str">
        <f t="shared" si="9"/>
        <v>Europe→United Kingdom→Unknown</v>
      </c>
      <c r="J122" t="s">
        <v>703</v>
      </c>
      <c r="K122" t="s">
        <v>711</v>
      </c>
      <c r="L122" t="s">
        <v>1427</v>
      </c>
      <c r="M122" t="s">
        <v>729</v>
      </c>
      <c r="N122" t="s">
        <v>854</v>
      </c>
      <c r="O122" s="8">
        <v>801.24</v>
      </c>
      <c r="P122" s="8">
        <v>1959.09</v>
      </c>
      <c r="Q122" s="10">
        <v>0.123</v>
      </c>
      <c r="R122" s="12">
        <v>23</v>
      </c>
      <c r="S122" s="8">
        <f t="shared" si="10"/>
        <v>39516.804389999998</v>
      </c>
      <c r="T122" s="8">
        <f t="shared" si="11"/>
        <v>18428.52</v>
      </c>
      <c r="U122" s="8">
        <f t="shared" si="12"/>
        <v>21088.284389999997</v>
      </c>
      <c r="V122" s="10">
        <f t="shared" si="13"/>
        <v>0.53365358650651762</v>
      </c>
    </row>
    <row r="123" spans="1:22" x14ac:dyDescent="0.3">
      <c r="A123" t="s">
        <v>136</v>
      </c>
      <c r="B123" s="6">
        <v>45249</v>
      </c>
      <c r="C123" s="6">
        <v>45273</v>
      </c>
      <c r="D123" s="6">
        <f t="shared" si="7"/>
        <v>45273</v>
      </c>
      <c r="E123" s="12">
        <f t="shared" si="8"/>
        <v>24</v>
      </c>
      <c r="F123" t="s">
        <v>649</v>
      </c>
      <c r="G123" t="s">
        <v>657</v>
      </c>
      <c r="H123" t="s">
        <v>679</v>
      </c>
      <c r="I123" t="str">
        <f t="shared" si="9"/>
        <v>Europe→France→Lyon</v>
      </c>
      <c r="J123" t="s">
        <v>703</v>
      </c>
      <c r="K123" t="s">
        <v>711</v>
      </c>
      <c r="L123" t="s">
        <v>722</v>
      </c>
      <c r="M123" t="s">
        <v>732</v>
      </c>
      <c r="N123" t="s">
        <v>855</v>
      </c>
      <c r="O123" s="8">
        <v>1297.42</v>
      </c>
      <c r="P123" s="8">
        <v>2742.97</v>
      </c>
      <c r="Q123" s="10">
        <v>6.9000000000000006E-2</v>
      </c>
      <c r="R123" s="12">
        <v>9</v>
      </c>
      <c r="S123" s="8">
        <f t="shared" si="10"/>
        <v>22983.34563</v>
      </c>
      <c r="T123" s="8">
        <f t="shared" si="11"/>
        <v>11676.78</v>
      </c>
      <c r="U123" s="8">
        <f t="shared" si="12"/>
        <v>11306.565629999999</v>
      </c>
      <c r="V123" s="10">
        <f t="shared" si="13"/>
        <v>0.49194602961727291</v>
      </c>
    </row>
    <row r="124" spans="1:22" x14ac:dyDescent="0.3">
      <c r="A124" t="s">
        <v>137</v>
      </c>
      <c r="B124" s="6">
        <v>45289</v>
      </c>
      <c r="C124" s="6">
        <v>45311</v>
      </c>
      <c r="D124" s="6">
        <f t="shared" si="7"/>
        <v>45311</v>
      </c>
      <c r="E124" s="12">
        <f t="shared" si="8"/>
        <v>22</v>
      </c>
      <c r="F124" t="s">
        <v>646</v>
      </c>
      <c r="G124" t="s">
        <v>650</v>
      </c>
      <c r="H124" t="s">
        <v>662</v>
      </c>
      <c r="I124" t="str">
        <f t="shared" si="9"/>
        <v>Africa→Kenya→Kisumu</v>
      </c>
      <c r="J124" t="s">
        <v>701</v>
      </c>
      <c r="K124" t="s">
        <v>711</v>
      </c>
      <c r="L124" t="s">
        <v>716</v>
      </c>
      <c r="M124" t="s">
        <v>730</v>
      </c>
      <c r="N124" t="s">
        <v>856</v>
      </c>
      <c r="O124" s="8">
        <v>1395.49</v>
      </c>
      <c r="P124" s="8">
        <v>1679.42</v>
      </c>
      <c r="Q124" s="10">
        <v>0.20300000000000001</v>
      </c>
      <c r="R124" s="12">
        <v>12</v>
      </c>
      <c r="S124" s="8">
        <f t="shared" si="10"/>
        <v>16061.972879999999</v>
      </c>
      <c r="T124" s="8">
        <f t="shared" si="11"/>
        <v>16745.88</v>
      </c>
      <c r="U124" s="8">
        <f t="shared" si="12"/>
        <v>-683.90712000000167</v>
      </c>
      <c r="V124" s="10">
        <f t="shared" si="13"/>
        <v>-4.2579272490964493E-2</v>
      </c>
    </row>
    <row r="125" spans="1:22" x14ac:dyDescent="0.3">
      <c r="A125" t="s">
        <v>138</v>
      </c>
      <c r="B125" s="6">
        <v>45598</v>
      </c>
      <c r="C125" s="6">
        <v>45625</v>
      </c>
      <c r="D125" s="6">
        <f t="shared" si="7"/>
        <v>45625</v>
      </c>
      <c r="E125" s="12">
        <f t="shared" si="8"/>
        <v>27</v>
      </c>
      <c r="F125" t="s">
        <v>648</v>
      </c>
      <c r="G125" t="s">
        <v>655</v>
      </c>
      <c r="H125" t="s">
        <v>672</v>
      </c>
      <c r="I125" t="str">
        <f t="shared" si="9"/>
        <v>Americas→Brazil→Brasília</v>
      </c>
      <c r="J125" t="s">
        <v>705</v>
      </c>
      <c r="K125" t="s">
        <v>711</v>
      </c>
      <c r="L125" t="s">
        <v>714</v>
      </c>
      <c r="M125" t="s">
        <v>729</v>
      </c>
      <c r="N125" t="s">
        <v>857</v>
      </c>
      <c r="O125" s="8">
        <v>1363.51</v>
      </c>
      <c r="P125" s="8">
        <v>1433.9</v>
      </c>
      <c r="Q125" s="10">
        <v>5.7000000000000002E-2</v>
      </c>
      <c r="R125" s="12">
        <v>8</v>
      </c>
      <c r="S125" s="8">
        <f t="shared" si="10"/>
        <v>10817.3416</v>
      </c>
      <c r="T125" s="8">
        <f t="shared" si="11"/>
        <v>10908.08</v>
      </c>
      <c r="U125" s="8">
        <f t="shared" si="12"/>
        <v>-90.738400000000183</v>
      </c>
      <c r="V125" s="10">
        <f t="shared" si="13"/>
        <v>-8.3882346842037592E-3</v>
      </c>
    </row>
    <row r="126" spans="1:22" x14ac:dyDescent="0.3">
      <c r="A126" t="s">
        <v>139</v>
      </c>
      <c r="B126" s="6">
        <v>45159</v>
      </c>
      <c r="C126" s="6">
        <v>45173</v>
      </c>
      <c r="D126" s="6">
        <f t="shared" si="7"/>
        <v>45173</v>
      </c>
      <c r="E126" s="12">
        <f t="shared" si="8"/>
        <v>14</v>
      </c>
      <c r="F126" t="s">
        <v>648</v>
      </c>
      <c r="G126" t="s">
        <v>653</v>
      </c>
      <c r="H126" t="s">
        <v>681</v>
      </c>
      <c r="I126" t="str">
        <f t="shared" si="9"/>
        <v>Americas→Canada→Montreal</v>
      </c>
      <c r="J126" t="s">
        <v>702</v>
      </c>
      <c r="K126" t="s">
        <v>710</v>
      </c>
      <c r="L126" t="s">
        <v>721</v>
      </c>
      <c r="M126" t="s">
        <v>727</v>
      </c>
      <c r="N126" t="s">
        <v>858</v>
      </c>
      <c r="O126" s="8">
        <v>178.19</v>
      </c>
      <c r="P126" s="8">
        <v>284.43</v>
      </c>
      <c r="Q126" s="10">
        <v>8.8999999999999996E-2</v>
      </c>
      <c r="R126" s="12">
        <v>8</v>
      </c>
      <c r="S126" s="8">
        <f t="shared" si="10"/>
        <v>2072.9258400000003</v>
      </c>
      <c r="T126" s="8">
        <f t="shared" si="11"/>
        <v>1425.52</v>
      </c>
      <c r="U126" s="8">
        <f t="shared" si="12"/>
        <v>647.40584000000035</v>
      </c>
      <c r="V126" s="10">
        <f t="shared" si="13"/>
        <v>0.31231500302972742</v>
      </c>
    </row>
    <row r="127" spans="1:22" x14ac:dyDescent="0.3">
      <c r="A127" t="s">
        <v>140</v>
      </c>
      <c r="B127" s="6">
        <v>45150</v>
      </c>
      <c r="C127" s="6">
        <v>45175</v>
      </c>
      <c r="D127" s="6">
        <f t="shared" si="7"/>
        <v>45175</v>
      </c>
      <c r="E127" s="12">
        <f t="shared" si="8"/>
        <v>25</v>
      </c>
      <c r="F127" t="s">
        <v>647</v>
      </c>
      <c r="G127" t="s">
        <v>659</v>
      </c>
      <c r="H127" t="s">
        <v>685</v>
      </c>
      <c r="I127" t="str">
        <f t="shared" si="9"/>
        <v>Asia→China→Shanghai</v>
      </c>
      <c r="J127" t="s">
        <v>705</v>
      </c>
      <c r="K127" t="s">
        <v>707</v>
      </c>
      <c r="L127" t="s">
        <v>717</v>
      </c>
      <c r="M127" t="s">
        <v>727</v>
      </c>
      <c r="N127" t="s">
        <v>859</v>
      </c>
      <c r="O127" s="8">
        <v>950.77</v>
      </c>
      <c r="P127" s="8">
        <v>694.78</v>
      </c>
      <c r="Q127" s="10">
        <v>8.4000000000000005E-2</v>
      </c>
      <c r="R127" s="12">
        <v>14</v>
      </c>
      <c r="S127" s="8">
        <f t="shared" si="10"/>
        <v>8909.8587200000002</v>
      </c>
      <c r="T127" s="8">
        <f t="shared" si="11"/>
        <v>13310.779999999999</v>
      </c>
      <c r="U127" s="8">
        <f t="shared" si="12"/>
        <v>-4400.9212799999987</v>
      </c>
      <c r="V127" s="10">
        <f t="shared" si="13"/>
        <v>-0.49393839097821279</v>
      </c>
    </row>
    <row r="128" spans="1:22" x14ac:dyDescent="0.3">
      <c r="A128" t="s">
        <v>141</v>
      </c>
      <c r="B128" s="6">
        <v>45450</v>
      </c>
      <c r="C128" s="6">
        <v>45469</v>
      </c>
      <c r="D128" s="6">
        <f t="shared" si="7"/>
        <v>45469</v>
      </c>
      <c r="E128" s="12">
        <f t="shared" si="8"/>
        <v>19</v>
      </c>
      <c r="F128" t="s">
        <v>649</v>
      </c>
      <c r="G128" t="s">
        <v>656</v>
      </c>
      <c r="H128" t="s">
        <v>671</v>
      </c>
      <c r="I128" t="str">
        <f t="shared" si="9"/>
        <v>Europe→Germany→Berlin</v>
      </c>
      <c r="J128" t="s">
        <v>703</v>
      </c>
      <c r="K128" t="s">
        <v>709</v>
      </c>
      <c r="L128" t="s">
        <v>724</v>
      </c>
      <c r="M128" t="s">
        <v>727</v>
      </c>
      <c r="N128" t="s">
        <v>860</v>
      </c>
      <c r="O128" s="8">
        <v>1064.32</v>
      </c>
      <c r="P128" s="8">
        <v>1848.39</v>
      </c>
      <c r="Q128" s="10">
        <v>7.2999999999999995E-2</v>
      </c>
      <c r="R128" s="12">
        <v>38</v>
      </c>
      <c r="S128" s="8">
        <f t="shared" si="10"/>
        <v>65111.38614000001</v>
      </c>
      <c r="T128" s="8">
        <f t="shared" si="11"/>
        <v>40444.159999999996</v>
      </c>
      <c r="U128" s="8">
        <f t="shared" si="12"/>
        <v>24667.226140000013</v>
      </c>
      <c r="V128" s="10">
        <f t="shared" si="13"/>
        <v>0.3788465827921631</v>
      </c>
    </row>
    <row r="129" spans="1:22" x14ac:dyDescent="0.3">
      <c r="A129" t="s">
        <v>142</v>
      </c>
      <c r="B129" s="6">
        <v>45874</v>
      </c>
      <c r="C129" s="6">
        <v>45883</v>
      </c>
      <c r="D129" s="6">
        <f t="shared" si="7"/>
        <v>45883</v>
      </c>
      <c r="E129" s="12">
        <f t="shared" si="8"/>
        <v>9</v>
      </c>
      <c r="F129" t="s">
        <v>649</v>
      </c>
      <c r="G129" t="s">
        <v>658</v>
      </c>
      <c r="H129" t="s">
        <v>683</v>
      </c>
      <c r="I129" t="str">
        <f t="shared" si="9"/>
        <v>Europe→United Kingdom→London</v>
      </c>
      <c r="J129" t="s">
        <v>703</v>
      </c>
      <c r="K129" t="s">
        <v>711</v>
      </c>
      <c r="L129" t="s">
        <v>718</v>
      </c>
      <c r="M129" t="s">
        <v>727</v>
      </c>
      <c r="N129" t="s">
        <v>861</v>
      </c>
      <c r="O129" s="8">
        <v>41.76</v>
      </c>
      <c r="P129" s="8">
        <v>45.19</v>
      </c>
      <c r="Q129" s="10">
        <v>0.17899999999999999</v>
      </c>
      <c r="R129" s="12">
        <v>23</v>
      </c>
      <c r="S129" s="8">
        <f t="shared" si="10"/>
        <v>853.32276999999988</v>
      </c>
      <c r="T129" s="8">
        <f t="shared" si="11"/>
        <v>960.4799999999999</v>
      </c>
      <c r="U129" s="8">
        <f t="shared" si="12"/>
        <v>-107.15723000000003</v>
      </c>
      <c r="V129" s="10">
        <f t="shared" si="13"/>
        <v>-0.12557643340514638</v>
      </c>
    </row>
    <row r="130" spans="1:22" x14ac:dyDescent="0.3">
      <c r="A130" t="s">
        <v>143</v>
      </c>
      <c r="B130" s="6">
        <v>45442</v>
      </c>
      <c r="C130" s="6">
        <v>45456</v>
      </c>
      <c r="D130" s="6">
        <f t="shared" si="7"/>
        <v>45456</v>
      </c>
      <c r="E130" s="12">
        <f t="shared" si="8"/>
        <v>14</v>
      </c>
      <c r="F130" t="s">
        <v>648</v>
      </c>
      <c r="G130" t="s">
        <v>660</v>
      </c>
      <c r="H130" t="s">
        <v>686</v>
      </c>
      <c r="I130" t="str">
        <f t="shared" si="9"/>
        <v>Americas→USA→San Francisco</v>
      </c>
      <c r="J130" t="s">
        <v>705</v>
      </c>
      <c r="K130" t="s">
        <v>707</v>
      </c>
      <c r="L130" t="s">
        <v>721</v>
      </c>
      <c r="M130" t="s">
        <v>730</v>
      </c>
      <c r="N130" t="s">
        <v>862</v>
      </c>
      <c r="O130" s="8">
        <v>157.78</v>
      </c>
      <c r="P130" s="8">
        <v>361.1</v>
      </c>
      <c r="Q130" s="10">
        <v>0.187</v>
      </c>
      <c r="R130" s="12">
        <v>9</v>
      </c>
      <c r="S130" s="8">
        <f t="shared" si="10"/>
        <v>2642.1686999999997</v>
      </c>
      <c r="T130" s="8">
        <f t="shared" si="11"/>
        <v>1420.02</v>
      </c>
      <c r="U130" s="8">
        <f t="shared" si="12"/>
        <v>1222.1486999999997</v>
      </c>
      <c r="V130" s="10">
        <f t="shared" si="13"/>
        <v>0.46255513510549112</v>
      </c>
    </row>
    <row r="131" spans="1:22" x14ac:dyDescent="0.3">
      <c r="A131" t="s">
        <v>144</v>
      </c>
      <c r="B131" s="6">
        <v>44948</v>
      </c>
      <c r="C131" s="6">
        <v>44956</v>
      </c>
      <c r="D131" s="6">
        <f t="shared" ref="D131:D194" si="14">IF(C131&lt;B131,B131,C131)</f>
        <v>44956</v>
      </c>
      <c r="E131" s="12">
        <f t="shared" ref="E131:E194" si="15">D131-B131</f>
        <v>8</v>
      </c>
      <c r="F131" t="s">
        <v>648</v>
      </c>
      <c r="G131" t="s">
        <v>660</v>
      </c>
      <c r="H131" t="s">
        <v>686</v>
      </c>
      <c r="I131" t="str">
        <f t="shared" ref="I131:I194" si="16">CONCATENATE(F131&amp;"→"&amp;G131&amp;"→"&amp;H131)</f>
        <v>Americas→USA→San Francisco</v>
      </c>
      <c r="J131" t="s">
        <v>705</v>
      </c>
      <c r="K131" t="s">
        <v>708</v>
      </c>
      <c r="L131" t="s">
        <v>720</v>
      </c>
      <c r="M131" t="s">
        <v>729</v>
      </c>
      <c r="N131" t="s">
        <v>863</v>
      </c>
      <c r="O131" s="8">
        <v>413.52</v>
      </c>
      <c r="P131" s="8">
        <v>1004.34</v>
      </c>
      <c r="Q131" s="10">
        <v>0.111</v>
      </c>
      <c r="R131" s="12">
        <v>18</v>
      </c>
      <c r="S131" s="8">
        <f t="shared" ref="S131:S194" si="17">P131*R131*(1-Q131)</f>
        <v>16071.44868</v>
      </c>
      <c r="T131" s="8">
        <f t="shared" ref="T131:T194" si="18">O131*R131</f>
        <v>7443.36</v>
      </c>
      <c r="U131" s="8">
        <f t="shared" ref="U131:U194" si="19">S131-T131</f>
        <v>8628.0886800000007</v>
      </c>
      <c r="V131" s="10">
        <f t="shared" ref="V131:V194" si="20">IF(S131=0,0,U131/S131)</f>
        <v>0.53685817948304593</v>
      </c>
    </row>
    <row r="132" spans="1:22" x14ac:dyDescent="0.3">
      <c r="A132" t="s">
        <v>145</v>
      </c>
      <c r="B132" s="6">
        <v>45700</v>
      </c>
      <c r="C132" s="6">
        <v>45716</v>
      </c>
      <c r="D132" s="6">
        <f t="shared" si="14"/>
        <v>45716</v>
      </c>
      <c r="E132" s="12">
        <f t="shared" si="15"/>
        <v>16</v>
      </c>
      <c r="F132" t="s">
        <v>648</v>
      </c>
      <c r="G132" t="s">
        <v>655</v>
      </c>
      <c r="H132" t="s">
        <v>670</v>
      </c>
      <c r="I132" t="str">
        <f t="shared" si="16"/>
        <v>Americas→Brazil→São Paulo</v>
      </c>
      <c r="J132" t="s">
        <v>703</v>
      </c>
      <c r="K132" t="s">
        <v>711</v>
      </c>
      <c r="L132" t="s">
        <v>717</v>
      </c>
      <c r="M132" t="s">
        <v>732</v>
      </c>
      <c r="N132" t="s">
        <v>864</v>
      </c>
      <c r="O132" s="8">
        <v>414.95</v>
      </c>
      <c r="P132" s="8">
        <v>1027.73</v>
      </c>
      <c r="Q132" s="10">
        <v>6.3E-2</v>
      </c>
      <c r="R132" s="12">
        <v>8</v>
      </c>
      <c r="S132" s="8">
        <f t="shared" si="17"/>
        <v>7703.8640800000003</v>
      </c>
      <c r="T132" s="8">
        <f t="shared" si="18"/>
        <v>3319.6</v>
      </c>
      <c r="U132" s="8">
        <f t="shared" si="19"/>
        <v>4384.2640800000008</v>
      </c>
      <c r="V132" s="10">
        <f t="shared" si="20"/>
        <v>0.56909935513815568</v>
      </c>
    </row>
    <row r="133" spans="1:22" x14ac:dyDescent="0.3">
      <c r="A133" t="s">
        <v>146</v>
      </c>
      <c r="B133" s="6">
        <v>45719</v>
      </c>
      <c r="C133" s="6">
        <v>45740</v>
      </c>
      <c r="D133" s="6">
        <f t="shared" si="14"/>
        <v>45740</v>
      </c>
      <c r="E133" s="12">
        <f t="shared" si="15"/>
        <v>21</v>
      </c>
      <c r="F133" t="s">
        <v>646</v>
      </c>
      <c r="G133" t="s">
        <v>651</v>
      </c>
      <c r="H133" t="s">
        <v>669</v>
      </c>
      <c r="I133" t="str">
        <f t="shared" si="16"/>
        <v>Africa→Nigeria→Abuja</v>
      </c>
      <c r="J133" t="s">
        <v>706</v>
      </c>
      <c r="K133" t="s">
        <v>711</v>
      </c>
      <c r="L133" t="s">
        <v>722</v>
      </c>
      <c r="M133" t="s">
        <v>733</v>
      </c>
      <c r="N133" t="s">
        <v>865</v>
      </c>
      <c r="O133" s="8">
        <v>555.95000000000005</v>
      </c>
      <c r="P133" s="8">
        <v>468.09</v>
      </c>
      <c r="Q133" s="10">
        <v>0.14199999999999999</v>
      </c>
      <c r="R133" s="12">
        <v>11</v>
      </c>
      <c r="S133" s="8">
        <f t="shared" si="17"/>
        <v>4417.8334199999999</v>
      </c>
      <c r="T133" s="8">
        <f t="shared" si="18"/>
        <v>6115.4500000000007</v>
      </c>
      <c r="U133" s="8">
        <f t="shared" si="19"/>
        <v>-1697.6165800000008</v>
      </c>
      <c r="V133" s="10">
        <f t="shared" si="20"/>
        <v>-0.38426450674095375</v>
      </c>
    </row>
    <row r="134" spans="1:22" x14ac:dyDescent="0.3">
      <c r="A134" t="s">
        <v>147</v>
      </c>
      <c r="B134" s="6">
        <v>44953</v>
      </c>
      <c r="C134" s="6">
        <v>44957</v>
      </c>
      <c r="D134" s="6">
        <f t="shared" si="14"/>
        <v>44957</v>
      </c>
      <c r="E134" s="12">
        <f t="shared" si="15"/>
        <v>4</v>
      </c>
      <c r="F134" t="s">
        <v>649</v>
      </c>
      <c r="G134" t="s">
        <v>658</v>
      </c>
      <c r="H134" t="s">
        <v>693</v>
      </c>
      <c r="I134" t="str">
        <f t="shared" si="16"/>
        <v>Europe→United Kingdom→Manchester</v>
      </c>
      <c r="J134" t="s">
        <v>706</v>
      </c>
      <c r="K134" t="s">
        <v>708</v>
      </c>
      <c r="L134" t="s">
        <v>725</v>
      </c>
      <c r="M134" t="s">
        <v>731</v>
      </c>
      <c r="N134" t="s">
        <v>866</v>
      </c>
      <c r="O134" s="8">
        <v>941.2</v>
      </c>
      <c r="P134" s="8">
        <v>668.02</v>
      </c>
      <c r="Q134" s="10">
        <v>0.22</v>
      </c>
      <c r="R134" s="12">
        <v>16</v>
      </c>
      <c r="S134" s="8">
        <f t="shared" si="17"/>
        <v>8336.8896000000004</v>
      </c>
      <c r="T134" s="8">
        <f t="shared" si="18"/>
        <v>15059.2</v>
      </c>
      <c r="U134" s="8">
        <f t="shared" si="19"/>
        <v>-6722.3104000000003</v>
      </c>
      <c r="V134" s="10">
        <f t="shared" si="20"/>
        <v>-0.80633314371825193</v>
      </c>
    </row>
    <row r="135" spans="1:22" x14ac:dyDescent="0.3">
      <c r="A135" t="s">
        <v>148</v>
      </c>
      <c r="B135" s="6">
        <v>45666</v>
      </c>
      <c r="C135" s="6">
        <v>45672</v>
      </c>
      <c r="D135" s="6">
        <f t="shared" si="14"/>
        <v>45672</v>
      </c>
      <c r="E135" s="12">
        <f t="shared" si="15"/>
        <v>6</v>
      </c>
      <c r="F135" t="s">
        <v>647</v>
      </c>
      <c r="G135" t="s">
        <v>659</v>
      </c>
      <c r="H135" t="s">
        <v>699</v>
      </c>
      <c r="I135" t="str">
        <f t="shared" si="16"/>
        <v>Asia→China→Beijing</v>
      </c>
      <c r="J135" t="s">
        <v>702</v>
      </c>
      <c r="K135" t="s">
        <v>708</v>
      </c>
      <c r="L135" t="s">
        <v>712</v>
      </c>
      <c r="M135" t="s">
        <v>730</v>
      </c>
      <c r="N135" t="s">
        <v>867</v>
      </c>
      <c r="O135" s="8">
        <v>304.77999999999997</v>
      </c>
      <c r="P135" s="8">
        <v>537.27</v>
      </c>
      <c r="Q135" s="10">
        <v>0.187</v>
      </c>
      <c r="R135" s="12">
        <v>8</v>
      </c>
      <c r="S135" s="8">
        <f t="shared" si="17"/>
        <v>3494.4040799999998</v>
      </c>
      <c r="T135" s="8">
        <f t="shared" si="18"/>
        <v>2438.2399999999998</v>
      </c>
      <c r="U135" s="8">
        <f t="shared" si="19"/>
        <v>1056.16408</v>
      </c>
      <c r="V135" s="10">
        <f t="shared" si="20"/>
        <v>0.3022444044307549</v>
      </c>
    </row>
    <row r="136" spans="1:22" x14ac:dyDescent="0.3">
      <c r="A136" t="s">
        <v>149</v>
      </c>
      <c r="B136" s="6">
        <v>45647</v>
      </c>
      <c r="C136" s="6">
        <v>45652</v>
      </c>
      <c r="D136" s="6">
        <f t="shared" si="14"/>
        <v>45652</v>
      </c>
      <c r="E136" s="12">
        <f t="shared" si="15"/>
        <v>5</v>
      </c>
      <c r="F136" t="s">
        <v>648</v>
      </c>
      <c r="G136" t="s">
        <v>660</v>
      </c>
      <c r="H136" t="s">
        <v>686</v>
      </c>
      <c r="I136" t="str">
        <f t="shared" si="16"/>
        <v>Americas→USA→San Francisco</v>
      </c>
      <c r="J136" t="s">
        <v>704</v>
      </c>
      <c r="K136" t="s">
        <v>709</v>
      </c>
      <c r="L136" t="s">
        <v>724</v>
      </c>
      <c r="M136" t="s">
        <v>728</v>
      </c>
      <c r="N136" t="s">
        <v>868</v>
      </c>
      <c r="O136" s="8">
        <v>699.57</v>
      </c>
      <c r="P136" s="8">
        <v>572.71</v>
      </c>
      <c r="Q136" s="10">
        <v>0.192</v>
      </c>
      <c r="R136" s="12">
        <v>26</v>
      </c>
      <c r="S136" s="8">
        <f t="shared" si="17"/>
        <v>12031.491680000001</v>
      </c>
      <c r="T136" s="8">
        <f t="shared" si="18"/>
        <v>18188.82</v>
      </c>
      <c r="U136" s="8">
        <f t="shared" si="19"/>
        <v>-6157.3283199999987</v>
      </c>
      <c r="V136" s="10">
        <f t="shared" si="20"/>
        <v>-0.51176765805651114</v>
      </c>
    </row>
    <row r="137" spans="1:22" x14ac:dyDescent="0.3">
      <c r="A137" t="s">
        <v>150</v>
      </c>
      <c r="B137" s="6">
        <v>45028</v>
      </c>
      <c r="C137" s="6">
        <v>45033</v>
      </c>
      <c r="D137" s="6">
        <f t="shared" si="14"/>
        <v>45033</v>
      </c>
      <c r="E137" s="12">
        <f t="shared" si="15"/>
        <v>5</v>
      </c>
      <c r="F137" t="s">
        <v>649</v>
      </c>
      <c r="G137" t="s">
        <v>657</v>
      </c>
      <c r="H137" t="s">
        <v>679</v>
      </c>
      <c r="I137" t="str">
        <f t="shared" si="16"/>
        <v>Europe→France→Lyon</v>
      </c>
      <c r="J137" t="s">
        <v>706</v>
      </c>
      <c r="K137" t="s">
        <v>711</v>
      </c>
      <c r="L137" t="s">
        <v>718</v>
      </c>
      <c r="M137" t="s">
        <v>732</v>
      </c>
      <c r="N137" t="s">
        <v>869</v>
      </c>
      <c r="O137" s="8">
        <v>1087.81</v>
      </c>
      <c r="P137" s="8">
        <v>2323.87</v>
      </c>
      <c r="Q137" s="10">
        <v>9.4E-2</v>
      </c>
      <c r="R137" s="12">
        <v>13</v>
      </c>
      <c r="S137" s="8">
        <f t="shared" si="17"/>
        <v>27370.540859999997</v>
      </c>
      <c r="T137" s="8">
        <f t="shared" si="18"/>
        <v>14141.529999999999</v>
      </c>
      <c r="U137" s="8">
        <f t="shared" si="19"/>
        <v>13229.010859999999</v>
      </c>
      <c r="V137" s="10">
        <f t="shared" si="20"/>
        <v>0.48333026839572651</v>
      </c>
    </row>
    <row r="138" spans="1:22" x14ac:dyDescent="0.3">
      <c r="A138" t="s">
        <v>151</v>
      </c>
      <c r="B138" s="6">
        <v>45640</v>
      </c>
      <c r="C138" s="6">
        <v>45669</v>
      </c>
      <c r="D138" s="6">
        <f t="shared" si="14"/>
        <v>45669</v>
      </c>
      <c r="E138" s="12">
        <f t="shared" si="15"/>
        <v>29</v>
      </c>
      <c r="F138" t="s">
        <v>647</v>
      </c>
      <c r="G138" t="s">
        <v>659</v>
      </c>
      <c r="H138" t="s">
        <v>676</v>
      </c>
      <c r="I138" t="str">
        <f t="shared" si="16"/>
        <v>Asia→China→Shenzhen</v>
      </c>
      <c r="J138" t="s">
        <v>702</v>
      </c>
      <c r="K138" t="s">
        <v>708</v>
      </c>
      <c r="L138" t="s">
        <v>713</v>
      </c>
      <c r="M138" t="s">
        <v>727</v>
      </c>
      <c r="N138" t="s">
        <v>870</v>
      </c>
      <c r="O138" s="8">
        <v>1412.15</v>
      </c>
      <c r="P138" s="8">
        <v>1631.04</v>
      </c>
      <c r="Q138" s="10">
        <v>8.9999999999999993E-3</v>
      </c>
      <c r="R138" s="12">
        <v>6</v>
      </c>
      <c r="S138" s="8">
        <f t="shared" si="17"/>
        <v>9698.1638399999993</v>
      </c>
      <c r="T138" s="8">
        <f t="shared" si="18"/>
        <v>8472.9000000000015</v>
      </c>
      <c r="U138" s="8">
        <f t="shared" si="19"/>
        <v>1225.2638399999978</v>
      </c>
      <c r="V138" s="10">
        <f t="shared" si="20"/>
        <v>0.12633977526203535</v>
      </c>
    </row>
    <row r="139" spans="1:22" x14ac:dyDescent="0.3">
      <c r="A139" t="s">
        <v>152</v>
      </c>
      <c r="B139" s="6">
        <v>45016</v>
      </c>
      <c r="C139" s="6">
        <v>45028</v>
      </c>
      <c r="D139" s="6">
        <f t="shared" si="14"/>
        <v>45028</v>
      </c>
      <c r="E139" s="12">
        <f t="shared" si="15"/>
        <v>12</v>
      </c>
      <c r="F139" t="s">
        <v>646</v>
      </c>
      <c r="G139" t="s">
        <v>650</v>
      </c>
      <c r="H139" t="s">
        <v>675</v>
      </c>
      <c r="I139" t="str">
        <f t="shared" si="16"/>
        <v>Africa→Kenya→Mombasa</v>
      </c>
      <c r="J139" t="s">
        <v>705</v>
      </c>
      <c r="K139" t="s">
        <v>708</v>
      </c>
      <c r="L139" t="s">
        <v>712</v>
      </c>
      <c r="M139" t="s">
        <v>730</v>
      </c>
      <c r="N139" t="s">
        <v>871</v>
      </c>
      <c r="O139" s="8">
        <v>304.22000000000003</v>
      </c>
      <c r="P139" s="8">
        <v>393.31</v>
      </c>
      <c r="Q139" s="10">
        <v>0.26500000000000001</v>
      </c>
      <c r="R139" s="12">
        <v>15</v>
      </c>
      <c r="S139" s="8">
        <f t="shared" si="17"/>
        <v>4336.2427499999994</v>
      </c>
      <c r="T139" s="8">
        <f t="shared" si="18"/>
        <v>4563.3</v>
      </c>
      <c r="U139" s="8">
        <f t="shared" si="19"/>
        <v>-227.05725000000075</v>
      </c>
      <c r="V139" s="10">
        <f t="shared" si="20"/>
        <v>-5.2362670424759034E-2</v>
      </c>
    </row>
    <row r="140" spans="1:22" x14ac:dyDescent="0.3">
      <c r="A140" t="s">
        <v>153</v>
      </c>
      <c r="B140" s="6">
        <v>45616</v>
      </c>
      <c r="C140" s="6">
        <v>45641</v>
      </c>
      <c r="D140" s="6">
        <f t="shared" si="14"/>
        <v>45641</v>
      </c>
      <c r="E140" s="12">
        <f t="shared" si="15"/>
        <v>25</v>
      </c>
      <c r="F140" t="s">
        <v>649</v>
      </c>
      <c r="G140" t="s">
        <v>657</v>
      </c>
      <c r="H140" t="s">
        <v>690</v>
      </c>
      <c r="I140" t="str">
        <f t="shared" si="16"/>
        <v>Europe→France→Paris</v>
      </c>
      <c r="J140" t="s">
        <v>701</v>
      </c>
      <c r="K140" t="s">
        <v>708</v>
      </c>
      <c r="L140" t="s">
        <v>715</v>
      </c>
      <c r="M140" t="s">
        <v>728</v>
      </c>
      <c r="N140" t="s">
        <v>872</v>
      </c>
      <c r="O140" s="8">
        <v>1203.58</v>
      </c>
      <c r="P140" s="8">
        <v>1856.16</v>
      </c>
      <c r="Q140" s="10">
        <v>0.129</v>
      </c>
      <c r="R140" s="12">
        <v>22</v>
      </c>
      <c r="S140" s="8">
        <f t="shared" si="17"/>
        <v>35567.737920000007</v>
      </c>
      <c r="T140" s="8">
        <f t="shared" si="18"/>
        <v>26478.76</v>
      </c>
      <c r="U140" s="8">
        <f t="shared" si="19"/>
        <v>9088.9779200000085</v>
      </c>
      <c r="V140" s="10">
        <f t="shared" si="20"/>
        <v>0.25553994860295032</v>
      </c>
    </row>
    <row r="141" spans="1:22" x14ac:dyDescent="0.3">
      <c r="A141" t="s">
        <v>154</v>
      </c>
      <c r="B141" s="6">
        <v>45336</v>
      </c>
      <c r="C141" s="6">
        <v>45336</v>
      </c>
      <c r="D141" s="6">
        <f t="shared" si="14"/>
        <v>45336</v>
      </c>
      <c r="E141" s="12">
        <f t="shared" si="15"/>
        <v>0</v>
      </c>
      <c r="F141" t="s">
        <v>647</v>
      </c>
      <c r="G141" t="s">
        <v>659</v>
      </c>
      <c r="H141" t="s">
        <v>699</v>
      </c>
      <c r="I141" t="str">
        <f t="shared" si="16"/>
        <v>Asia→China→Beijing</v>
      </c>
      <c r="J141" t="s">
        <v>701</v>
      </c>
      <c r="K141" t="s">
        <v>710</v>
      </c>
      <c r="L141" t="s">
        <v>716</v>
      </c>
      <c r="M141" t="s">
        <v>733</v>
      </c>
      <c r="N141" t="s">
        <v>873</v>
      </c>
      <c r="O141" s="8">
        <v>65.930000000000007</v>
      </c>
      <c r="P141" s="8">
        <v>84.9</v>
      </c>
      <c r="Q141" s="10">
        <v>0.25900000000000001</v>
      </c>
      <c r="R141" s="12">
        <v>23</v>
      </c>
      <c r="S141" s="8">
        <f t="shared" si="17"/>
        <v>1446.9507000000001</v>
      </c>
      <c r="T141" s="8">
        <f t="shared" si="18"/>
        <v>1516.39</v>
      </c>
      <c r="U141" s="8">
        <f t="shared" si="19"/>
        <v>-69.439300000000003</v>
      </c>
      <c r="V141" s="10">
        <f t="shared" si="20"/>
        <v>-4.7990093926489688E-2</v>
      </c>
    </row>
    <row r="142" spans="1:22" x14ac:dyDescent="0.3">
      <c r="A142" t="s">
        <v>155</v>
      </c>
      <c r="B142" s="6">
        <v>45048</v>
      </c>
      <c r="C142" s="6">
        <v>45064</v>
      </c>
      <c r="D142" s="6">
        <f t="shared" si="14"/>
        <v>45064</v>
      </c>
      <c r="E142" s="12">
        <f t="shared" si="15"/>
        <v>16</v>
      </c>
      <c r="F142" t="s">
        <v>647</v>
      </c>
      <c r="G142" t="s">
        <v>654</v>
      </c>
      <c r="H142" t="s">
        <v>680</v>
      </c>
      <c r="I142" t="str">
        <f t="shared" si="16"/>
        <v>Asia→India→Delhi</v>
      </c>
      <c r="J142" t="s">
        <v>705</v>
      </c>
      <c r="K142" t="s">
        <v>709</v>
      </c>
      <c r="L142" t="s">
        <v>723</v>
      </c>
      <c r="M142" t="s">
        <v>732</v>
      </c>
      <c r="N142" t="s">
        <v>874</v>
      </c>
      <c r="O142" s="8">
        <v>1463.92</v>
      </c>
      <c r="P142" s="8">
        <v>2252.2399999999998</v>
      </c>
      <c r="Q142" s="10">
        <v>0.11799999999999999</v>
      </c>
      <c r="R142" s="12">
        <v>44</v>
      </c>
      <c r="S142" s="8">
        <f t="shared" si="17"/>
        <v>87404.929919999995</v>
      </c>
      <c r="T142" s="8">
        <f t="shared" si="18"/>
        <v>64412.480000000003</v>
      </c>
      <c r="U142" s="8">
        <f t="shared" si="19"/>
        <v>22992.449919999992</v>
      </c>
      <c r="V142" s="10">
        <f t="shared" si="20"/>
        <v>0.26305667130040061</v>
      </c>
    </row>
    <row r="143" spans="1:22" x14ac:dyDescent="0.3">
      <c r="A143" t="s">
        <v>156</v>
      </c>
      <c r="B143" s="6">
        <v>45649</v>
      </c>
      <c r="C143" s="6">
        <v>45668</v>
      </c>
      <c r="D143" s="6">
        <f t="shared" si="14"/>
        <v>45668</v>
      </c>
      <c r="E143" s="12">
        <f t="shared" si="15"/>
        <v>19</v>
      </c>
      <c r="F143" t="s">
        <v>649</v>
      </c>
      <c r="G143" t="s">
        <v>656</v>
      </c>
      <c r="H143" t="s">
        <v>671</v>
      </c>
      <c r="I143" t="str">
        <f t="shared" si="16"/>
        <v>Europe→Germany→Berlin</v>
      </c>
      <c r="J143" t="s">
        <v>702</v>
      </c>
      <c r="K143" t="s">
        <v>707</v>
      </c>
      <c r="L143" t="s">
        <v>723</v>
      </c>
      <c r="M143" t="s">
        <v>730</v>
      </c>
      <c r="N143" t="s">
        <v>875</v>
      </c>
      <c r="O143" s="8">
        <v>501.81</v>
      </c>
      <c r="P143" s="8">
        <v>921.62</v>
      </c>
      <c r="Q143" s="10">
        <v>0.01</v>
      </c>
      <c r="R143" s="12">
        <v>9</v>
      </c>
      <c r="S143" s="8">
        <f t="shared" si="17"/>
        <v>8211.6342000000004</v>
      </c>
      <c r="T143" s="8">
        <f t="shared" si="18"/>
        <v>4516.29</v>
      </c>
      <c r="U143" s="8">
        <f t="shared" si="19"/>
        <v>3695.3442000000005</v>
      </c>
      <c r="V143" s="10">
        <f t="shared" si="20"/>
        <v>0.45001325071202031</v>
      </c>
    </row>
    <row r="144" spans="1:22" x14ac:dyDescent="0.3">
      <c r="A144" t="s">
        <v>157</v>
      </c>
      <c r="B144" s="6">
        <v>45133</v>
      </c>
      <c r="C144" s="6">
        <v>45163</v>
      </c>
      <c r="D144" s="6">
        <f t="shared" si="14"/>
        <v>45163</v>
      </c>
      <c r="E144" s="12">
        <f t="shared" si="15"/>
        <v>30</v>
      </c>
      <c r="F144" t="s">
        <v>648</v>
      </c>
      <c r="G144" t="s">
        <v>660</v>
      </c>
      <c r="H144" t="s">
        <v>700</v>
      </c>
      <c r="I144" t="str">
        <f t="shared" si="16"/>
        <v>Americas→USA→New York</v>
      </c>
      <c r="J144" t="s">
        <v>704</v>
      </c>
      <c r="K144" t="s">
        <v>707</v>
      </c>
      <c r="L144" t="s">
        <v>724</v>
      </c>
      <c r="M144" t="s">
        <v>733</v>
      </c>
      <c r="N144" t="s">
        <v>876</v>
      </c>
      <c r="O144" s="8">
        <v>1261.48</v>
      </c>
      <c r="P144" s="8">
        <v>1643.18</v>
      </c>
      <c r="Q144" s="10">
        <v>0.151</v>
      </c>
      <c r="R144" s="12">
        <v>23</v>
      </c>
      <c r="S144" s="8">
        <f t="shared" si="17"/>
        <v>32086.37586</v>
      </c>
      <c r="T144" s="8">
        <f t="shared" si="18"/>
        <v>29014.04</v>
      </c>
      <c r="U144" s="8">
        <f t="shared" si="19"/>
        <v>3072.3358599999992</v>
      </c>
      <c r="V144" s="10">
        <f t="shared" si="20"/>
        <v>9.5752037357079045E-2</v>
      </c>
    </row>
    <row r="145" spans="1:22" x14ac:dyDescent="0.3">
      <c r="A145" t="s">
        <v>158</v>
      </c>
      <c r="B145" s="6">
        <v>45458</v>
      </c>
      <c r="C145" s="6">
        <v>45479</v>
      </c>
      <c r="D145" s="6">
        <f t="shared" si="14"/>
        <v>45479</v>
      </c>
      <c r="E145" s="12">
        <f t="shared" si="15"/>
        <v>21</v>
      </c>
      <c r="F145" t="s">
        <v>648</v>
      </c>
      <c r="G145" t="s">
        <v>653</v>
      </c>
      <c r="H145" t="s">
        <v>667</v>
      </c>
      <c r="I145" t="str">
        <f t="shared" si="16"/>
        <v>Americas→Canada→Toronto</v>
      </c>
      <c r="J145" t="s">
        <v>706</v>
      </c>
      <c r="K145" t="s">
        <v>710</v>
      </c>
      <c r="L145" t="s">
        <v>716</v>
      </c>
      <c r="M145" t="s">
        <v>728</v>
      </c>
      <c r="N145" t="s">
        <v>877</v>
      </c>
      <c r="O145" s="8">
        <v>817.23</v>
      </c>
      <c r="P145" s="8">
        <v>1467.17</v>
      </c>
      <c r="Q145" s="10">
        <v>0.245</v>
      </c>
      <c r="R145" s="12">
        <v>9</v>
      </c>
      <c r="S145" s="8">
        <f t="shared" si="17"/>
        <v>9969.4201499999999</v>
      </c>
      <c r="T145" s="8">
        <f t="shared" si="18"/>
        <v>7355.07</v>
      </c>
      <c r="U145" s="8">
        <f t="shared" si="19"/>
        <v>2614.3501500000002</v>
      </c>
      <c r="V145" s="10">
        <f t="shared" si="20"/>
        <v>0.26223693160328893</v>
      </c>
    </row>
    <row r="146" spans="1:22" x14ac:dyDescent="0.3">
      <c r="A146" t="s">
        <v>159</v>
      </c>
      <c r="B146" s="6">
        <v>45112</v>
      </c>
      <c r="C146" s="6">
        <v>45121</v>
      </c>
      <c r="D146" s="6">
        <f t="shared" si="14"/>
        <v>45121</v>
      </c>
      <c r="E146" s="12">
        <f t="shared" si="15"/>
        <v>9</v>
      </c>
      <c r="F146" t="s">
        <v>648</v>
      </c>
      <c r="G146" t="s">
        <v>655</v>
      </c>
      <c r="H146" t="s">
        <v>672</v>
      </c>
      <c r="I146" t="str">
        <f t="shared" si="16"/>
        <v>Americas→Brazil→Brasília</v>
      </c>
      <c r="J146" t="s">
        <v>706</v>
      </c>
      <c r="K146" t="s">
        <v>711</v>
      </c>
      <c r="L146" t="s">
        <v>717</v>
      </c>
      <c r="M146" t="s">
        <v>729</v>
      </c>
      <c r="N146" t="s">
        <v>878</v>
      </c>
      <c r="O146" s="8">
        <v>578.85</v>
      </c>
      <c r="P146" s="8">
        <v>998.76</v>
      </c>
      <c r="Q146" s="10">
        <v>8.2000000000000003E-2</v>
      </c>
      <c r="R146" s="12">
        <v>28</v>
      </c>
      <c r="S146" s="8">
        <f t="shared" si="17"/>
        <v>25672.127039999999</v>
      </c>
      <c r="T146" s="8">
        <f t="shared" si="18"/>
        <v>16207.800000000001</v>
      </c>
      <c r="U146" s="8">
        <f t="shared" si="19"/>
        <v>9464.3270399999983</v>
      </c>
      <c r="V146" s="10">
        <f t="shared" si="20"/>
        <v>0.36866158480960831</v>
      </c>
    </row>
    <row r="147" spans="1:22" x14ac:dyDescent="0.3">
      <c r="A147" t="s">
        <v>160</v>
      </c>
      <c r="B147" s="6">
        <v>45260</v>
      </c>
      <c r="C147" s="6">
        <v>45259</v>
      </c>
      <c r="D147" s="6">
        <f t="shared" si="14"/>
        <v>45260</v>
      </c>
      <c r="E147" s="12">
        <f t="shared" si="15"/>
        <v>0</v>
      </c>
      <c r="F147" t="s">
        <v>646</v>
      </c>
      <c r="G147" t="s">
        <v>661</v>
      </c>
      <c r="H147" t="s">
        <v>687</v>
      </c>
      <c r="I147" t="str">
        <f t="shared" si="16"/>
        <v>Africa→South Africa→Durban</v>
      </c>
      <c r="J147" t="s">
        <v>705</v>
      </c>
      <c r="K147" t="s">
        <v>709</v>
      </c>
      <c r="L147" t="s">
        <v>718</v>
      </c>
      <c r="M147" t="s">
        <v>731</v>
      </c>
      <c r="N147" t="s">
        <v>879</v>
      </c>
      <c r="O147" s="8">
        <v>275.56</v>
      </c>
      <c r="P147" s="8">
        <v>630.72</v>
      </c>
      <c r="Q147" s="10">
        <v>0.107</v>
      </c>
      <c r="R147" s="12">
        <v>23</v>
      </c>
      <c r="S147" s="8">
        <f t="shared" si="17"/>
        <v>12954.358080000002</v>
      </c>
      <c r="T147" s="8">
        <f t="shared" si="18"/>
        <v>6337.88</v>
      </c>
      <c r="U147" s="8">
        <f t="shared" si="19"/>
        <v>6616.4780800000017</v>
      </c>
      <c r="V147" s="10">
        <f t="shared" si="20"/>
        <v>0.5107530638831933</v>
      </c>
    </row>
    <row r="148" spans="1:22" x14ac:dyDescent="0.3">
      <c r="A148" t="s">
        <v>161</v>
      </c>
      <c r="B148" s="6">
        <v>45911</v>
      </c>
      <c r="C148" s="6">
        <v>45928</v>
      </c>
      <c r="D148" s="6">
        <f t="shared" si="14"/>
        <v>45928</v>
      </c>
      <c r="E148" s="12">
        <f t="shared" si="15"/>
        <v>17</v>
      </c>
      <c r="F148" t="s">
        <v>646</v>
      </c>
      <c r="G148" t="s">
        <v>650</v>
      </c>
      <c r="H148" t="s">
        <v>664</v>
      </c>
      <c r="I148" t="str">
        <f t="shared" si="16"/>
        <v>Africa→Kenya→Nairobi</v>
      </c>
      <c r="J148" t="s">
        <v>703</v>
      </c>
      <c r="K148" t="s">
        <v>710</v>
      </c>
      <c r="L148" t="s">
        <v>713</v>
      </c>
      <c r="M148" t="s">
        <v>731</v>
      </c>
      <c r="N148" t="s">
        <v>880</v>
      </c>
      <c r="O148" s="8">
        <v>891.46</v>
      </c>
      <c r="P148" s="8">
        <v>728.61</v>
      </c>
      <c r="Q148" s="10">
        <v>0.185</v>
      </c>
      <c r="R148" s="12">
        <v>6</v>
      </c>
      <c r="S148" s="8">
        <f t="shared" si="17"/>
        <v>3562.9028999999996</v>
      </c>
      <c r="T148" s="8">
        <f t="shared" si="18"/>
        <v>5348.76</v>
      </c>
      <c r="U148" s="8">
        <f t="shared" si="19"/>
        <v>-1785.8571000000006</v>
      </c>
      <c r="V148" s="10">
        <f t="shared" si="20"/>
        <v>-0.50123653383874167</v>
      </c>
    </row>
    <row r="149" spans="1:22" x14ac:dyDescent="0.3">
      <c r="A149" t="s">
        <v>162</v>
      </c>
      <c r="B149" s="6">
        <v>45386</v>
      </c>
      <c r="C149" s="6">
        <v>45406</v>
      </c>
      <c r="D149" s="6">
        <f t="shared" si="14"/>
        <v>45406</v>
      </c>
      <c r="E149" s="12">
        <f t="shared" si="15"/>
        <v>20</v>
      </c>
      <c r="F149" t="s">
        <v>649</v>
      </c>
      <c r="G149" t="s">
        <v>656</v>
      </c>
      <c r="H149" t="s">
        <v>698</v>
      </c>
      <c r="I149" t="str">
        <f t="shared" si="16"/>
        <v>Europe→Germany→Frankfurt</v>
      </c>
      <c r="J149" t="s">
        <v>703</v>
      </c>
      <c r="K149" t="s">
        <v>711</v>
      </c>
      <c r="L149" t="s">
        <v>719</v>
      </c>
      <c r="M149" t="s">
        <v>733</v>
      </c>
      <c r="N149" t="s">
        <v>881</v>
      </c>
      <c r="O149" s="8">
        <v>683.42</v>
      </c>
      <c r="P149" s="8">
        <v>951.51</v>
      </c>
      <c r="Q149" s="10">
        <v>0</v>
      </c>
      <c r="R149" s="12">
        <v>14</v>
      </c>
      <c r="S149" s="8">
        <f t="shared" si="17"/>
        <v>13321.14</v>
      </c>
      <c r="T149" s="8">
        <f t="shared" si="18"/>
        <v>9567.8799999999992</v>
      </c>
      <c r="U149" s="8">
        <f t="shared" si="19"/>
        <v>3753.26</v>
      </c>
      <c r="V149" s="10">
        <f t="shared" si="20"/>
        <v>0.28175216235247136</v>
      </c>
    </row>
    <row r="150" spans="1:22" x14ac:dyDescent="0.3">
      <c r="A150" t="s">
        <v>163</v>
      </c>
      <c r="B150" s="6">
        <v>45183</v>
      </c>
      <c r="C150" s="6">
        <v>45185</v>
      </c>
      <c r="D150" s="6">
        <f t="shared" si="14"/>
        <v>45185</v>
      </c>
      <c r="E150" s="12">
        <f t="shared" si="15"/>
        <v>2</v>
      </c>
      <c r="F150" t="s">
        <v>649</v>
      </c>
      <c r="G150" t="s">
        <v>657</v>
      </c>
      <c r="H150" t="s">
        <v>679</v>
      </c>
      <c r="I150" t="str">
        <f t="shared" si="16"/>
        <v>Europe→France→Lyon</v>
      </c>
      <c r="J150" t="s">
        <v>703</v>
      </c>
      <c r="K150" t="s">
        <v>711</v>
      </c>
      <c r="L150" t="s">
        <v>717</v>
      </c>
      <c r="M150" t="s">
        <v>728</v>
      </c>
      <c r="N150" t="s">
        <v>882</v>
      </c>
      <c r="O150" s="8">
        <v>376.83</v>
      </c>
      <c r="P150" s="8">
        <v>732.88</v>
      </c>
      <c r="Q150" s="10">
        <v>0.188</v>
      </c>
      <c r="R150" s="12">
        <v>25</v>
      </c>
      <c r="S150" s="8">
        <f t="shared" si="17"/>
        <v>14877.464000000002</v>
      </c>
      <c r="T150" s="8">
        <f t="shared" si="18"/>
        <v>9420.75</v>
      </c>
      <c r="U150" s="8">
        <f t="shared" si="19"/>
        <v>5456.7140000000018</v>
      </c>
      <c r="V150" s="10">
        <f t="shared" si="20"/>
        <v>0.36677716040852132</v>
      </c>
    </row>
    <row r="151" spans="1:22" x14ac:dyDescent="0.3">
      <c r="A151" t="s">
        <v>164</v>
      </c>
      <c r="B151" s="6">
        <v>45558</v>
      </c>
      <c r="C151" s="6">
        <v>45583</v>
      </c>
      <c r="D151" s="6">
        <f t="shared" si="14"/>
        <v>45583</v>
      </c>
      <c r="E151" s="12">
        <f t="shared" si="15"/>
        <v>25</v>
      </c>
      <c r="F151" t="s">
        <v>648</v>
      </c>
      <c r="G151" t="s">
        <v>653</v>
      </c>
      <c r="H151" t="s">
        <v>688</v>
      </c>
      <c r="I151" t="str">
        <f t="shared" si="16"/>
        <v>Americas→Canada→Vancouver</v>
      </c>
      <c r="J151" t="s">
        <v>705</v>
      </c>
      <c r="K151" t="s">
        <v>708</v>
      </c>
      <c r="L151" t="s">
        <v>725</v>
      </c>
      <c r="M151" t="s">
        <v>730</v>
      </c>
      <c r="N151" t="s">
        <v>883</v>
      </c>
      <c r="O151" s="8">
        <v>1297</v>
      </c>
      <c r="P151" s="8">
        <v>2411.52</v>
      </c>
      <c r="Q151" s="10">
        <v>2.1000000000000001E-2</v>
      </c>
      <c r="R151" s="12">
        <v>18</v>
      </c>
      <c r="S151" s="8">
        <f t="shared" si="17"/>
        <v>42495.805439999996</v>
      </c>
      <c r="T151" s="8">
        <f t="shared" si="18"/>
        <v>23346</v>
      </c>
      <c r="U151" s="8">
        <f t="shared" si="19"/>
        <v>19149.805439999996</v>
      </c>
      <c r="V151" s="10">
        <f t="shared" si="20"/>
        <v>0.45062813239385913</v>
      </c>
    </row>
    <row r="152" spans="1:22" x14ac:dyDescent="0.3">
      <c r="A152" t="s">
        <v>165</v>
      </c>
      <c r="B152" s="6">
        <v>45763</v>
      </c>
      <c r="C152" s="6">
        <v>45793</v>
      </c>
      <c r="D152" s="6">
        <f t="shared" si="14"/>
        <v>45793</v>
      </c>
      <c r="E152" s="12">
        <f t="shared" si="15"/>
        <v>30</v>
      </c>
      <c r="F152" t="s">
        <v>648</v>
      </c>
      <c r="G152" t="s">
        <v>653</v>
      </c>
      <c r="H152" t="s">
        <v>681</v>
      </c>
      <c r="I152" t="str">
        <f t="shared" si="16"/>
        <v>Americas→Canada→Montreal</v>
      </c>
      <c r="J152" t="s">
        <v>706</v>
      </c>
      <c r="K152" t="s">
        <v>710</v>
      </c>
      <c r="L152" t="s">
        <v>723</v>
      </c>
      <c r="M152" t="s">
        <v>728</v>
      </c>
      <c r="N152" t="s">
        <v>884</v>
      </c>
      <c r="O152" s="8">
        <v>763.32</v>
      </c>
      <c r="P152" s="8">
        <v>568.29</v>
      </c>
      <c r="Q152" s="10">
        <v>0.13100000000000001</v>
      </c>
      <c r="R152" s="12">
        <v>16</v>
      </c>
      <c r="S152" s="8">
        <f t="shared" si="17"/>
        <v>7901.5041599999995</v>
      </c>
      <c r="T152" s="8">
        <f t="shared" si="18"/>
        <v>12213.12</v>
      </c>
      <c r="U152" s="8">
        <f t="shared" si="19"/>
        <v>-4311.6158400000013</v>
      </c>
      <c r="V152" s="10">
        <f t="shared" si="20"/>
        <v>-0.54567026134426555</v>
      </c>
    </row>
    <row r="153" spans="1:22" x14ac:dyDescent="0.3">
      <c r="A153" t="s">
        <v>166</v>
      </c>
      <c r="B153" s="6">
        <v>45110</v>
      </c>
      <c r="C153" s="6">
        <v>45130</v>
      </c>
      <c r="D153" s="6">
        <f t="shared" si="14"/>
        <v>45130</v>
      </c>
      <c r="E153" s="12">
        <f t="shared" si="15"/>
        <v>20</v>
      </c>
      <c r="F153" t="s">
        <v>646</v>
      </c>
      <c r="G153" t="s">
        <v>661</v>
      </c>
      <c r="H153" t="s">
        <v>682</v>
      </c>
      <c r="I153" t="str">
        <f t="shared" si="16"/>
        <v>Africa→South Africa→Johannesburg</v>
      </c>
      <c r="J153" t="s">
        <v>705</v>
      </c>
      <c r="K153" t="s">
        <v>710</v>
      </c>
      <c r="L153" t="s">
        <v>721</v>
      </c>
      <c r="M153" t="s">
        <v>731</v>
      </c>
      <c r="N153" t="s">
        <v>885</v>
      </c>
      <c r="O153" s="8">
        <v>1001.96</v>
      </c>
      <c r="P153" s="8">
        <v>1254.95</v>
      </c>
      <c r="Q153" s="10">
        <v>4.4999999999999998E-2</v>
      </c>
      <c r="R153" s="12">
        <v>18</v>
      </c>
      <c r="S153" s="8">
        <f t="shared" si="17"/>
        <v>21572.590500000002</v>
      </c>
      <c r="T153" s="8">
        <f t="shared" si="18"/>
        <v>18035.28</v>
      </c>
      <c r="U153" s="8">
        <f t="shared" si="19"/>
        <v>3537.3105000000032</v>
      </c>
      <c r="V153" s="10">
        <f t="shared" si="20"/>
        <v>0.16397244920585699</v>
      </c>
    </row>
    <row r="154" spans="1:22" x14ac:dyDescent="0.3">
      <c r="A154" t="s">
        <v>167</v>
      </c>
      <c r="B154" s="6">
        <v>45267</v>
      </c>
      <c r="C154" s="6">
        <v>45265</v>
      </c>
      <c r="D154" s="6">
        <f t="shared" si="14"/>
        <v>45267</v>
      </c>
      <c r="E154" s="12">
        <f t="shared" si="15"/>
        <v>0</v>
      </c>
      <c r="F154" t="s">
        <v>647</v>
      </c>
      <c r="G154" t="s">
        <v>652</v>
      </c>
      <c r="H154" t="s">
        <v>689</v>
      </c>
      <c r="I154" t="str">
        <f t="shared" si="16"/>
        <v>Asia→Japan→Tokyo</v>
      </c>
      <c r="J154" t="s">
        <v>703</v>
      </c>
      <c r="K154" t="s">
        <v>709</v>
      </c>
      <c r="L154" t="s">
        <v>722</v>
      </c>
      <c r="M154" t="s">
        <v>728</v>
      </c>
      <c r="N154" t="s">
        <v>886</v>
      </c>
      <c r="O154" s="8">
        <v>1097.5899999999999</v>
      </c>
      <c r="P154" s="8">
        <v>845.55</v>
      </c>
      <c r="Q154" s="10">
        <v>0.184</v>
      </c>
      <c r="R154" s="12">
        <v>6</v>
      </c>
      <c r="S154" s="8">
        <f t="shared" si="17"/>
        <v>4139.8127999999997</v>
      </c>
      <c r="T154" s="8">
        <f t="shared" si="18"/>
        <v>6585.5399999999991</v>
      </c>
      <c r="U154" s="8">
        <f t="shared" si="19"/>
        <v>-2445.7271999999994</v>
      </c>
      <c r="V154" s="10">
        <f t="shared" si="20"/>
        <v>-0.59078207594314402</v>
      </c>
    </row>
    <row r="155" spans="1:22" x14ac:dyDescent="0.3">
      <c r="A155" t="s">
        <v>168</v>
      </c>
      <c r="B155" s="6">
        <v>45340</v>
      </c>
      <c r="C155" s="6">
        <v>45355</v>
      </c>
      <c r="D155" s="6">
        <f t="shared" si="14"/>
        <v>45355</v>
      </c>
      <c r="E155" s="12">
        <f t="shared" si="15"/>
        <v>15</v>
      </c>
      <c r="F155" t="s">
        <v>646</v>
      </c>
      <c r="G155" t="s">
        <v>650</v>
      </c>
      <c r="H155" t="s">
        <v>662</v>
      </c>
      <c r="I155" t="str">
        <f t="shared" si="16"/>
        <v>Africa→Kenya→Kisumu</v>
      </c>
      <c r="J155" t="s">
        <v>702</v>
      </c>
      <c r="K155" t="s">
        <v>711</v>
      </c>
      <c r="L155" t="s">
        <v>723</v>
      </c>
      <c r="M155" t="s">
        <v>728</v>
      </c>
      <c r="N155" t="s">
        <v>887</v>
      </c>
      <c r="O155" s="8">
        <v>928.68</v>
      </c>
      <c r="P155" s="8">
        <v>2145.17</v>
      </c>
      <c r="Q155" s="10">
        <v>0.13600000000000001</v>
      </c>
      <c r="R155" s="12">
        <v>16</v>
      </c>
      <c r="S155" s="8">
        <f t="shared" si="17"/>
        <v>29654.83008</v>
      </c>
      <c r="T155" s="8">
        <f t="shared" si="18"/>
        <v>14858.88</v>
      </c>
      <c r="U155" s="8">
        <f t="shared" si="19"/>
        <v>14795.950080000001</v>
      </c>
      <c r="V155" s="10">
        <f t="shared" si="20"/>
        <v>0.49893896003062177</v>
      </c>
    </row>
    <row r="156" spans="1:22" x14ac:dyDescent="0.3">
      <c r="A156" t="s">
        <v>169</v>
      </c>
      <c r="B156" s="6">
        <v>45230</v>
      </c>
      <c r="C156" s="6">
        <v>45232</v>
      </c>
      <c r="D156" s="6">
        <f t="shared" si="14"/>
        <v>45232</v>
      </c>
      <c r="E156" s="12">
        <f t="shared" si="15"/>
        <v>2</v>
      </c>
      <c r="F156" t="s">
        <v>646</v>
      </c>
      <c r="G156" t="s">
        <v>650</v>
      </c>
      <c r="H156" t="s">
        <v>662</v>
      </c>
      <c r="I156" t="str">
        <f t="shared" si="16"/>
        <v>Africa→Kenya→Kisumu</v>
      </c>
      <c r="J156" t="s">
        <v>702</v>
      </c>
      <c r="K156" t="s">
        <v>707</v>
      </c>
      <c r="L156" t="s">
        <v>719</v>
      </c>
      <c r="M156" t="s">
        <v>733</v>
      </c>
      <c r="N156" t="s">
        <v>888</v>
      </c>
      <c r="O156" s="8">
        <v>867.89</v>
      </c>
      <c r="P156" s="8">
        <v>1349.94</v>
      </c>
      <c r="Q156" s="10">
        <v>0.184</v>
      </c>
      <c r="R156" s="12">
        <v>10</v>
      </c>
      <c r="S156" s="8">
        <f t="shared" si="17"/>
        <v>11015.510400000003</v>
      </c>
      <c r="T156" s="8">
        <f t="shared" si="18"/>
        <v>8678.9</v>
      </c>
      <c r="U156" s="8">
        <f t="shared" si="19"/>
        <v>2336.6104000000032</v>
      </c>
      <c r="V156" s="10">
        <f t="shared" si="20"/>
        <v>0.21212003031652557</v>
      </c>
    </row>
    <row r="157" spans="1:22" x14ac:dyDescent="0.3">
      <c r="A157" t="s">
        <v>170</v>
      </c>
      <c r="B157" s="6">
        <v>45511</v>
      </c>
      <c r="C157" s="6">
        <v>45521</v>
      </c>
      <c r="D157" s="6">
        <f t="shared" si="14"/>
        <v>45521</v>
      </c>
      <c r="E157" s="12">
        <f t="shared" si="15"/>
        <v>10</v>
      </c>
      <c r="F157" t="s">
        <v>647</v>
      </c>
      <c r="G157" t="s">
        <v>652</v>
      </c>
      <c r="H157" t="s">
        <v>666</v>
      </c>
      <c r="I157" t="str">
        <f t="shared" si="16"/>
        <v>Asia→Japan→Osaka</v>
      </c>
      <c r="J157" t="s">
        <v>704</v>
      </c>
      <c r="K157" t="s">
        <v>708</v>
      </c>
      <c r="L157" t="s">
        <v>723</v>
      </c>
      <c r="M157" t="s">
        <v>729</v>
      </c>
      <c r="N157" t="s">
        <v>889</v>
      </c>
      <c r="O157" s="8">
        <v>436.58</v>
      </c>
      <c r="P157" s="8">
        <v>527.48</v>
      </c>
      <c r="Q157" s="10">
        <v>0.111</v>
      </c>
      <c r="R157" s="12">
        <v>19</v>
      </c>
      <c r="S157" s="8">
        <f t="shared" si="17"/>
        <v>8909.6646800000017</v>
      </c>
      <c r="T157" s="8">
        <f t="shared" si="18"/>
        <v>8295.02</v>
      </c>
      <c r="U157" s="8">
        <f t="shared" si="19"/>
        <v>614.64468000000124</v>
      </c>
      <c r="V157" s="10">
        <f t="shared" si="20"/>
        <v>6.8986286473802644E-2</v>
      </c>
    </row>
    <row r="158" spans="1:22" x14ac:dyDescent="0.3">
      <c r="A158" t="s">
        <v>171</v>
      </c>
      <c r="B158" s="6">
        <v>45323</v>
      </c>
      <c r="C158" s="6">
        <v>45343</v>
      </c>
      <c r="D158" s="6">
        <f t="shared" si="14"/>
        <v>45343</v>
      </c>
      <c r="E158" s="12">
        <f t="shared" si="15"/>
        <v>20</v>
      </c>
      <c r="F158" t="s">
        <v>649</v>
      </c>
      <c r="G158" t="s">
        <v>657</v>
      </c>
      <c r="H158" t="s">
        <v>690</v>
      </c>
      <c r="I158" t="str">
        <f t="shared" si="16"/>
        <v>Europe→France→Paris</v>
      </c>
      <c r="J158" t="s">
        <v>705</v>
      </c>
      <c r="K158" t="s">
        <v>709</v>
      </c>
      <c r="L158" t="s">
        <v>720</v>
      </c>
      <c r="M158" t="s">
        <v>729</v>
      </c>
      <c r="N158" t="s">
        <v>890</v>
      </c>
      <c r="O158" s="8">
        <v>656.2</v>
      </c>
      <c r="P158" s="8">
        <v>1467.17</v>
      </c>
      <c r="Q158" s="10">
        <v>1.7999999999999999E-2</v>
      </c>
      <c r="R158" s="12">
        <v>5</v>
      </c>
      <c r="S158" s="8">
        <f t="shared" si="17"/>
        <v>7203.8047000000006</v>
      </c>
      <c r="T158" s="8">
        <f t="shared" si="18"/>
        <v>3281</v>
      </c>
      <c r="U158" s="8">
        <f t="shared" si="19"/>
        <v>3922.8047000000006</v>
      </c>
      <c r="V158" s="10">
        <f t="shared" si="20"/>
        <v>0.54454623124360946</v>
      </c>
    </row>
    <row r="159" spans="1:22" x14ac:dyDescent="0.3">
      <c r="A159" t="s">
        <v>172</v>
      </c>
      <c r="B159" s="6">
        <v>45531</v>
      </c>
      <c r="C159" s="6">
        <v>45553</v>
      </c>
      <c r="D159" s="6">
        <f t="shared" si="14"/>
        <v>45553</v>
      </c>
      <c r="E159" s="12">
        <f t="shared" si="15"/>
        <v>22</v>
      </c>
      <c r="F159" t="s">
        <v>647</v>
      </c>
      <c r="G159" t="s">
        <v>654</v>
      </c>
      <c r="H159" t="s">
        <v>680</v>
      </c>
      <c r="I159" t="str">
        <f t="shared" si="16"/>
        <v>Asia→India→Delhi</v>
      </c>
      <c r="J159" t="s">
        <v>704</v>
      </c>
      <c r="K159" t="s">
        <v>711</v>
      </c>
      <c r="L159" t="s">
        <v>717</v>
      </c>
      <c r="M159" t="s">
        <v>727</v>
      </c>
      <c r="N159" t="s">
        <v>891</v>
      </c>
      <c r="O159" s="8">
        <v>896.75</v>
      </c>
      <c r="P159" s="8">
        <v>1651.14</v>
      </c>
      <c r="Q159" s="10">
        <v>2.5000000000000001E-2</v>
      </c>
      <c r="R159" s="12">
        <v>15</v>
      </c>
      <c r="S159" s="8">
        <f t="shared" si="17"/>
        <v>24147.922500000001</v>
      </c>
      <c r="T159" s="8">
        <f t="shared" si="18"/>
        <v>13451.25</v>
      </c>
      <c r="U159" s="8">
        <f t="shared" si="19"/>
        <v>10696.672500000001</v>
      </c>
      <c r="V159" s="10">
        <f t="shared" si="20"/>
        <v>0.44296450346815552</v>
      </c>
    </row>
    <row r="160" spans="1:22" x14ac:dyDescent="0.3">
      <c r="A160" t="s">
        <v>173</v>
      </c>
      <c r="B160" s="6">
        <v>45703</v>
      </c>
      <c r="C160" s="6">
        <v>45703</v>
      </c>
      <c r="D160" s="6">
        <f t="shared" si="14"/>
        <v>45703</v>
      </c>
      <c r="E160" s="12">
        <f t="shared" si="15"/>
        <v>0</v>
      </c>
      <c r="F160" t="s">
        <v>649</v>
      </c>
      <c r="G160" t="s">
        <v>656</v>
      </c>
      <c r="H160" t="s">
        <v>698</v>
      </c>
      <c r="I160" t="str">
        <f t="shared" si="16"/>
        <v>Europe→Germany→Frankfurt</v>
      </c>
      <c r="J160" t="s">
        <v>705</v>
      </c>
      <c r="K160" t="s">
        <v>709</v>
      </c>
      <c r="L160" t="s">
        <v>716</v>
      </c>
      <c r="M160" t="s">
        <v>733</v>
      </c>
      <c r="N160" t="s">
        <v>892</v>
      </c>
      <c r="O160" s="8">
        <v>815.83</v>
      </c>
      <c r="P160" s="8">
        <v>1982.18</v>
      </c>
      <c r="Q160" s="10">
        <v>0.127</v>
      </c>
      <c r="R160" s="12">
        <v>6</v>
      </c>
      <c r="S160" s="8">
        <f t="shared" si="17"/>
        <v>10382.65884</v>
      </c>
      <c r="T160" s="8">
        <f t="shared" si="18"/>
        <v>4894.9800000000005</v>
      </c>
      <c r="U160" s="8">
        <f t="shared" si="19"/>
        <v>5487.6788399999996</v>
      </c>
      <c r="V160" s="10">
        <f t="shared" si="20"/>
        <v>0.52854272923408507</v>
      </c>
    </row>
    <row r="161" spans="1:22" x14ac:dyDescent="0.3">
      <c r="A161" t="s">
        <v>174</v>
      </c>
      <c r="B161" s="6">
        <v>45870</v>
      </c>
      <c r="C161" s="6">
        <v>45890</v>
      </c>
      <c r="D161" s="6">
        <f t="shared" si="14"/>
        <v>45890</v>
      </c>
      <c r="E161" s="12">
        <f t="shared" si="15"/>
        <v>20</v>
      </c>
      <c r="F161" t="s">
        <v>647</v>
      </c>
      <c r="G161" t="s">
        <v>659</v>
      </c>
      <c r="H161" t="s">
        <v>685</v>
      </c>
      <c r="I161" t="str">
        <f t="shared" si="16"/>
        <v>Asia→China→Shanghai</v>
      </c>
      <c r="J161" t="s">
        <v>701</v>
      </c>
      <c r="K161" t="s">
        <v>711</v>
      </c>
      <c r="L161" t="s">
        <v>714</v>
      </c>
      <c r="M161" t="s">
        <v>730</v>
      </c>
      <c r="N161" t="s">
        <v>893</v>
      </c>
      <c r="O161" s="8">
        <v>1220.4100000000001</v>
      </c>
      <c r="P161" s="8">
        <v>2552.2199999999998</v>
      </c>
      <c r="Q161" s="10">
        <v>0.18099999999999999</v>
      </c>
      <c r="R161" s="12">
        <v>14</v>
      </c>
      <c r="S161" s="8">
        <f t="shared" si="17"/>
        <v>29263.754519999995</v>
      </c>
      <c r="T161" s="8">
        <f t="shared" si="18"/>
        <v>17085.740000000002</v>
      </c>
      <c r="U161" s="8">
        <f t="shared" si="19"/>
        <v>12178.014519999993</v>
      </c>
      <c r="V161" s="10">
        <f t="shared" si="20"/>
        <v>0.41614668793360271</v>
      </c>
    </row>
    <row r="162" spans="1:22" x14ac:dyDescent="0.3">
      <c r="A162" t="s">
        <v>175</v>
      </c>
      <c r="B162" s="6">
        <v>44977</v>
      </c>
      <c r="C162" s="6">
        <v>44989</v>
      </c>
      <c r="D162" s="6">
        <f t="shared" si="14"/>
        <v>44989</v>
      </c>
      <c r="E162" s="12">
        <f t="shared" si="15"/>
        <v>12</v>
      </c>
      <c r="F162" t="s">
        <v>647</v>
      </c>
      <c r="G162" t="s">
        <v>654</v>
      </c>
      <c r="H162" t="s">
        <v>680</v>
      </c>
      <c r="I162" t="str">
        <f t="shared" si="16"/>
        <v>Asia→India→Delhi</v>
      </c>
      <c r="J162" t="s">
        <v>704</v>
      </c>
      <c r="K162" t="s">
        <v>710</v>
      </c>
      <c r="L162" t="s">
        <v>724</v>
      </c>
      <c r="M162" t="s">
        <v>732</v>
      </c>
      <c r="N162" t="s">
        <v>894</v>
      </c>
      <c r="O162" s="8">
        <v>299.75</v>
      </c>
      <c r="P162" s="8">
        <v>523.01</v>
      </c>
      <c r="Q162" s="10">
        <v>0.157</v>
      </c>
      <c r="R162" s="12">
        <v>50</v>
      </c>
      <c r="S162" s="8">
        <f t="shared" si="17"/>
        <v>22044.871499999997</v>
      </c>
      <c r="T162" s="8">
        <f t="shared" si="18"/>
        <v>14987.5</v>
      </c>
      <c r="U162" s="8">
        <f t="shared" si="19"/>
        <v>7057.3714999999975</v>
      </c>
      <c r="V162" s="10">
        <f t="shared" si="20"/>
        <v>0.32013665854210122</v>
      </c>
    </row>
    <row r="163" spans="1:22" x14ac:dyDescent="0.3">
      <c r="A163" t="s">
        <v>176</v>
      </c>
      <c r="B163" s="6">
        <v>45595</v>
      </c>
      <c r="C163" s="6">
        <v>45620</v>
      </c>
      <c r="D163" s="6">
        <f t="shared" si="14"/>
        <v>45620</v>
      </c>
      <c r="E163" s="12">
        <f t="shared" si="15"/>
        <v>25</v>
      </c>
      <c r="F163" t="s">
        <v>647</v>
      </c>
      <c r="G163" t="s">
        <v>659</v>
      </c>
      <c r="H163" t="s">
        <v>676</v>
      </c>
      <c r="I163" t="str">
        <f t="shared" si="16"/>
        <v>Asia→China→Shenzhen</v>
      </c>
      <c r="J163" t="s">
        <v>705</v>
      </c>
      <c r="K163" t="s">
        <v>708</v>
      </c>
      <c r="L163" t="s">
        <v>718</v>
      </c>
      <c r="M163" t="s">
        <v>727</v>
      </c>
      <c r="N163" t="s">
        <v>895</v>
      </c>
      <c r="O163" s="8">
        <v>811.05</v>
      </c>
      <c r="P163" s="8">
        <v>1217.71</v>
      </c>
      <c r="Q163" s="10">
        <v>7.1999999999999995E-2</v>
      </c>
      <c r="R163" s="12">
        <v>5</v>
      </c>
      <c r="S163" s="8">
        <f t="shared" si="17"/>
        <v>5650.1744000000008</v>
      </c>
      <c r="T163" s="8">
        <f t="shared" si="18"/>
        <v>4055.25</v>
      </c>
      <c r="U163" s="8">
        <f t="shared" si="19"/>
        <v>1594.9244000000008</v>
      </c>
      <c r="V163" s="10">
        <f t="shared" si="20"/>
        <v>0.28227879125288602</v>
      </c>
    </row>
    <row r="164" spans="1:22" x14ac:dyDescent="0.3">
      <c r="A164" t="s">
        <v>177</v>
      </c>
      <c r="B164" s="6">
        <v>45385</v>
      </c>
      <c r="C164" s="6">
        <v>45389</v>
      </c>
      <c r="D164" s="6">
        <f t="shared" si="14"/>
        <v>45389</v>
      </c>
      <c r="E164" s="12">
        <f t="shared" si="15"/>
        <v>4</v>
      </c>
      <c r="F164" t="s">
        <v>648</v>
      </c>
      <c r="G164" t="s">
        <v>655</v>
      </c>
      <c r="H164" t="s">
        <v>672</v>
      </c>
      <c r="I164" t="str">
        <f t="shared" si="16"/>
        <v>Americas→Brazil→Brasília</v>
      </c>
      <c r="J164" t="s">
        <v>703</v>
      </c>
      <c r="K164" t="s">
        <v>711</v>
      </c>
      <c r="L164" t="s">
        <v>725</v>
      </c>
      <c r="M164" t="s">
        <v>730</v>
      </c>
      <c r="N164" t="s">
        <v>896</v>
      </c>
      <c r="O164" s="8">
        <v>1023.27</v>
      </c>
      <c r="P164" s="8">
        <v>1343.64</v>
      </c>
      <c r="Q164" s="10">
        <v>0.13300000000000001</v>
      </c>
      <c r="R164" s="12">
        <v>7</v>
      </c>
      <c r="S164" s="8">
        <f t="shared" si="17"/>
        <v>8154.5511600000009</v>
      </c>
      <c r="T164" s="8">
        <f t="shared" si="18"/>
        <v>7162.8899999999994</v>
      </c>
      <c r="U164" s="8">
        <f t="shared" si="19"/>
        <v>991.66116000000147</v>
      </c>
      <c r="V164" s="10">
        <f t="shared" si="20"/>
        <v>0.12160830688810116</v>
      </c>
    </row>
    <row r="165" spans="1:22" x14ac:dyDescent="0.3">
      <c r="A165" t="s">
        <v>178</v>
      </c>
      <c r="B165" s="6">
        <v>45010</v>
      </c>
      <c r="C165" s="6">
        <v>45011</v>
      </c>
      <c r="D165" s="6">
        <f t="shared" si="14"/>
        <v>45011</v>
      </c>
      <c r="E165" s="12">
        <f t="shared" si="15"/>
        <v>1</v>
      </c>
      <c r="F165" t="s">
        <v>647</v>
      </c>
      <c r="G165" t="s">
        <v>652</v>
      </c>
      <c r="H165" t="s">
        <v>666</v>
      </c>
      <c r="I165" t="str">
        <f t="shared" si="16"/>
        <v>Asia→Japan→Osaka</v>
      </c>
      <c r="J165" t="s">
        <v>705</v>
      </c>
      <c r="K165" t="s">
        <v>710</v>
      </c>
      <c r="L165" t="s">
        <v>714</v>
      </c>
      <c r="M165" t="s">
        <v>732</v>
      </c>
      <c r="N165" t="s">
        <v>897</v>
      </c>
      <c r="O165" s="8">
        <v>135.12</v>
      </c>
      <c r="P165" s="8">
        <v>301.7</v>
      </c>
      <c r="Q165" s="10">
        <v>0.14000000000000001</v>
      </c>
      <c r="R165" s="12">
        <v>47</v>
      </c>
      <c r="S165" s="8">
        <f t="shared" si="17"/>
        <v>12194.714</v>
      </c>
      <c r="T165" s="8">
        <f t="shared" si="18"/>
        <v>6350.64</v>
      </c>
      <c r="U165" s="8">
        <f t="shared" si="19"/>
        <v>5844.0739999999996</v>
      </c>
      <c r="V165" s="10">
        <f t="shared" si="20"/>
        <v>0.47923009920527859</v>
      </c>
    </row>
    <row r="166" spans="1:22" x14ac:dyDescent="0.3">
      <c r="A166" t="s">
        <v>179</v>
      </c>
      <c r="B166" s="6">
        <v>45447</v>
      </c>
      <c r="C166" s="6">
        <v>45459</v>
      </c>
      <c r="D166" s="6">
        <f t="shared" si="14"/>
        <v>45459</v>
      </c>
      <c r="E166" s="12">
        <f t="shared" si="15"/>
        <v>12</v>
      </c>
      <c r="F166" t="s">
        <v>647</v>
      </c>
      <c r="G166" t="s">
        <v>659</v>
      </c>
      <c r="H166" t="s">
        <v>685</v>
      </c>
      <c r="I166" t="str">
        <f t="shared" si="16"/>
        <v>Asia→China→Shanghai</v>
      </c>
      <c r="J166" t="s">
        <v>701</v>
      </c>
      <c r="K166" t="s">
        <v>707</v>
      </c>
      <c r="L166" t="s">
        <v>713</v>
      </c>
      <c r="M166" t="s">
        <v>728</v>
      </c>
      <c r="N166" t="s">
        <v>898</v>
      </c>
      <c r="O166" s="8">
        <v>918.42</v>
      </c>
      <c r="P166" s="8">
        <v>1511.71</v>
      </c>
      <c r="Q166" s="10">
        <v>0.02</v>
      </c>
      <c r="R166" s="12">
        <v>8</v>
      </c>
      <c r="S166" s="8">
        <f t="shared" si="17"/>
        <v>11851.806399999999</v>
      </c>
      <c r="T166" s="8">
        <f t="shared" si="18"/>
        <v>7347.36</v>
      </c>
      <c r="U166" s="8">
        <f t="shared" si="19"/>
        <v>4504.4463999999998</v>
      </c>
      <c r="V166" s="10">
        <f t="shared" si="20"/>
        <v>0.38006412254590999</v>
      </c>
    </row>
    <row r="167" spans="1:22" x14ac:dyDescent="0.3">
      <c r="A167" t="s">
        <v>180</v>
      </c>
      <c r="B167" s="6">
        <v>44976</v>
      </c>
      <c r="C167" s="6">
        <v>44997</v>
      </c>
      <c r="D167" s="6">
        <f t="shared" si="14"/>
        <v>44997</v>
      </c>
      <c r="E167" s="12">
        <f t="shared" si="15"/>
        <v>21</v>
      </c>
      <c r="F167" t="s">
        <v>649</v>
      </c>
      <c r="G167" t="s">
        <v>656</v>
      </c>
      <c r="H167" t="s">
        <v>671</v>
      </c>
      <c r="I167" t="str">
        <f t="shared" si="16"/>
        <v>Europe→Germany→Berlin</v>
      </c>
      <c r="J167" t="s">
        <v>705</v>
      </c>
      <c r="K167" t="s">
        <v>711</v>
      </c>
      <c r="L167" t="s">
        <v>716</v>
      </c>
      <c r="M167" t="s">
        <v>732</v>
      </c>
      <c r="N167" t="s">
        <v>899</v>
      </c>
      <c r="O167" s="8">
        <v>1234.81</v>
      </c>
      <c r="P167" s="8">
        <v>2055.2399999999998</v>
      </c>
      <c r="Q167" s="10">
        <v>5.2999999999999999E-2</v>
      </c>
      <c r="R167" s="12">
        <v>44</v>
      </c>
      <c r="S167" s="8">
        <f t="shared" si="17"/>
        <v>85637.740319999997</v>
      </c>
      <c r="T167" s="8">
        <f t="shared" si="18"/>
        <v>54331.64</v>
      </c>
      <c r="U167" s="8">
        <f t="shared" si="19"/>
        <v>31306.100319999998</v>
      </c>
      <c r="V167" s="10">
        <f t="shared" si="20"/>
        <v>0.36556429680441616</v>
      </c>
    </row>
    <row r="168" spans="1:22" x14ac:dyDescent="0.3">
      <c r="A168" t="s">
        <v>181</v>
      </c>
      <c r="B168" s="6">
        <v>45034</v>
      </c>
      <c r="C168" s="6">
        <v>45064</v>
      </c>
      <c r="D168" s="6">
        <f t="shared" si="14"/>
        <v>45064</v>
      </c>
      <c r="E168" s="12">
        <f t="shared" si="15"/>
        <v>30</v>
      </c>
      <c r="F168" t="s">
        <v>647</v>
      </c>
      <c r="G168" t="s">
        <v>659</v>
      </c>
      <c r="H168" t="s">
        <v>676</v>
      </c>
      <c r="I168" t="str">
        <f t="shared" si="16"/>
        <v>Asia→China→Shenzhen</v>
      </c>
      <c r="J168" t="s">
        <v>703</v>
      </c>
      <c r="K168" t="s">
        <v>707</v>
      </c>
      <c r="L168" t="s">
        <v>722</v>
      </c>
      <c r="M168" t="s">
        <v>731</v>
      </c>
      <c r="N168" t="s">
        <v>900</v>
      </c>
      <c r="O168" s="8">
        <v>329.03</v>
      </c>
      <c r="P168" s="8">
        <v>391.15</v>
      </c>
      <c r="Q168" s="10">
        <v>0.19700000000000001</v>
      </c>
      <c r="R168" s="12">
        <v>46</v>
      </c>
      <c r="S168" s="8">
        <f t="shared" si="17"/>
        <v>14448.298699999998</v>
      </c>
      <c r="T168" s="8">
        <f t="shared" si="18"/>
        <v>15135.38</v>
      </c>
      <c r="U168" s="8">
        <f t="shared" si="19"/>
        <v>-687.08130000000165</v>
      </c>
      <c r="V168" s="10">
        <f t="shared" si="20"/>
        <v>-4.7554477815440081E-2</v>
      </c>
    </row>
    <row r="169" spans="1:22" x14ac:dyDescent="0.3">
      <c r="A169" t="s">
        <v>182</v>
      </c>
      <c r="B169" s="6">
        <v>45435</v>
      </c>
      <c r="C169" s="6">
        <v>45457</v>
      </c>
      <c r="D169" s="6">
        <f t="shared" si="14"/>
        <v>45457</v>
      </c>
      <c r="E169" s="12">
        <f t="shared" si="15"/>
        <v>22</v>
      </c>
      <c r="F169" t="s">
        <v>649</v>
      </c>
      <c r="G169" t="s">
        <v>657</v>
      </c>
      <c r="H169" t="s">
        <v>673</v>
      </c>
      <c r="I169" t="str">
        <f t="shared" si="16"/>
        <v>Europe→France→Marseille</v>
      </c>
      <c r="J169" t="s">
        <v>705</v>
      </c>
      <c r="K169" t="s">
        <v>708</v>
      </c>
      <c r="L169" t="s">
        <v>725</v>
      </c>
      <c r="M169" t="s">
        <v>732</v>
      </c>
      <c r="N169" t="s">
        <v>901</v>
      </c>
      <c r="O169" s="8">
        <v>1481.74</v>
      </c>
      <c r="P169" s="8">
        <v>1848.97</v>
      </c>
      <c r="Q169" s="10">
        <v>0.254</v>
      </c>
      <c r="R169" s="12">
        <v>9</v>
      </c>
      <c r="S169" s="8">
        <f t="shared" si="17"/>
        <v>12413.98458</v>
      </c>
      <c r="T169" s="8">
        <f t="shared" si="18"/>
        <v>13335.66</v>
      </c>
      <c r="U169" s="8">
        <f t="shared" si="19"/>
        <v>-921.67541999999958</v>
      </c>
      <c r="V169" s="10">
        <f t="shared" si="20"/>
        <v>-7.4244930309072407E-2</v>
      </c>
    </row>
    <row r="170" spans="1:22" x14ac:dyDescent="0.3">
      <c r="A170" t="s">
        <v>183</v>
      </c>
      <c r="B170" s="6">
        <v>45206</v>
      </c>
      <c r="C170" s="6">
        <v>45222</v>
      </c>
      <c r="D170" s="6">
        <f t="shared" si="14"/>
        <v>45222</v>
      </c>
      <c r="E170" s="12">
        <f t="shared" si="15"/>
        <v>16</v>
      </c>
      <c r="F170" t="s">
        <v>647</v>
      </c>
      <c r="G170" t="s">
        <v>654</v>
      </c>
      <c r="H170" t="s">
        <v>696</v>
      </c>
      <c r="I170" t="str">
        <f t="shared" si="16"/>
        <v>Asia→India→Hyderabad</v>
      </c>
      <c r="J170" t="s">
        <v>704</v>
      </c>
      <c r="K170" t="s">
        <v>707</v>
      </c>
      <c r="L170" t="s">
        <v>715</v>
      </c>
      <c r="M170" t="s">
        <v>732</v>
      </c>
      <c r="N170" t="s">
        <v>902</v>
      </c>
      <c r="O170" s="8">
        <v>906.81</v>
      </c>
      <c r="P170" s="8">
        <v>1395.56</v>
      </c>
      <c r="Q170" s="10">
        <v>0.185</v>
      </c>
      <c r="R170" s="12">
        <v>6</v>
      </c>
      <c r="S170" s="8">
        <f t="shared" si="17"/>
        <v>6824.2884000000004</v>
      </c>
      <c r="T170" s="8">
        <f t="shared" si="18"/>
        <v>5440.86</v>
      </c>
      <c r="U170" s="8">
        <f t="shared" si="19"/>
        <v>1383.4284000000007</v>
      </c>
      <c r="V170" s="10">
        <f t="shared" si="20"/>
        <v>0.20272126834498974</v>
      </c>
    </row>
    <row r="171" spans="1:22" x14ac:dyDescent="0.3">
      <c r="A171" t="s">
        <v>184</v>
      </c>
      <c r="B171" s="6">
        <v>45574</v>
      </c>
      <c r="C171" s="6">
        <v>45604</v>
      </c>
      <c r="D171" s="6">
        <f t="shared" si="14"/>
        <v>45604</v>
      </c>
      <c r="E171" s="12">
        <f t="shared" si="15"/>
        <v>30</v>
      </c>
      <c r="F171" t="s">
        <v>649</v>
      </c>
      <c r="G171" t="s">
        <v>658</v>
      </c>
      <c r="H171" t="s">
        <v>693</v>
      </c>
      <c r="I171" t="str">
        <f t="shared" si="16"/>
        <v>Europe→United Kingdom→Manchester</v>
      </c>
      <c r="J171" t="s">
        <v>705</v>
      </c>
      <c r="K171" t="s">
        <v>710</v>
      </c>
      <c r="L171" t="s">
        <v>713</v>
      </c>
      <c r="M171" t="s">
        <v>727</v>
      </c>
      <c r="N171" t="s">
        <v>903</v>
      </c>
      <c r="O171" s="8">
        <v>343.85</v>
      </c>
      <c r="P171" s="8">
        <v>538.04</v>
      </c>
      <c r="Q171" s="10">
        <v>0.13900000000000001</v>
      </c>
      <c r="R171" s="12">
        <v>5</v>
      </c>
      <c r="S171" s="8">
        <f t="shared" si="17"/>
        <v>2316.2621999999997</v>
      </c>
      <c r="T171" s="8">
        <f t="shared" si="18"/>
        <v>1719.25</v>
      </c>
      <c r="U171" s="8">
        <f t="shared" si="19"/>
        <v>597.01219999999967</v>
      </c>
      <c r="V171" s="10">
        <f t="shared" si="20"/>
        <v>0.25774810813732563</v>
      </c>
    </row>
    <row r="172" spans="1:22" x14ac:dyDescent="0.3">
      <c r="A172" t="s">
        <v>185</v>
      </c>
      <c r="B172" s="6">
        <v>45488</v>
      </c>
      <c r="C172" s="6">
        <v>45488</v>
      </c>
      <c r="D172" s="6">
        <f t="shared" si="14"/>
        <v>45488</v>
      </c>
      <c r="E172" s="12">
        <f t="shared" si="15"/>
        <v>0</v>
      </c>
      <c r="F172" t="s">
        <v>647</v>
      </c>
      <c r="G172" t="s">
        <v>652</v>
      </c>
      <c r="H172" t="s">
        <v>689</v>
      </c>
      <c r="I172" t="str">
        <f t="shared" si="16"/>
        <v>Asia→Japan→Tokyo</v>
      </c>
      <c r="J172" t="s">
        <v>705</v>
      </c>
      <c r="K172" t="s">
        <v>709</v>
      </c>
      <c r="L172" t="s">
        <v>715</v>
      </c>
      <c r="M172" t="s">
        <v>733</v>
      </c>
      <c r="N172" t="s">
        <v>904</v>
      </c>
      <c r="O172" s="8">
        <v>801.77</v>
      </c>
      <c r="P172" s="8">
        <v>1218.92</v>
      </c>
      <c r="Q172" s="10">
        <v>0.254</v>
      </c>
      <c r="R172" s="12">
        <v>16</v>
      </c>
      <c r="S172" s="8">
        <f t="shared" si="17"/>
        <v>14549.029120000001</v>
      </c>
      <c r="T172" s="8">
        <f t="shared" si="18"/>
        <v>12828.32</v>
      </c>
      <c r="U172" s="8">
        <f t="shared" si="19"/>
        <v>1720.7091200000013</v>
      </c>
      <c r="V172" s="10">
        <f t="shared" si="20"/>
        <v>0.11826968698788344</v>
      </c>
    </row>
    <row r="173" spans="1:22" x14ac:dyDescent="0.3">
      <c r="A173" t="s">
        <v>186</v>
      </c>
      <c r="B173" s="6">
        <v>45190</v>
      </c>
      <c r="C173" s="6">
        <v>45209</v>
      </c>
      <c r="D173" s="6">
        <f t="shared" si="14"/>
        <v>45209</v>
      </c>
      <c r="E173" s="12">
        <f t="shared" si="15"/>
        <v>19</v>
      </c>
      <c r="F173" t="s">
        <v>647</v>
      </c>
      <c r="G173" t="s">
        <v>652</v>
      </c>
      <c r="H173" t="s">
        <v>689</v>
      </c>
      <c r="I173" t="str">
        <f t="shared" si="16"/>
        <v>Asia→Japan→Tokyo</v>
      </c>
      <c r="J173" t="s">
        <v>702</v>
      </c>
      <c r="K173" t="s">
        <v>708</v>
      </c>
      <c r="L173" t="s">
        <v>726</v>
      </c>
      <c r="M173" t="s">
        <v>727</v>
      </c>
      <c r="N173" t="s">
        <v>905</v>
      </c>
      <c r="O173" s="8">
        <v>845.63</v>
      </c>
      <c r="P173" s="8">
        <v>2062.12</v>
      </c>
      <c r="Q173" s="10">
        <v>0.13400000000000001</v>
      </c>
      <c r="R173" s="12">
        <v>5</v>
      </c>
      <c r="S173" s="8">
        <f t="shared" si="17"/>
        <v>8928.9795999999988</v>
      </c>
      <c r="T173" s="8">
        <f t="shared" si="18"/>
        <v>4228.1499999999996</v>
      </c>
      <c r="U173" s="8">
        <f t="shared" si="19"/>
        <v>4700.8295999999991</v>
      </c>
      <c r="V173" s="10">
        <f t="shared" si="20"/>
        <v>0.52646884757133949</v>
      </c>
    </row>
    <row r="174" spans="1:22" x14ac:dyDescent="0.3">
      <c r="A174" t="s">
        <v>187</v>
      </c>
      <c r="B174" s="6">
        <v>44981</v>
      </c>
      <c r="C174" s="6">
        <v>44994</v>
      </c>
      <c r="D174" s="6">
        <f t="shared" si="14"/>
        <v>44994</v>
      </c>
      <c r="E174" s="12">
        <f t="shared" si="15"/>
        <v>13</v>
      </c>
      <c r="F174" t="s">
        <v>648</v>
      </c>
      <c r="G174" t="s">
        <v>660</v>
      </c>
      <c r="H174" t="s">
        <v>700</v>
      </c>
      <c r="I174" t="str">
        <f t="shared" si="16"/>
        <v>Americas→USA→New York</v>
      </c>
      <c r="J174" t="s">
        <v>706</v>
      </c>
      <c r="K174" t="s">
        <v>708</v>
      </c>
      <c r="L174" t="s">
        <v>724</v>
      </c>
      <c r="M174" t="s">
        <v>727</v>
      </c>
      <c r="N174" t="s">
        <v>906</v>
      </c>
      <c r="O174" s="8">
        <v>6.85</v>
      </c>
      <c r="P174" s="8">
        <v>10.18</v>
      </c>
      <c r="Q174" s="10">
        <v>4.7E-2</v>
      </c>
      <c r="R174" s="12">
        <v>10</v>
      </c>
      <c r="S174" s="8">
        <f t="shared" si="17"/>
        <v>97.0154</v>
      </c>
      <c r="T174" s="8">
        <f t="shared" si="18"/>
        <v>68.5</v>
      </c>
      <c r="U174" s="8">
        <f t="shared" si="19"/>
        <v>28.5154</v>
      </c>
      <c r="V174" s="10">
        <f t="shared" si="20"/>
        <v>0.2939265312517394</v>
      </c>
    </row>
    <row r="175" spans="1:22" x14ac:dyDescent="0.3">
      <c r="A175" t="s">
        <v>188</v>
      </c>
      <c r="B175" s="6">
        <v>45798</v>
      </c>
      <c r="C175" s="6">
        <v>45796</v>
      </c>
      <c r="D175" s="6">
        <f t="shared" si="14"/>
        <v>45798</v>
      </c>
      <c r="E175" s="12">
        <f t="shared" si="15"/>
        <v>0</v>
      </c>
      <c r="F175" t="s">
        <v>646</v>
      </c>
      <c r="G175" t="s">
        <v>661</v>
      </c>
      <c r="H175" t="s">
        <v>682</v>
      </c>
      <c r="I175" t="str">
        <f t="shared" si="16"/>
        <v>Africa→South Africa→Johannesburg</v>
      </c>
      <c r="J175" t="s">
        <v>703</v>
      </c>
      <c r="K175" t="s">
        <v>710</v>
      </c>
      <c r="L175" t="s">
        <v>719</v>
      </c>
      <c r="M175" t="s">
        <v>731</v>
      </c>
      <c r="N175" t="s">
        <v>907</v>
      </c>
      <c r="O175" s="8">
        <v>1263.8399999999999</v>
      </c>
      <c r="P175" s="8">
        <v>2281.7199999999998</v>
      </c>
      <c r="Q175" s="10">
        <v>7.8E-2</v>
      </c>
      <c r="R175" s="12">
        <v>15</v>
      </c>
      <c r="S175" s="8">
        <f t="shared" si="17"/>
        <v>31556.187599999997</v>
      </c>
      <c r="T175" s="8">
        <f t="shared" si="18"/>
        <v>18957.599999999999</v>
      </c>
      <c r="U175" s="8">
        <f t="shared" si="19"/>
        <v>12598.587599999999</v>
      </c>
      <c r="V175" s="10">
        <f t="shared" si="20"/>
        <v>0.39924301882398494</v>
      </c>
    </row>
    <row r="176" spans="1:22" x14ac:dyDescent="0.3">
      <c r="A176" t="s">
        <v>189</v>
      </c>
      <c r="B176" s="6">
        <v>45435</v>
      </c>
      <c r="C176" s="6">
        <v>45446</v>
      </c>
      <c r="D176" s="6">
        <f t="shared" si="14"/>
        <v>45446</v>
      </c>
      <c r="E176" s="12">
        <f t="shared" si="15"/>
        <v>11</v>
      </c>
      <c r="F176" t="s">
        <v>646</v>
      </c>
      <c r="G176" t="s">
        <v>661</v>
      </c>
      <c r="H176" t="s">
        <v>682</v>
      </c>
      <c r="I176" t="str">
        <f t="shared" si="16"/>
        <v>Africa→South Africa→Johannesburg</v>
      </c>
      <c r="J176" t="s">
        <v>705</v>
      </c>
      <c r="K176" t="s">
        <v>710</v>
      </c>
      <c r="L176" t="s">
        <v>721</v>
      </c>
      <c r="M176" t="s">
        <v>728</v>
      </c>
      <c r="N176" t="s">
        <v>908</v>
      </c>
      <c r="O176" s="8">
        <v>180.89</v>
      </c>
      <c r="P176" s="8">
        <v>249.57</v>
      </c>
      <c r="Q176" s="10">
        <v>2.1999999999999999E-2</v>
      </c>
      <c r="R176" s="12">
        <v>8</v>
      </c>
      <c r="S176" s="8">
        <f t="shared" si="17"/>
        <v>1952.6356799999999</v>
      </c>
      <c r="T176" s="8">
        <f t="shared" si="18"/>
        <v>1447.12</v>
      </c>
      <c r="U176" s="8">
        <f t="shared" si="19"/>
        <v>505.51567999999997</v>
      </c>
      <c r="V176" s="10">
        <f t="shared" si="20"/>
        <v>0.25888888806948362</v>
      </c>
    </row>
    <row r="177" spans="1:22" x14ac:dyDescent="0.3">
      <c r="A177" t="s">
        <v>190</v>
      </c>
      <c r="B177" s="6">
        <v>45761</v>
      </c>
      <c r="C177" s="6">
        <v>45781</v>
      </c>
      <c r="D177" s="6">
        <f t="shared" si="14"/>
        <v>45781</v>
      </c>
      <c r="E177" s="12">
        <f t="shared" si="15"/>
        <v>20</v>
      </c>
      <c r="F177" t="s">
        <v>649</v>
      </c>
      <c r="G177" t="s">
        <v>658</v>
      </c>
      <c r="H177" t="s">
        <v>674</v>
      </c>
      <c r="I177" t="str">
        <f t="shared" si="16"/>
        <v>Europe→United Kingdom→Birmingham</v>
      </c>
      <c r="J177" t="s">
        <v>706</v>
      </c>
      <c r="K177" t="s">
        <v>709</v>
      </c>
      <c r="L177" t="s">
        <v>723</v>
      </c>
      <c r="M177" t="s">
        <v>732</v>
      </c>
      <c r="N177" t="s">
        <v>909</v>
      </c>
      <c r="O177" s="8">
        <v>1413.87</v>
      </c>
      <c r="P177" s="8">
        <v>3275</v>
      </c>
      <c r="Q177" s="10">
        <v>0.255</v>
      </c>
      <c r="R177" s="12">
        <v>38</v>
      </c>
      <c r="S177" s="8">
        <f t="shared" si="17"/>
        <v>92715.25</v>
      </c>
      <c r="T177" s="8">
        <f t="shared" si="18"/>
        <v>53727.06</v>
      </c>
      <c r="U177" s="8">
        <f t="shared" si="19"/>
        <v>38988.19</v>
      </c>
      <c r="V177" s="10">
        <f t="shared" si="20"/>
        <v>0.42051539525590453</v>
      </c>
    </row>
    <row r="178" spans="1:22" x14ac:dyDescent="0.3">
      <c r="A178" t="s">
        <v>191</v>
      </c>
      <c r="B178" s="6">
        <v>45165</v>
      </c>
      <c r="C178" s="6">
        <v>45180</v>
      </c>
      <c r="D178" s="6">
        <f t="shared" si="14"/>
        <v>45180</v>
      </c>
      <c r="E178" s="12">
        <f t="shared" si="15"/>
        <v>15</v>
      </c>
      <c r="F178" t="s">
        <v>649</v>
      </c>
      <c r="G178" t="s">
        <v>658</v>
      </c>
      <c r="H178" t="s">
        <v>683</v>
      </c>
      <c r="I178" t="str">
        <f t="shared" si="16"/>
        <v>Europe→United Kingdom→London</v>
      </c>
      <c r="J178" t="s">
        <v>704</v>
      </c>
      <c r="K178" t="s">
        <v>709</v>
      </c>
      <c r="L178" t="s">
        <v>725</v>
      </c>
      <c r="M178" t="s">
        <v>728</v>
      </c>
      <c r="N178" t="s">
        <v>910</v>
      </c>
      <c r="O178" s="8">
        <v>943.79</v>
      </c>
      <c r="P178" s="8">
        <v>1913.76</v>
      </c>
      <c r="Q178" s="10">
        <v>9.0999999999999998E-2</v>
      </c>
      <c r="R178" s="12">
        <v>9</v>
      </c>
      <c r="S178" s="8">
        <f t="shared" si="17"/>
        <v>15656.47056</v>
      </c>
      <c r="T178" s="8">
        <f t="shared" si="18"/>
        <v>8494.11</v>
      </c>
      <c r="U178" s="8">
        <f t="shared" si="19"/>
        <v>7162.3605599999992</v>
      </c>
      <c r="V178" s="10">
        <f t="shared" si="20"/>
        <v>0.45746967891338081</v>
      </c>
    </row>
    <row r="179" spans="1:22" x14ac:dyDescent="0.3">
      <c r="A179" t="s">
        <v>192</v>
      </c>
      <c r="B179" s="6">
        <v>45325</v>
      </c>
      <c r="C179" s="6">
        <v>45343</v>
      </c>
      <c r="D179" s="6">
        <f t="shared" si="14"/>
        <v>45343</v>
      </c>
      <c r="E179" s="12">
        <f t="shared" si="15"/>
        <v>18</v>
      </c>
      <c r="F179" t="s">
        <v>649</v>
      </c>
      <c r="G179" t="s">
        <v>656</v>
      </c>
      <c r="H179" t="s">
        <v>698</v>
      </c>
      <c r="I179" t="str">
        <f t="shared" si="16"/>
        <v>Europe→Germany→Frankfurt</v>
      </c>
      <c r="J179" t="s">
        <v>701</v>
      </c>
      <c r="K179" t="s">
        <v>707</v>
      </c>
      <c r="L179" t="s">
        <v>722</v>
      </c>
      <c r="M179" t="s">
        <v>727</v>
      </c>
      <c r="N179" t="s">
        <v>911</v>
      </c>
      <c r="O179" s="8">
        <v>39.229999999999997</v>
      </c>
      <c r="P179" s="8">
        <v>30.09</v>
      </c>
      <c r="Q179" s="10">
        <v>0.17699999999999999</v>
      </c>
      <c r="R179" s="12">
        <v>13</v>
      </c>
      <c r="S179" s="8">
        <f t="shared" si="17"/>
        <v>321.93290999999999</v>
      </c>
      <c r="T179" s="8">
        <f t="shared" si="18"/>
        <v>509.98999999999995</v>
      </c>
      <c r="U179" s="8">
        <f t="shared" si="19"/>
        <v>-188.05708999999996</v>
      </c>
      <c r="V179" s="10">
        <f t="shared" si="20"/>
        <v>-0.58414993981199359</v>
      </c>
    </row>
    <row r="180" spans="1:22" x14ac:dyDescent="0.3">
      <c r="A180" t="s">
        <v>193</v>
      </c>
      <c r="B180" s="6">
        <v>45021</v>
      </c>
      <c r="C180" s="6">
        <v>45032</v>
      </c>
      <c r="D180" s="6">
        <f t="shared" si="14"/>
        <v>45032</v>
      </c>
      <c r="E180" s="12">
        <f t="shared" si="15"/>
        <v>11</v>
      </c>
      <c r="F180" t="s">
        <v>648</v>
      </c>
      <c r="G180" t="s">
        <v>653</v>
      </c>
      <c r="H180" t="s">
        <v>688</v>
      </c>
      <c r="I180" t="str">
        <f t="shared" si="16"/>
        <v>Americas→Canada→Vancouver</v>
      </c>
      <c r="J180" t="s">
        <v>703</v>
      </c>
      <c r="K180" t="s">
        <v>708</v>
      </c>
      <c r="L180" t="s">
        <v>719</v>
      </c>
      <c r="M180" t="s">
        <v>732</v>
      </c>
      <c r="N180" t="s">
        <v>912</v>
      </c>
      <c r="O180" s="8">
        <v>213.1</v>
      </c>
      <c r="P180" s="8">
        <v>501.31</v>
      </c>
      <c r="Q180" s="10">
        <v>5.6000000000000001E-2</v>
      </c>
      <c r="R180" s="12">
        <v>15</v>
      </c>
      <c r="S180" s="8">
        <f t="shared" si="17"/>
        <v>7098.5495999999994</v>
      </c>
      <c r="T180" s="8">
        <f t="shared" si="18"/>
        <v>3196.5</v>
      </c>
      <c r="U180" s="8">
        <f t="shared" si="19"/>
        <v>3902.0495999999994</v>
      </c>
      <c r="V180" s="10">
        <f t="shared" si="20"/>
        <v>0.54969674368409005</v>
      </c>
    </row>
    <row r="181" spans="1:22" x14ac:dyDescent="0.3">
      <c r="A181" t="s">
        <v>194</v>
      </c>
      <c r="B181" s="6">
        <v>45890</v>
      </c>
      <c r="C181" s="6">
        <v>45912</v>
      </c>
      <c r="D181" s="6">
        <f t="shared" si="14"/>
        <v>45912</v>
      </c>
      <c r="E181" s="12">
        <f t="shared" si="15"/>
        <v>22</v>
      </c>
      <c r="F181" t="s">
        <v>647</v>
      </c>
      <c r="G181" t="s">
        <v>659</v>
      </c>
      <c r="H181" t="s">
        <v>676</v>
      </c>
      <c r="I181" t="str">
        <f t="shared" si="16"/>
        <v>Asia→China→Shenzhen</v>
      </c>
      <c r="J181" t="s">
        <v>702</v>
      </c>
      <c r="K181" t="s">
        <v>707</v>
      </c>
      <c r="L181" t="s">
        <v>717</v>
      </c>
      <c r="M181" t="s">
        <v>728</v>
      </c>
      <c r="N181" t="s">
        <v>913</v>
      </c>
      <c r="O181" s="8">
        <v>352.66</v>
      </c>
      <c r="P181" s="8">
        <v>411.18</v>
      </c>
      <c r="Q181" s="10">
        <v>0.17299999999999999</v>
      </c>
      <c r="R181" s="12">
        <v>13</v>
      </c>
      <c r="S181" s="8">
        <f t="shared" si="17"/>
        <v>4420.5961799999995</v>
      </c>
      <c r="T181" s="8">
        <f t="shared" si="18"/>
        <v>4584.58</v>
      </c>
      <c r="U181" s="8">
        <f t="shared" si="19"/>
        <v>-163.98382000000038</v>
      </c>
      <c r="V181" s="10">
        <f t="shared" si="20"/>
        <v>-3.7095408248758066E-2</v>
      </c>
    </row>
    <row r="182" spans="1:22" x14ac:dyDescent="0.3">
      <c r="A182" t="s">
        <v>195</v>
      </c>
      <c r="B182" s="6">
        <v>45915</v>
      </c>
      <c r="C182" s="6">
        <v>45918</v>
      </c>
      <c r="D182" s="6">
        <f t="shared" si="14"/>
        <v>45918</v>
      </c>
      <c r="E182" s="12">
        <f t="shared" si="15"/>
        <v>3</v>
      </c>
      <c r="F182" t="s">
        <v>648</v>
      </c>
      <c r="G182" t="s">
        <v>655</v>
      </c>
      <c r="H182" t="s">
        <v>692</v>
      </c>
      <c r="I182" t="str">
        <f t="shared" si="16"/>
        <v>Americas→Brazil→Rio de Janeiro</v>
      </c>
      <c r="J182" t="s">
        <v>703</v>
      </c>
      <c r="K182" t="s">
        <v>711</v>
      </c>
      <c r="L182" t="s">
        <v>716</v>
      </c>
      <c r="M182" t="s">
        <v>733</v>
      </c>
      <c r="N182" t="s">
        <v>914</v>
      </c>
      <c r="O182" s="8">
        <v>5.5</v>
      </c>
      <c r="P182" s="8">
        <v>5.92</v>
      </c>
      <c r="Q182" s="10">
        <v>0.21199999999999999</v>
      </c>
      <c r="R182" s="12">
        <v>4</v>
      </c>
      <c r="S182" s="8">
        <f t="shared" si="17"/>
        <v>18.659839999999999</v>
      </c>
      <c r="T182" s="8">
        <f t="shared" si="18"/>
        <v>22</v>
      </c>
      <c r="U182" s="8">
        <f t="shared" si="19"/>
        <v>-3.3401600000000009</v>
      </c>
      <c r="V182" s="10">
        <f t="shared" si="20"/>
        <v>-0.17900260666758133</v>
      </c>
    </row>
    <row r="183" spans="1:22" x14ac:dyDescent="0.3">
      <c r="A183" t="s">
        <v>196</v>
      </c>
      <c r="B183" s="6">
        <v>45568</v>
      </c>
      <c r="C183" s="6">
        <v>45576</v>
      </c>
      <c r="D183" s="6">
        <f t="shared" si="14"/>
        <v>45576</v>
      </c>
      <c r="E183" s="12">
        <f t="shared" si="15"/>
        <v>8</v>
      </c>
      <c r="F183" t="s">
        <v>647</v>
      </c>
      <c r="G183" t="s">
        <v>659</v>
      </c>
      <c r="H183" t="s">
        <v>699</v>
      </c>
      <c r="I183" t="str">
        <f t="shared" si="16"/>
        <v>Asia→China→Beijing</v>
      </c>
      <c r="J183" t="s">
        <v>706</v>
      </c>
      <c r="K183" t="s">
        <v>711</v>
      </c>
      <c r="L183" t="s">
        <v>717</v>
      </c>
      <c r="M183" t="s">
        <v>730</v>
      </c>
      <c r="N183" t="s">
        <v>915</v>
      </c>
      <c r="O183" s="8">
        <v>1132.6099999999999</v>
      </c>
      <c r="P183" s="8">
        <v>2206.63</v>
      </c>
      <c r="Q183" s="10">
        <v>6.3E-2</v>
      </c>
      <c r="R183" s="12">
        <v>20</v>
      </c>
      <c r="S183" s="8">
        <f t="shared" si="17"/>
        <v>41352.246200000009</v>
      </c>
      <c r="T183" s="8">
        <f t="shared" si="18"/>
        <v>22652.199999999997</v>
      </c>
      <c r="U183" s="8">
        <f t="shared" si="19"/>
        <v>18700.046200000012</v>
      </c>
      <c r="V183" s="10">
        <f t="shared" si="20"/>
        <v>0.45221355351671338</v>
      </c>
    </row>
    <row r="184" spans="1:22" x14ac:dyDescent="0.3">
      <c r="A184" t="s">
        <v>197</v>
      </c>
      <c r="B184" s="6">
        <v>45690</v>
      </c>
      <c r="C184" s="6">
        <v>45720</v>
      </c>
      <c r="D184" s="6">
        <f t="shared" si="14"/>
        <v>45720</v>
      </c>
      <c r="E184" s="12">
        <f t="shared" si="15"/>
        <v>30</v>
      </c>
      <c r="F184" t="s">
        <v>647</v>
      </c>
      <c r="G184" t="s">
        <v>652</v>
      </c>
      <c r="H184" t="s">
        <v>666</v>
      </c>
      <c r="I184" t="str">
        <f t="shared" si="16"/>
        <v>Asia→Japan→Osaka</v>
      </c>
      <c r="J184" t="s">
        <v>702</v>
      </c>
      <c r="K184" t="s">
        <v>710</v>
      </c>
      <c r="L184" t="s">
        <v>716</v>
      </c>
      <c r="M184" t="s">
        <v>733</v>
      </c>
      <c r="N184" t="s">
        <v>916</v>
      </c>
      <c r="O184" s="8">
        <v>766.59</v>
      </c>
      <c r="P184" s="8">
        <v>1912.8</v>
      </c>
      <c r="Q184" s="10">
        <v>0.19600000000000001</v>
      </c>
      <c r="R184" s="12">
        <v>5</v>
      </c>
      <c r="S184" s="8">
        <f t="shared" si="17"/>
        <v>7689.4560000000001</v>
      </c>
      <c r="T184" s="8">
        <f t="shared" si="18"/>
        <v>3832.9500000000003</v>
      </c>
      <c r="U184" s="8">
        <f t="shared" si="19"/>
        <v>3856.5059999999999</v>
      </c>
      <c r="V184" s="10">
        <f t="shared" si="20"/>
        <v>0.50153170783472845</v>
      </c>
    </row>
    <row r="185" spans="1:22" x14ac:dyDescent="0.3">
      <c r="A185" t="s">
        <v>198</v>
      </c>
      <c r="B185" s="6">
        <v>45157</v>
      </c>
      <c r="C185" s="6">
        <v>45161</v>
      </c>
      <c r="D185" s="6">
        <f t="shared" si="14"/>
        <v>45161</v>
      </c>
      <c r="E185" s="12">
        <f t="shared" si="15"/>
        <v>4</v>
      </c>
      <c r="F185" t="s">
        <v>646</v>
      </c>
      <c r="G185" t="s">
        <v>651</v>
      </c>
      <c r="H185" t="s">
        <v>669</v>
      </c>
      <c r="I185" t="str">
        <f t="shared" si="16"/>
        <v>Africa→Nigeria→Abuja</v>
      </c>
      <c r="J185" t="s">
        <v>705</v>
      </c>
      <c r="K185" t="s">
        <v>708</v>
      </c>
      <c r="L185" t="s">
        <v>713</v>
      </c>
      <c r="M185" t="s">
        <v>732</v>
      </c>
      <c r="N185" t="s">
        <v>917</v>
      </c>
      <c r="O185" s="8">
        <v>790.63</v>
      </c>
      <c r="P185" s="8">
        <v>1382.31</v>
      </c>
      <c r="Q185" s="10">
        <v>0.10100000000000001</v>
      </c>
      <c r="R185" s="12">
        <v>7</v>
      </c>
      <c r="S185" s="8">
        <f t="shared" si="17"/>
        <v>8698.8768300000011</v>
      </c>
      <c r="T185" s="8">
        <f t="shared" si="18"/>
        <v>5534.41</v>
      </c>
      <c r="U185" s="8">
        <f t="shared" si="19"/>
        <v>3164.4668300000012</v>
      </c>
      <c r="V185" s="10">
        <f t="shared" si="20"/>
        <v>0.36377878338116448</v>
      </c>
    </row>
    <row r="186" spans="1:22" x14ac:dyDescent="0.3">
      <c r="A186" t="s">
        <v>199</v>
      </c>
      <c r="B186" s="6">
        <v>45587</v>
      </c>
      <c r="C186" s="6">
        <v>45594</v>
      </c>
      <c r="D186" s="6">
        <f t="shared" si="14"/>
        <v>45594</v>
      </c>
      <c r="E186" s="12">
        <f t="shared" si="15"/>
        <v>7</v>
      </c>
      <c r="F186" t="s">
        <v>646</v>
      </c>
      <c r="G186" t="s">
        <v>651</v>
      </c>
      <c r="H186" t="s">
        <v>663</v>
      </c>
      <c r="I186" t="str">
        <f t="shared" si="16"/>
        <v>Africa→Nigeria→Port Harcourt</v>
      </c>
      <c r="J186" t="s">
        <v>706</v>
      </c>
      <c r="K186" t="s">
        <v>710</v>
      </c>
      <c r="L186" t="s">
        <v>724</v>
      </c>
      <c r="M186" t="s">
        <v>732</v>
      </c>
      <c r="N186" t="s">
        <v>918</v>
      </c>
      <c r="O186" s="8">
        <v>1023.06</v>
      </c>
      <c r="P186" s="8">
        <v>1355.61</v>
      </c>
      <c r="Q186" s="10">
        <v>0.153</v>
      </c>
      <c r="R186" s="12">
        <v>23</v>
      </c>
      <c r="S186" s="8">
        <f t="shared" si="17"/>
        <v>26408.63841</v>
      </c>
      <c r="T186" s="8">
        <f t="shared" si="18"/>
        <v>23530.379999999997</v>
      </c>
      <c r="U186" s="8">
        <f t="shared" si="19"/>
        <v>2878.2584100000022</v>
      </c>
      <c r="V186" s="10">
        <f t="shared" si="20"/>
        <v>0.10898927711888809</v>
      </c>
    </row>
    <row r="187" spans="1:22" x14ac:dyDescent="0.3">
      <c r="A187" t="s">
        <v>200</v>
      </c>
      <c r="B187" s="6">
        <v>45099</v>
      </c>
      <c r="C187" s="6">
        <v>45128</v>
      </c>
      <c r="D187" s="6">
        <f t="shared" si="14"/>
        <v>45128</v>
      </c>
      <c r="E187" s="12">
        <f t="shared" si="15"/>
        <v>29</v>
      </c>
      <c r="F187" t="s">
        <v>649</v>
      </c>
      <c r="G187" t="s">
        <v>657</v>
      </c>
      <c r="H187" t="s">
        <v>679</v>
      </c>
      <c r="I187" t="str">
        <f t="shared" si="16"/>
        <v>Europe→France→Lyon</v>
      </c>
      <c r="J187" t="s">
        <v>701</v>
      </c>
      <c r="K187" t="s">
        <v>707</v>
      </c>
      <c r="L187" t="s">
        <v>713</v>
      </c>
      <c r="M187" t="s">
        <v>733</v>
      </c>
      <c r="N187" t="s">
        <v>919</v>
      </c>
      <c r="O187" s="8">
        <v>734.34</v>
      </c>
      <c r="P187" s="8">
        <v>887.9</v>
      </c>
      <c r="Q187" s="10">
        <v>2.5000000000000001E-2</v>
      </c>
      <c r="R187" s="12">
        <v>12</v>
      </c>
      <c r="S187" s="8">
        <f t="shared" si="17"/>
        <v>10388.429999999998</v>
      </c>
      <c r="T187" s="8">
        <f t="shared" si="18"/>
        <v>8812.08</v>
      </c>
      <c r="U187" s="8">
        <f t="shared" si="19"/>
        <v>1576.3499999999985</v>
      </c>
      <c r="V187" s="10">
        <f t="shared" si="20"/>
        <v>0.15174092716608753</v>
      </c>
    </row>
    <row r="188" spans="1:22" x14ac:dyDescent="0.3">
      <c r="A188" t="s">
        <v>201</v>
      </c>
      <c r="B188" s="6">
        <v>45670</v>
      </c>
      <c r="C188" s="6">
        <v>45696</v>
      </c>
      <c r="D188" s="6">
        <f t="shared" si="14"/>
        <v>45696</v>
      </c>
      <c r="E188" s="12">
        <f t="shared" si="15"/>
        <v>26</v>
      </c>
      <c r="F188" t="s">
        <v>649</v>
      </c>
      <c r="G188" t="s">
        <v>657</v>
      </c>
      <c r="H188" t="s">
        <v>690</v>
      </c>
      <c r="I188" t="str">
        <f t="shared" si="16"/>
        <v>Europe→France→Paris</v>
      </c>
      <c r="J188" t="s">
        <v>703</v>
      </c>
      <c r="K188" t="s">
        <v>1426</v>
      </c>
      <c r="L188" t="s">
        <v>718</v>
      </c>
      <c r="M188" t="s">
        <v>732</v>
      </c>
      <c r="N188" t="s">
        <v>920</v>
      </c>
      <c r="O188" s="8">
        <v>594.74</v>
      </c>
      <c r="P188" s="8">
        <v>1020.69</v>
      </c>
      <c r="Q188" s="10">
        <v>0.21099999999999999</v>
      </c>
      <c r="R188" s="12">
        <v>6</v>
      </c>
      <c r="S188" s="8">
        <f t="shared" si="17"/>
        <v>4831.9464600000001</v>
      </c>
      <c r="T188" s="8">
        <f t="shared" si="18"/>
        <v>3568.44</v>
      </c>
      <c r="U188" s="8">
        <f t="shared" si="19"/>
        <v>1263.5064600000001</v>
      </c>
      <c r="V188" s="10">
        <f t="shared" si="20"/>
        <v>0.26149016146176424</v>
      </c>
    </row>
    <row r="189" spans="1:22" x14ac:dyDescent="0.3">
      <c r="A189" t="s">
        <v>202</v>
      </c>
      <c r="B189" s="6">
        <v>45126</v>
      </c>
      <c r="C189" s="6">
        <v>45138</v>
      </c>
      <c r="D189" s="6">
        <f t="shared" si="14"/>
        <v>45138</v>
      </c>
      <c r="E189" s="12">
        <f t="shared" si="15"/>
        <v>12</v>
      </c>
      <c r="F189" t="s">
        <v>648</v>
      </c>
      <c r="G189" t="s">
        <v>655</v>
      </c>
      <c r="H189" t="s">
        <v>692</v>
      </c>
      <c r="I189" t="str">
        <f t="shared" si="16"/>
        <v>Americas→Brazil→Rio de Janeiro</v>
      </c>
      <c r="J189" t="s">
        <v>701</v>
      </c>
      <c r="K189" t="s">
        <v>707</v>
      </c>
      <c r="L189" t="s">
        <v>712</v>
      </c>
      <c r="M189" t="s">
        <v>732</v>
      </c>
      <c r="N189" t="s">
        <v>922</v>
      </c>
      <c r="O189" s="8">
        <v>1334.64</v>
      </c>
      <c r="P189" s="8">
        <v>2273.42</v>
      </c>
      <c r="Q189" s="10">
        <v>0.11799999999999999</v>
      </c>
      <c r="R189" s="12">
        <v>14</v>
      </c>
      <c r="S189" s="8">
        <f t="shared" si="17"/>
        <v>28072.190160000002</v>
      </c>
      <c r="T189" s="8">
        <f t="shared" si="18"/>
        <v>18684.960000000003</v>
      </c>
      <c r="U189" s="8">
        <f t="shared" si="19"/>
        <v>9387.2301599999992</v>
      </c>
      <c r="V189" s="10">
        <f t="shared" si="20"/>
        <v>0.33439607335575267</v>
      </c>
    </row>
    <row r="190" spans="1:22" x14ac:dyDescent="0.3">
      <c r="A190" t="s">
        <v>203</v>
      </c>
      <c r="B190" s="6">
        <v>45431</v>
      </c>
      <c r="C190" s="6">
        <v>45451</v>
      </c>
      <c r="D190" s="6">
        <f t="shared" si="14"/>
        <v>45451</v>
      </c>
      <c r="E190" s="12">
        <f t="shared" si="15"/>
        <v>20</v>
      </c>
      <c r="F190" t="s">
        <v>648</v>
      </c>
      <c r="G190" t="s">
        <v>655</v>
      </c>
      <c r="H190" t="s">
        <v>672</v>
      </c>
      <c r="I190" t="str">
        <f t="shared" si="16"/>
        <v>Americas→Brazil→Brasília</v>
      </c>
      <c r="J190" t="s">
        <v>705</v>
      </c>
      <c r="K190" t="s">
        <v>707</v>
      </c>
      <c r="L190" t="s">
        <v>718</v>
      </c>
      <c r="M190" t="s">
        <v>732</v>
      </c>
      <c r="N190" t="s">
        <v>923</v>
      </c>
      <c r="O190" s="8">
        <v>1075.9000000000001</v>
      </c>
      <c r="P190" s="8">
        <v>1242.1500000000001</v>
      </c>
      <c r="Q190" s="10">
        <v>1.2E-2</v>
      </c>
      <c r="R190" s="12">
        <v>7</v>
      </c>
      <c r="S190" s="8">
        <f t="shared" si="17"/>
        <v>8590.7094000000016</v>
      </c>
      <c r="T190" s="8">
        <f t="shared" si="18"/>
        <v>7531.3000000000011</v>
      </c>
      <c r="U190" s="8">
        <f t="shared" si="19"/>
        <v>1059.4094000000005</v>
      </c>
      <c r="V190" s="10">
        <f t="shared" si="20"/>
        <v>0.12332036280961853</v>
      </c>
    </row>
    <row r="191" spans="1:22" x14ac:dyDescent="0.3">
      <c r="A191" t="s">
        <v>204</v>
      </c>
      <c r="B191" s="6">
        <v>45325</v>
      </c>
      <c r="C191" s="6">
        <v>45341</v>
      </c>
      <c r="D191" s="6">
        <f t="shared" si="14"/>
        <v>45341</v>
      </c>
      <c r="E191" s="12">
        <f t="shared" si="15"/>
        <v>16</v>
      </c>
      <c r="F191" t="s">
        <v>647</v>
      </c>
      <c r="G191" t="s">
        <v>659</v>
      </c>
      <c r="H191" t="s">
        <v>676</v>
      </c>
      <c r="I191" t="str">
        <f t="shared" si="16"/>
        <v>Asia→China→Shenzhen</v>
      </c>
      <c r="J191" t="s">
        <v>705</v>
      </c>
      <c r="K191" t="s">
        <v>708</v>
      </c>
      <c r="L191" t="s">
        <v>722</v>
      </c>
      <c r="M191" t="s">
        <v>731</v>
      </c>
      <c r="N191" t="s">
        <v>924</v>
      </c>
      <c r="O191" s="8">
        <v>993.75</v>
      </c>
      <c r="P191" s="8">
        <v>1310.29</v>
      </c>
      <c r="Q191" s="10">
        <v>0.215</v>
      </c>
      <c r="R191" s="12">
        <v>19</v>
      </c>
      <c r="S191" s="8">
        <f t="shared" si="17"/>
        <v>19542.975350000001</v>
      </c>
      <c r="T191" s="8">
        <f t="shared" si="18"/>
        <v>18881.25</v>
      </c>
      <c r="U191" s="8">
        <f t="shared" si="19"/>
        <v>661.72535000000062</v>
      </c>
      <c r="V191" s="10">
        <f t="shared" si="20"/>
        <v>3.3860010471742245E-2</v>
      </c>
    </row>
    <row r="192" spans="1:22" x14ac:dyDescent="0.3">
      <c r="A192" t="s">
        <v>205</v>
      </c>
      <c r="B192" s="6">
        <v>45146</v>
      </c>
      <c r="C192" s="6">
        <v>45160</v>
      </c>
      <c r="D192" s="6">
        <f t="shared" si="14"/>
        <v>45160</v>
      </c>
      <c r="E192" s="12">
        <f t="shared" si="15"/>
        <v>14</v>
      </c>
      <c r="F192" t="s">
        <v>649</v>
      </c>
      <c r="G192" t="s">
        <v>658</v>
      </c>
      <c r="H192" t="s">
        <v>674</v>
      </c>
      <c r="I192" t="str">
        <f t="shared" si="16"/>
        <v>Europe→United Kingdom→Birmingham</v>
      </c>
      <c r="J192" t="s">
        <v>703</v>
      </c>
      <c r="K192" t="s">
        <v>711</v>
      </c>
      <c r="L192" t="s">
        <v>725</v>
      </c>
      <c r="M192" t="s">
        <v>732</v>
      </c>
      <c r="N192" t="s">
        <v>925</v>
      </c>
      <c r="O192" s="8">
        <v>446.69</v>
      </c>
      <c r="P192" s="8">
        <v>967.25</v>
      </c>
      <c r="Q192" s="10">
        <v>9.4E-2</v>
      </c>
      <c r="R192" s="12">
        <v>10</v>
      </c>
      <c r="S192" s="8">
        <f t="shared" si="17"/>
        <v>8763.2849999999999</v>
      </c>
      <c r="T192" s="8">
        <f t="shared" si="18"/>
        <v>4466.8999999999996</v>
      </c>
      <c r="U192" s="8">
        <f t="shared" si="19"/>
        <v>4296.3850000000002</v>
      </c>
      <c r="V192" s="10">
        <f t="shared" si="20"/>
        <v>0.49027105702941309</v>
      </c>
    </row>
    <row r="193" spans="1:22" x14ac:dyDescent="0.3">
      <c r="A193" t="s">
        <v>206</v>
      </c>
      <c r="B193" s="6">
        <v>45516</v>
      </c>
      <c r="C193" s="6">
        <v>45538</v>
      </c>
      <c r="D193" s="6">
        <f t="shared" si="14"/>
        <v>45538</v>
      </c>
      <c r="E193" s="12">
        <f t="shared" si="15"/>
        <v>22</v>
      </c>
      <c r="F193" t="s">
        <v>648</v>
      </c>
      <c r="G193" t="s">
        <v>660</v>
      </c>
      <c r="H193" t="s">
        <v>697</v>
      </c>
      <c r="I193" t="str">
        <f t="shared" si="16"/>
        <v>Americas→USA→Austin</v>
      </c>
      <c r="J193" t="s">
        <v>704</v>
      </c>
      <c r="K193" t="s">
        <v>710</v>
      </c>
      <c r="L193" t="s">
        <v>714</v>
      </c>
      <c r="M193" t="s">
        <v>731</v>
      </c>
      <c r="N193" t="s">
        <v>926</v>
      </c>
      <c r="O193" s="8">
        <v>797.8</v>
      </c>
      <c r="P193" s="8">
        <v>886.22</v>
      </c>
      <c r="Q193" s="10">
        <v>0.23599999999999999</v>
      </c>
      <c r="R193" s="12">
        <v>36</v>
      </c>
      <c r="S193" s="8">
        <f t="shared" si="17"/>
        <v>24374.594880000001</v>
      </c>
      <c r="T193" s="8">
        <f t="shared" si="18"/>
        <v>28720.799999999999</v>
      </c>
      <c r="U193" s="8">
        <f t="shared" si="19"/>
        <v>-4346.2051199999987</v>
      </c>
      <c r="V193" s="10">
        <f t="shared" si="20"/>
        <v>-0.17830881462428633</v>
      </c>
    </row>
    <row r="194" spans="1:22" x14ac:dyDescent="0.3">
      <c r="A194" t="s">
        <v>207</v>
      </c>
      <c r="B194" s="6">
        <v>45214</v>
      </c>
      <c r="C194" s="6">
        <v>45243</v>
      </c>
      <c r="D194" s="6">
        <f t="shared" si="14"/>
        <v>45243</v>
      </c>
      <c r="E194" s="12">
        <f t="shared" si="15"/>
        <v>29</v>
      </c>
      <c r="F194" t="s">
        <v>647</v>
      </c>
      <c r="G194" t="s">
        <v>659</v>
      </c>
      <c r="H194" t="s">
        <v>676</v>
      </c>
      <c r="I194" t="str">
        <f t="shared" si="16"/>
        <v>Asia→China→Shenzhen</v>
      </c>
      <c r="J194" t="s">
        <v>703</v>
      </c>
      <c r="K194" t="s">
        <v>710</v>
      </c>
      <c r="L194" t="s">
        <v>713</v>
      </c>
      <c r="M194" t="s">
        <v>728</v>
      </c>
      <c r="N194" t="s">
        <v>927</v>
      </c>
      <c r="O194" s="8">
        <v>986.44</v>
      </c>
      <c r="P194" s="8">
        <v>790.61</v>
      </c>
      <c r="Q194" s="10">
        <v>7.1999999999999995E-2</v>
      </c>
      <c r="R194" s="12">
        <v>6</v>
      </c>
      <c r="S194" s="8">
        <f t="shared" si="17"/>
        <v>4402.1164799999997</v>
      </c>
      <c r="T194" s="8">
        <f t="shared" si="18"/>
        <v>5918.64</v>
      </c>
      <c r="U194" s="8">
        <f t="shared" si="19"/>
        <v>-1516.5235200000006</v>
      </c>
      <c r="V194" s="10">
        <f t="shared" si="20"/>
        <v>-0.34449872621271499</v>
      </c>
    </row>
    <row r="195" spans="1:22" x14ac:dyDescent="0.3">
      <c r="A195" t="s">
        <v>208</v>
      </c>
      <c r="B195" s="6">
        <v>45050</v>
      </c>
      <c r="C195" s="6">
        <v>45072</v>
      </c>
      <c r="D195" s="6">
        <f t="shared" ref="D195:D258" si="21">IF(C195&lt;B195,B195,C195)</f>
        <v>45072</v>
      </c>
      <c r="E195" s="12">
        <f t="shared" ref="E195:E258" si="22">D195-B195</f>
        <v>22</v>
      </c>
      <c r="F195" t="s">
        <v>648</v>
      </c>
      <c r="G195" t="s">
        <v>660</v>
      </c>
      <c r="H195" t="s">
        <v>686</v>
      </c>
      <c r="I195" t="str">
        <f t="shared" ref="I195:I258" si="23">CONCATENATE(F195&amp;"→"&amp;G195&amp;"→"&amp;H195)</f>
        <v>Americas→USA→San Francisco</v>
      </c>
      <c r="J195" t="s">
        <v>706</v>
      </c>
      <c r="K195" t="s">
        <v>708</v>
      </c>
      <c r="L195" t="s">
        <v>713</v>
      </c>
      <c r="M195" t="s">
        <v>729</v>
      </c>
      <c r="N195" t="s">
        <v>928</v>
      </c>
      <c r="O195" s="8">
        <v>249.71</v>
      </c>
      <c r="P195" s="8">
        <v>361.33</v>
      </c>
      <c r="Q195" s="10">
        <v>9.4E-2</v>
      </c>
      <c r="R195" s="12">
        <v>12</v>
      </c>
      <c r="S195" s="8">
        <f t="shared" ref="S195:S258" si="24">P195*R195*(1-Q195)</f>
        <v>3928.3797600000003</v>
      </c>
      <c r="T195" s="8">
        <f t="shared" ref="T195:T258" si="25">O195*R195</f>
        <v>2996.52</v>
      </c>
      <c r="U195" s="8">
        <f t="shared" ref="U195:U258" si="26">S195-T195</f>
        <v>931.85976000000028</v>
      </c>
      <c r="V195" s="10">
        <f t="shared" ref="V195:V258" si="27">IF(S195=0,0,U195/S195)</f>
        <v>0.23721223937881206</v>
      </c>
    </row>
    <row r="196" spans="1:22" x14ac:dyDescent="0.3">
      <c r="A196" t="s">
        <v>209</v>
      </c>
      <c r="B196" s="6">
        <v>45557</v>
      </c>
      <c r="C196" s="6">
        <v>45566</v>
      </c>
      <c r="D196" s="6">
        <f t="shared" si="21"/>
        <v>45566</v>
      </c>
      <c r="E196" s="12">
        <f t="shared" si="22"/>
        <v>9</v>
      </c>
      <c r="F196" t="s">
        <v>648</v>
      </c>
      <c r="G196" t="s">
        <v>655</v>
      </c>
      <c r="H196" t="s">
        <v>670</v>
      </c>
      <c r="I196" t="str">
        <f t="shared" si="23"/>
        <v>Americas→Brazil→São Paulo</v>
      </c>
      <c r="J196" t="s">
        <v>703</v>
      </c>
      <c r="K196" t="s">
        <v>708</v>
      </c>
      <c r="L196" t="s">
        <v>723</v>
      </c>
      <c r="M196" t="s">
        <v>732</v>
      </c>
      <c r="N196" t="s">
        <v>929</v>
      </c>
      <c r="O196" s="8">
        <v>1378.8</v>
      </c>
      <c r="P196" s="8">
        <v>1952.04</v>
      </c>
      <c r="Q196" s="10">
        <v>0.159</v>
      </c>
      <c r="R196" s="12">
        <v>19</v>
      </c>
      <c r="S196" s="8">
        <f t="shared" si="24"/>
        <v>31191.64716</v>
      </c>
      <c r="T196" s="8">
        <f t="shared" si="25"/>
        <v>26197.200000000001</v>
      </c>
      <c r="U196" s="8">
        <f t="shared" si="26"/>
        <v>4994.4471599999997</v>
      </c>
      <c r="V196" s="10">
        <f t="shared" si="27"/>
        <v>0.16012130216723058</v>
      </c>
    </row>
    <row r="197" spans="1:22" x14ac:dyDescent="0.3">
      <c r="A197" t="s">
        <v>210</v>
      </c>
      <c r="B197" s="6">
        <v>45588</v>
      </c>
      <c r="C197" s="6">
        <v>45610</v>
      </c>
      <c r="D197" s="6">
        <f t="shared" si="21"/>
        <v>45610</v>
      </c>
      <c r="E197" s="12">
        <f t="shared" si="22"/>
        <v>22</v>
      </c>
      <c r="F197" t="s">
        <v>647</v>
      </c>
      <c r="G197" t="s">
        <v>652</v>
      </c>
      <c r="H197" t="s">
        <v>666</v>
      </c>
      <c r="I197" t="str">
        <f t="shared" si="23"/>
        <v>Asia→Japan→Osaka</v>
      </c>
      <c r="J197" t="s">
        <v>703</v>
      </c>
      <c r="K197" t="s">
        <v>711</v>
      </c>
      <c r="L197" t="s">
        <v>717</v>
      </c>
      <c r="M197" t="s">
        <v>730</v>
      </c>
      <c r="N197" t="s">
        <v>930</v>
      </c>
      <c r="O197" s="8">
        <v>1406.4</v>
      </c>
      <c r="P197" s="8">
        <v>1564.76</v>
      </c>
      <c r="Q197" s="10">
        <v>0.185</v>
      </c>
      <c r="R197" s="12">
        <v>17</v>
      </c>
      <c r="S197" s="8">
        <f t="shared" si="24"/>
        <v>21679.749799999998</v>
      </c>
      <c r="T197" s="8">
        <f t="shared" si="25"/>
        <v>23908.800000000003</v>
      </c>
      <c r="U197" s="8">
        <f t="shared" si="26"/>
        <v>-2229.0502000000051</v>
      </c>
      <c r="V197" s="10">
        <f t="shared" si="27"/>
        <v>-0.10281715520536151</v>
      </c>
    </row>
    <row r="198" spans="1:22" x14ac:dyDescent="0.3">
      <c r="A198" t="s">
        <v>211</v>
      </c>
      <c r="B198" s="6">
        <v>45333</v>
      </c>
      <c r="C198" s="6">
        <v>45354</v>
      </c>
      <c r="D198" s="6">
        <f t="shared" si="21"/>
        <v>45354</v>
      </c>
      <c r="E198" s="12">
        <f t="shared" si="22"/>
        <v>21</v>
      </c>
      <c r="F198" t="s">
        <v>646</v>
      </c>
      <c r="G198" t="s">
        <v>650</v>
      </c>
      <c r="H198" t="s">
        <v>662</v>
      </c>
      <c r="I198" t="str">
        <f t="shared" si="23"/>
        <v>Africa→Kenya→Kisumu</v>
      </c>
      <c r="J198" t="s">
        <v>706</v>
      </c>
      <c r="K198" t="s">
        <v>708</v>
      </c>
      <c r="L198" t="s">
        <v>717</v>
      </c>
      <c r="M198" t="s">
        <v>730</v>
      </c>
      <c r="N198" t="s">
        <v>931</v>
      </c>
      <c r="O198" s="8">
        <v>516.86</v>
      </c>
      <c r="P198" s="8">
        <v>852.54</v>
      </c>
      <c r="Q198" s="10">
        <v>5.0999999999999997E-2</v>
      </c>
      <c r="R198" s="12">
        <v>14</v>
      </c>
      <c r="S198" s="8">
        <f t="shared" si="24"/>
        <v>11326.846439999999</v>
      </c>
      <c r="T198" s="8">
        <f t="shared" si="25"/>
        <v>7236.04</v>
      </c>
      <c r="U198" s="8">
        <f t="shared" si="26"/>
        <v>4090.8064399999994</v>
      </c>
      <c r="V198" s="10">
        <f t="shared" si="27"/>
        <v>0.36116022775355994</v>
      </c>
    </row>
    <row r="199" spans="1:22" x14ac:dyDescent="0.3">
      <c r="A199" t="s">
        <v>212</v>
      </c>
      <c r="B199" s="6">
        <v>44956</v>
      </c>
      <c r="C199" s="6">
        <v>44978</v>
      </c>
      <c r="D199" s="6">
        <f t="shared" si="21"/>
        <v>44978</v>
      </c>
      <c r="E199" s="12">
        <f t="shared" si="22"/>
        <v>22</v>
      </c>
      <c r="F199" t="s">
        <v>649</v>
      </c>
      <c r="G199" t="s">
        <v>656</v>
      </c>
      <c r="H199" t="s">
        <v>684</v>
      </c>
      <c r="I199" t="str">
        <f t="shared" si="23"/>
        <v>Europe→Germany→Munich</v>
      </c>
      <c r="J199" t="s">
        <v>705</v>
      </c>
      <c r="K199" t="s">
        <v>709</v>
      </c>
      <c r="L199" t="s">
        <v>715</v>
      </c>
      <c r="M199" t="s">
        <v>729</v>
      </c>
      <c r="N199" t="s">
        <v>932</v>
      </c>
      <c r="O199" s="8">
        <v>1142.8800000000001</v>
      </c>
      <c r="P199" s="8">
        <v>1465.29</v>
      </c>
      <c r="Q199" s="10">
        <v>0.186</v>
      </c>
      <c r="R199" s="12">
        <v>7</v>
      </c>
      <c r="S199" s="8">
        <f t="shared" si="24"/>
        <v>8349.2224200000001</v>
      </c>
      <c r="T199" s="8">
        <f t="shared" si="25"/>
        <v>8000.1600000000008</v>
      </c>
      <c r="U199" s="8">
        <f t="shared" si="26"/>
        <v>349.06241999999929</v>
      </c>
      <c r="V199" s="10">
        <f t="shared" si="27"/>
        <v>4.1807775915017401E-2</v>
      </c>
    </row>
    <row r="200" spans="1:22" x14ac:dyDescent="0.3">
      <c r="A200" t="s">
        <v>213</v>
      </c>
      <c r="B200" s="6">
        <v>45030</v>
      </c>
      <c r="C200" s="6">
        <v>45059</v>
      </c>
      <c r="D200" s="6">
        <f t="shared" si="21"/>
        <v>45059</v>
      </c>
      <c r="E200" s="12">
        <f t="shared" si="22"/>
        <v>29</v>
      </c>
      <c r="F200" t="s">
        <v>649</v>
      </c>
      <c r="G200" t="s">
        <v>656</v>
      </c>
      <c r="H200" t="s">
        <v>698</v>
      </c>
      <c r="I200" t="str">
        <f t="shared" si="23"/>
        <v>Europe→Germany→Frankfurt</v>
      </c>
      <c r="J200" t="s">
        <v>704</v>
      </c>
      <c r="K200" t="s">
        <v>711</v>
      </c>
      <c r="L200" t="s">
        <v>713</v>
      </c>
      <c r="M200" t="s">
        <v>728</v>
      </c>
      <c r="N200" t="s">
        <v>933</v>
      </c>
      <c r="O200" s="8">
        <v>1320.33</v>
      </c>
      <c r="P200" s="8">
        <v>2645.23</v>
      </c>
      <c r="Q200" s="10">
        <v>0.155</v>
      </c>
      <c r="R200" s="12">
        <v>25</v>
      </c>
      <c r="S200" s="8">
        <f t="shared" si="24"/>
        <v>55880.483749999999</v>
      </c>
      <c r="T200" s="8">
        <f t="shared" si="25"/>
        <v>33008.25</v>
      </c>
      <c r="U200" s="8">
        <f t="shared" si="26"/>
        <v>22872.233749999999</v>
      </c>
      <c r="V200" s="10">
        <f t="shared" si="27"/>
        <v>0.40930629470436536</v>
      </c>
    </row>
    <row r="201" spans="1:22" x14ac:dyDescent="0.3">
      <c r="A201" t="s">
        <v>214</v>
      </c>
      <c r="B201" s="6">
        <v>44939</v>
      </c>
      <c r="C201" s="6">
        <v>44945</v>
      </c>
      <c r="D201" s="6">
        <f t="shared" si="21"/>
        <v>44945</v>
      </c>
      <c r="E201" s="12">
        <f t="shared" si="22"/>
        <v>6</v>
      </c>
      <c r="F201" t="s">
        <v>648</v>
      </c>
      <c r="G201" t="s">
        <v>660</v>
      </c>
      <c r="H201" t="s">
        <v>677</v>
      </c>
      <c r="I201" t="str">
        <f t="shared" si="23"/>
        <v>Americas→USA→Chicago</v>
      </c>
      <c r="J201" t="s">
        <v>701</v>
      </c>
      <c r="K201" t="s">
        <v>711</v>
      </c>
      <c r="L201" t="s">
        <v>722</v>
      </c>
      <c r="M201" t="s">
        <v>730</v>
      </c>
      <c r="N201" t="s">
        <v>934</v>
      </c>
      <c r="O201" s="8">
        <v>833.57</v>
      </c>
      <c r="P201" s="8">
        <v>881.57</v>
      </c>
      <c r="Q201" s="10">
        <v>5.7000000000000002E-2</v>
      </c>
      <c r="R201" s="12">
        <v>18</v>
      </c>
      <c r="S201" s="8">
        <f t="shared" si="24"/>
        <v>14963.769179999999</v>
      </c>
      <c r="T201" s="8">
        <f t="shared" si="25"/>
        <v>15004.26</v>
      </c>
      <c r="U201" s="8">
        <f t="shared" si="26"/>
        <v>-40.490820000000895</v>
      </c>
      <c r="V201" s="10">
        <f t="shared" si="27"/>
        <v>-2.7059238560107821E-3</v>
      </c>
    </row>
    <row r="202" spans="1:22" x14ac:dyDescent="0.3">
      <c r="A202" t="s">
        <v>215</v>
      </c>
      <c r="B202" s="6">
        <v>45303</v>
      </c>
      <c r="C202" s="6">
        <v>45320</v>
      </c>
      <c r="D202" s="6">
        <f t="shared" si="21"/>
        <v>45320</v>
      </c>
      <c r="E202" s="12">
        <f t="shared" si="22"/>
        <v>17</v>
      </c>
      <c r="F202" t="s">
        <v>648</v>
      </c>
      <c r="G202" t="s">
        <v>660</v>
      </c>
      <c r="H202" t="s">
        <v>677</v>
      </c>
      <c r="I202" t="str">
        <f t="shared" si="23"/>
        <v>Americas→USA→Chicago</v>
      </c>
      <c r="J202" t="s">
        <v>702</v>
      </c>
      <c r="K202" t="s">
        <v>710</v>
      </c>
      <c r="L202" t="s">
        <v>720</v>
      </c>
      <c r="M202" t="s">
        <v>728</v>
      </c>
      <c r="N202" t="s">
        <v>935</v>
      </c>
      <c r="O202" s="8">
        <v>493.76</v>
      </c>
      <c r="P202" s="8">
        <v>625.04</v>
      </c>
      <c r="Q202" s="10">
        <v>0.25800000000000001</v>
      </c>
      <c r="R202" s="12">
        <v>10</v>
      </c>
      <c r="S202" s="8">
        <f t="shared" si="24"/>
        <v>4637.7968000000001</v>
      </c>
      <c r="T202" s="8">
        <f t="shared" si="25"/>
        <v>4937.6000000000004</v>
      </c>
      <c r="U202" s="8">
        <f t="shared" si="26"/>
        <v>-299.80320000000029</v>
      </c>
      <c r="V202" s="10">
        <f t="shared" si="27"/>
        <v>-6.464345311549663E-2</v>
      </c>
    </row>
    <row r="203" spans="1:22" x14ac:dyDescent="0.3">
      <c r="A203" t="s">
        <v>216</v>
      </c>
      <c r="B203" s="6">
        <v>45153</v>
      </c>
      <c r="C203" s="6">
        <v>45176</v>
      </c>
      <c r="D203" s="6">
        <f t="shared" si="21"/>
        <v>45176</v>
      </c>
      <c r="E203" s="12">
        <f t="shared" si="22"/>
        <v>23</v>
      </c>
      <c r="F203" t="s">
        <v>648</v>
      </c>
      <c r="G203" t="s">
        <v>660</v>
      </c>
      <c r="H203" t="s">
        <v>700</v>
      </c>
      <c r="I203" t="str">
        <f t="shared" si="23"/>
        <v>Americas→USA→New York</v>
      </c>
      <c r="J203" t="s">
        <v>706</v>
      </c>
      <c r="K203" t="s">
        <v>708</v>
      </c>
      <c r="L203" t="s">
        <v>723</v>
      </c>
      <c r="M203" t="s">
        <v>730</v>
      </c>
      <c r="N203" t="s">
        <v>936</v>
      </c>
      <c r="O203" s="8">
        <v>590.33000000000004</v>
      </c>
      <c r="P203" s="8">
        <v>973.04</v>
      </c>
      <c r="Q203" s="10">
        <v>0</v>
      </c>
      <c r="R203" s="12">
        <v>26</v>
      </c>
      <c r="S203" s="8">
        <f t="shared" si="24"/>
        <v>25299.040000000001</v>
      </c>
      <c r="T203" s="8">
        <f t="shared" si="25"/>
        <v>15348.580000000002</v>
      </c>
      <c r="U203" s="8">
        <f t="shared" si="26"/>
        <v>9950.4599999999991</v>
      </c>
      <c r="V203" s="10">
        <f t="shared" si="27"/>
        <v>0.39331373838691108</v>
      </c>
    </row>
    <row r="204" spans="1:22" x14ac:dyDescent="0.3">
      <c r="A204" t="s">
        <v>217</v>
      </c>
      <c r="B204" s="6">
        <v>44946</v>
      </c>
      <c r="C204" s="6">
        <v>44960</v>
      </c>
      <c r="D204" s="6">
        <f t="shared" si="21"/>
        <v>44960</v>
      </c>
      <c r="E204" s="12">
        <f t="shared" si="22"/>
        <v>14</v>
      </c>
      <c r="F204" t="s">
        <v>646</v>
      </c>
      <c r="G204" t="s">
        <v>650</v>
      </c>
      <c r="H204" t="s">
        <v>662</v>
      </c>
      <c r="I204" t="str">
        <f t="shared" si="23"/>
        <v>Africa→Kenya→Kisumu</v>
      </c>
      <c r="J204" t="s">
        <v>701</v>
      </c>
      <c r="K204" t="s">
        <v>707</v>
      </c>
      <c r="L204" t="s">
        <v>724</v>
      </c>
      <c r="M204" t="s">
        <v>729</v>
      </c>
      <c r="N204" t="s">
        <v>937</v>
      </c>
      <c r="O204" s="8">
        <v>884.36</v>
      </c>
      <c r="P204" s="8">
        <v>1545.34</v>
      </c>
      <c r="Q204" s="10">
        <v>0.24299999999999999</v>
      </c>
      <c r="R204" s="12">
        <v>41</v>
      </c>
      <c r="S204" s="8">
        <f t="shared" si="24"/>
        <v>47962.717579999997</v>
      </c>
      <c r="T204" s="8">
        <f t="shared" si="25"/>
        <v>36258.76</v>
      </c>
      <c r="U204" s="8">
        <f t="shared" si="26"/>
        <v>11703.957579999995</v>
      </c>
      <c r="V204" s="10">
        <f t="shared" si="27"/>
        <v>0.24402198562827965</v>
      </c>
    </row>
    <row r="205" spans="1:22" x14ac:dyDescent="0.3">
      <c r="A205" t="s">
        <v>218</v>
      </c>
      <c r="B205" s="6">
        <v>45692</v>
      </c>
      <c r="C205" s="6">
        <v>45713</v>
      </c>
      <c r="D205" s="6">
        <f t="shared" si="21"/>
        <v>45713</v>
      </c>
      <c r="E205" s="12">
        <f t="shared" si="22"/>
        <v>21</v>
      </c>
      <c r="F205" t="s">
        <v>649</v>
      </c>
      <c r="G205" t="s">
        <v>658</v>
      </c>
      <c r="H205" t="s">
        <v>674</v>
      </c>
      <c r="I205" t="str">
        <f t="shared" si="23"/>
        <v>Europe→United Kingdom→Birmingham</v>
      </c>
      <c r="J205" t="s">
        <v>701</v>
      </c>
      <c r="K205" t="s">
        <v>709</v>
      </c>
      <c r="L205" t="s">
        <v>726</v>
      </c>
      <c r="M205" t="s">
        <v>732</v>
      </c>
      <c r="N205" t="s">
        <v>938</v>
      </c>
      <c r="O205" s="8">
        <v>1016.32</v>
      </c>
      <c r="P205" s="8">
        <v>2253.42</v>
      </c>
      <c r="Q205" s="10">
        <v>5.5E-2</v>
      </c>
      <c r="R205" s="12">
        <v>12</v>
      </c>
      <c r="S205" s="8">
        <f t="shared" si="24"/>
        <v>25553.782800000001</v>
      </c>
      <c r="T205" s="8">
        <f t="shared" si="25"/>
        <v>12195.84</v>
      </c>
      <c r="U205" s="8">
        <f t="shared" si="26"/>
        <v>13357.942800000001</v>
      </c>
      <c r="V205" s="10">
        <f t="shared" si="27"/>
        <v>0.52273837124419797</v>
      </c>
    </row>
    <row r="206" spans="1:22" x14ac:dyDescent="0.3">
      <c r="A206" t="s">
        <v>219</v>
      </c>
      <c r="B206" s="6">
        <v>45035</v>
      </c>
      <c r="C206" s="6">
        <v>45044</v>
      </c>
      <c r="D206" s="6">
        <f t="shared" si="21"/>
        <v>45044</v>
      </c>
      <c r="E206" s="12">
        <f t="shared" si="22"/>
        <v>9</v>
      </c>
      <c r="F206" t="s">
        <v>649</v>
      </c>
      <c r="G206" t="s">
        <v>656</v>
      </c>
      <c r="H206" t="s">
        <v>671</v>
      </c>
      <c r="I206" t="str">
        <f t="shared" si="23"/>
        <v>Europe→Germany→Berlin</v>
      </c>
      <c r="J206" t="s">
        <v>702</v>
      </c>
      <c r="K206" t="s">
        <v>708</v>
      </c>
      <c r="L206" t="s">
        <v>718</v>
      </c>
      <c r="M206" t="s">
        <v>732</v>
      </c>
      <c r="N206" t="s">
        <v>939</v>
      </c>
      <c r="O206" s="8">
        <v>1178.42</v>
      </c>
      <c r="P206" s="8">
        <v>2446.56</v>
      </c>
      <c r="Q206" s="10">
        <v>2.9000000000000001E-2</v>
      </c>
      <c r="R206" s="12">
        <v>11</v>
      </c>
      <c r="S206" s="8">
        <f t="shared" si="24"/>
        <v>26131.70736</v>
      </c>
      <c r="T206" s="8">
        <f t="shared" si="25"/>
        <v>12962.62</v>
      </c>
      <c r="U206" s="8">
        <f t="shared" si="26"/>
        <v>13169.08736</v>
      </c>
      <c r="V206" s="10">
        <f t="shared" si="27"/>
        <v>0.5039505141618883</v>
      </c>
    </row>
    <row r="207" spans="1:22" x14ac:dyDescent="0.3">
      <c r="A207" t="s">
        <v>220</v>
      </c>
      <c r="B207" s="6">
        <v>45109</v>
      </c>
      <c r="C207" s="6">
        <v>45139</v>
      </c>
      <c r="D207" s="6">
        <f t="shared" si="21"/>
        <v>45139</v>
      </c>
      <c r="E207" s="12">
        <f t="shared" si="22"/>
        <v>30</v>
      </c>
      <c r="F207" t="s">
        <v>649</v>
      </c>
      <c r="G207" t="s">
        <v>658</v>
      </c>
      <c r="H207" t="s">
        <v>674</v>
      </c>
      <c r="I207" t="str">
        <f t="shared" si="23"/>
        <v>Europe→United Kingdom→Birmingham</v>
      </c>
      <c r="J207" t="s">
        <v>705</v>
      </c>
      <c r="K207" t="s">
        <v>707</v>
      </c>
      <c r="L207" t="s">
        <v>717</v>
      </c>
      <c r="M207" t="s">
        <v>727</v>
      </c>
      <c r="N207" t="s">
        <v>940</v>
      </c>
      <c r="O207" s="8">
        <v>137.46</v>
      </c>
      <c r="P207" s="8">
        <v>188.3</v>
      </c>
      <c r="Q207" s="10">
        <v>3.7999999999999999E-2</v>
      </c>
      <c r="R207" s="12">
        <v>37</v>
      </c>
      <c r="S207" s="8">
        <f t="shared" si="24"/>
        <v>6702.3501999999999</v>
      </c>
      <c r="T207" s="8">
        <f t="shared" si="25"/>
        <v>5086.0200000000004</v>
      </c>
      <c r="U207" s="8">
        <f t="shared" si="26"/>
        <v>1616.3301999999994</v>
      </c>
      <c r="V207" s="10">
        <f t="shared" si="27"/>
        <v>0.24115872071262398</v>
      </c>
    </row>
    <row r="208" spans="1:22" x14ac:dyDescent="0.3">
      <c r="A208" t="s">
        <v>221</v>
      </c>
      <c r="B208" s="6">
        <v>45678</v>
      </c>
      <c r="C208" s="6">
        <v>45702</v>
      </c>
      <c r="D208" s="6">
        <f t="shared" si="21"/>
        <v>45702</v>
      </c>
      <c r="E208" s="12">
        <f t="shared" si="22"/>
        <v>24</v>
      </c>
      <c r="F208" t="s">
        <v>646</v>
      </c>
      <c r="G208" t="s">
        <v>650</v>
      </c>
      <c r="H208" t="s">
        <v>664</v>
      </c>
      <c r="I208" t="str">
        <f t="shared" si="23"/>
        <v>Africa→Kenya→Nairobi</v>
      </c>
      <c r="J208" t="s">
        <v>705</v>
      </c>
      <c r="K208" t="s">
        <v>707</v>
      </c>
      <c r="L208" t="s">
        <v>713</v>
      </c>
      <c r="M208" t="s">
        <v>733</v>
      </c>
      <c r="N208" t="s">
        <v>941</v>
      </c>
      <c r="O208" s="8">
        <v>1030.44</v>
      </c>
      <c r="P208" s="8">
        <v>2562.84</v>
      </c>
      <c r="Q208" s="10">
        <v>0.14799999999999999</v>
      </c>
      <c r="R208" s="12">
        <v>13</v>
      </c>
      <c r="S208" s="8">
        <f t="shared" si="24"/>
        <v>28386.015839999996</v>
      </c>
      <c r="T208" s="8">
        <f t="shared" si="25"/>
        <v>13395.720000000001</v>
      </c>
      <c r="U208" s="8">
        <f t="shared" si="26"/>
        <v>14990.295839999995</v>
      </c>
      <c r="V208" s="10">
        <f t="shared" si="27"/>
        <v>0.52808734852027039</v>
      </c>
    </row>
    <row r="209" spans="1:22" x14ac:dyDescent="0.3">
      <c r="A209" t="s">
        <v>222</v>
      </c>
      <c r="B209" s="6">
        <v>45545</v>
      </c>
      <c r="C209" s="6">
        <v>45572</v>
      </c>
      <c r="D209" s="6">
        <f t="shared" si="21"/>
        <v>45572</v>
      </c>
      <c r="E209" s="12">
        <f t="shared" si="22"/>
        <v>27</v>
      </c>
      <c r="F209" t="s">
        <v>646</v>
      </c>
      <c r="G209" t="s">
        <v>650</v>
      </c>
      <c r="H209" t="s">
        <v>662</v>
      </c>
      <c r="I209" t="str">
        <f t="shared" si="23"/>
        <v>Africa→Kenya→Kisumu</v>
      </c>
      <c r="J209" t="s">
        <v>704</v>
      </c>
      <c r="K209" t="s">
        <v>707</v>
      </c>
      <c r="L209" t="s">
        <v>716</v>
      </c>
      <c r="M209" t="s">
        <v>728</v>
      </c>
      <c r="N209" t="s">
        <v>942</v>
      </c>
      <c r="O209" s="8">
        <v>1248.3900000000001</v>
      </c>
      <c r="P209" s="8">
        <v>1805.11</v>
      </c>
      <c r="Q209" s="10">
        <v>0.20300000000000001</v>
      </c>
      <c r="R209" s="12">
        <v>11</v>
      </c>
      <c r="S209" s="8">
        <f t="shared" si="24"/>
        <v>15825.399369999997</v>
      </c>
      <c r="T209" s="8">
        <f t="shared" si="25"/>
        <v>13732.29</v>
      </c>
      <c r="U209" s="8">
        <f t="shared" si="26"/>
        <v>2093.1093699999965</v>
      </c>
      <c r="V209" s="10">
        <f t="shared" si="27"/>
        <v>0.13226265707820786</v>
      </c>
    </row>
    <row r="210" spans="1:22" x14ac:dyDescent="0.3">
      <c r="A210" t="s">
        <v>223</v>
      </c>
      <c r="B210" s="6">
        <v>45859</v>
      </c>
      <c r="C210" s="6">
        <v>45876</v>
      </c>
      <c r="D210" s="6">
        <f t="shared" si="21"/>
        <v>45876</v>
      </c>
      <c r="E210" s="12">
        <f t="shared" si="22"/>
        <v>17</v>
      </c>
      <c r="F210" t="s">
        <v>646</v>
      </c>
      <c r="G210" t="s">
        <v>651</v>
      </c>
      <c r="H210" t="s">
        <v>665</v>
      </c>
      <c r="I210" t="str">
        <f t="shared" si="23"/>
        <v>Africa→Nigeria→Lagos</v>
      </c>
      <c r="J210" t="s">
        <v>706</v>
      </c>
      <c r="K210" t="s">
        <v>711</v>
      </c>
      <c r="L210" t="s">
        <v>724</v>
      </c>
      <c r="M210" t="s">
        <v>733</v>
      </c>
      <c r="N210" t="s">
        <v>943</v>
      </c>
      <c r="O210" s="8">
        <v>1204.95</v>
      </c>
      <c r="P210" s="8">
        <v>2065.73</v>
      </c>
      <c r="Q210" s="10">
        <v>0.13600000000000001</v>
      </c>
      <c r="R210" s="12">
        <v>10</v>
      </c>
      <c r="S210" s="8">
        <f t="shared" si="24"/>
        <v>17847.907199999998</v>
      </c>
      <c r="T210" s="8">
        <f t="shared" si="25"/>
        <v>12049.5</v>
      </c>
      <c r="U210" s="8">
        <f t="shared" si="26"/>
        <v>5798.4071999999978</v>
      </c>
      <c r="V210" s="10">
        <f t="shared" si="27"/>
        <v>0.32487882949100039</v>
      </c>
    </row>
    <row r="211" spans="1:22" x14ac:dyDescent="0.3">
      <c r="A211" t="s">
        <v>224</v>
      </c>
      <c r="B211" s="6">
        <v>45567</v>
      </c>
      <c r="C211" s="6">
        <v>45588</v>
      </c>
      <c r="D211" s="6">
        <f t="shared" si="21"/>
        <v>45588</v>
      </c>
      <c r="E211" s="12">
        <f t="shared" si="22"/>
        <v>21</v>
      </c>
      <c r="F211" t="s">
        <v>646</v>
      </c>
      <c r="G211" t="s">
        <v>661</v>
      </c>
      <c r="H211" t="s">
        <v>687</v>
      </c>
      <c r="I211" t="str">
        <f t="shared" si="23"/>
        <v>Africa→South Africa→Durban</v>
      </c>
      <c r="J211" t="s">
        <v>701</v>
      </c>
      <c r="K211" t="s">
        <v>709</v>
      </c>
      <c r="L211" t="s">
        <v>720</v>
      </c>
      <c r="M211" t="s">
        <v>727</v>
      </c>
      <c r="N211" t="s">
        <v>944</v>
      </c>
      <c r="O211" s="8">
        <v>1095.6099999999999</v>
      </c>
      <c r="P211" s="8">
        <v>2366.5100000000002</v>
      </c>
      <c r="Q211" s="10">
        <v>0.152</v>
      </c>
      <c r="R211" s="12">
        <v>9</v>
      </c>
      <c r="S211" s="8">
        <f t="shared" si="24"/>
        <v>18061.204320000004</v>
      </c>
      <c r="T211" s="8">
        <f t="shared" si="25"/>
        <v>9860.49</v>
      </c>
      <c r="U211" s="8">
        <f t="shared" si="26"/>
        <v>8200.7143200000046</v>
      </c>
      <c r="V211" s="10">
        <f t="shared" si="27"/>
        <v>0.4540513564158607</v>
      </c>
    </row>
    <row r="212" spans="1:22" x14ac:dyDescent="0.3">
      <c r="A212" t="s">
        <v>225</v>
      </c>
      <c r="B212" s="6">
        <v>45852</v>
      </c>
      <c r="C212" s="6">
        <v>45873</v>
      </c>
      <c r="D212" s="6">
        <f t="shared" si="21"/>
        <v>45873</v>
      </c>
      <c r="E212" s="12">
        <f t="shared" si="22"/>
        <v>21</v>
      </c>
      <c r="F212" t="s">
        <v>648</v>
      </c>
      <c r="G212" t="s">
        <v>653</v>
      </c>
      <c r="H212" t="s">
        <v>681</v>
      </c>
      <c r="I212" t="str">
        <f t="shared" si="23"/>
        <v>Americas→Canada→Montreal</v>
      </c>
      <c r="J212" t="s">
        <v>704</v>
      </c>
      <c r="K212" t="s">
        <v>708</v>
      </c>
      <c r="L212" t="s">
        <v>722</v>
      </c>
      <c r="M212" t="s">
        <v>732</v>
      </c>
      <c r="N212" t="s">
        <v>945</v>
      </c>
      <c r="O212" s="8">
        <v>90.3</v>
      </c>
      <c r="P212" s="8">
        <v>131.76</v>
      </c>
      <c r="Q212" s="10">
        <v>0.10199999999999999</v>
      </c>
      <c r="R212" s="12">
        <v>15</v>
      </c>
      <c r="S212" s="8">
        <f t="shared" si="24"/>
        <v>1774.8072</v>
      </c>
      <c r="T212" s="8">
        <f t="shared" si="25"/>
        <v>1354.5</v>
      </c>
      <c r="U212" s="8">
        <f t="shared" si="26"/>
        <v>420.30719999999997</v>
      </c>
      <c r="V212" s="10">
        <f t="shared" si="27"/>
        <v>0.23681851189244668</v>
      </c>
    </row>
    <row r="213" spans="1:22" x14ac:dyDescent="0.3">
      <c r="A213" t="s">
        <v>226</v>
      </c>
      <c r="B213" s="6">
        <v>45544</v>
      </c>
      <c r="C213" s="6">
        <v>45566</v>
      </c>
      <c r="D213" s="6">
        <f t="shared" si="21"/>
        <v>45566</v>
      </c>
      <c r="E213" s="12">
        <f t="shared" si="22"/>
        <v>22</v>
      </c>
      <c r="F213" t="s">
        <v>647</v>
      </c>
      <c r="G213" t="s">
        <v>659</v>
      </c>
      <c r="H213" t="s">
        <v>676</v>
      </c>
      <c r="I213" t="str">
        <f t="shared" si="23"/>
        <v>Asia→China→Shenzhen</v>
      </c>
      <c r="J213" t="s">
        <v>704</v>
      </c>
      <c r="K213" t="s">
        <v>711</v>
      </c>
      <c r="L213" t="s">
        <v>716</v>
      </c>
      <c r="M213" t="s">
        <v>728</v>
      </c>
      <c r="N213" t="s">
        <v>946</v>
      </c>
      <c r="O213" s="8">
        <v>1166.18</v>
      </c>
      <c r="P213" s="8">
        <v>1335.02</v>
      </c>
      <c r="Q213" s="10">
        <v>0.128</v>
      </c>
      <c r="R213" s="12">
        <v>6</v>
      </c>
      <c r="S213" s="8">
        <f t="shared" si="24"/>
        <v>6984.8246399999998</v>
      </c>
      <c r="T213" s="8">
        <f t="shared" si="25"/>
        <v>6997.08</v>
      </c>
      <c r="U213" s="8">
        <f t="shared" si="26"/>
        <v>-12.25536000000011</v>
      </c>
      <c r="V213" s="10">
        <f t="shared" si="27"/>
        <v>-1.7545694604582242E-3</v>
      </c>
    </row>
    <row r="214" spans="1:22" x14ac:dyDescent="0.3">
      <c r="A214" t="s">
        <v>227</v>
      </c>
      <c r="B214" s="6">
        <v>45686</v>
      </c>
      <c r="C214" s="6">
        <v>45694</v>
      </c>
      <c r="D214" s="6">
        <f t="shared" si="21"/>
        <v>45694</v>
      </c>
      <c r="E214" s="12">
        <f t="shared" si="22"/>
        <v>8</v>
      </c>
      <c r="F214" t="s">
        <v>646</v>
      </c>
      <c r="G214" t="s">
        <v>650</v>
      </c>
      <c r="H214" t="s">
        <v>662</v>
      </c>
      <c r="I214" t="str">
        <f t="shared" si="23"/>
        <v>Africa→Kenya→Kisumu</v>
      </c>
      <c r="J214" t="s">
        <v>702</v>
      </c>
      <c r="K214" t="s">
        <v>707</v>
      </c>
      <c r="L214" t="s">
        <v>717</v>
      </c>
      <c r="M214" t="s">
        <v>730</v>
      </c>
      <c r="N214" t="s">
        <v>947</v>
      </c>
      <c r="O214" s="8">
        <v>1445.27</v>
      </c>
      <c r="P214" s="8">
        <v>2691.45</v>
      </c>
      <c r="Q214" s="10">
        <v>0</v>
      </c>
      <c r="R214" s="12">
        <v>9</v>
      </c>
      <c r="S214" s="8">
        <f t="shared" si="24"/>
        <v>24223.05</v>
      </c>
      <c r="T214" s="8">
        <f t="shared" si="25"/>
        <v>13007.43</v>
      </c>
      <c r="U214" s="8">
        <f t="shared" si="26"/>
        <v>11215.619999999999</v>
      </c>
      <c r="V214" s="10">
        <f t="shared" si="27"/>
        <v>0.46301436028906351</v>
      </c>
    </row>
    <row r="215" spans="1:22" x14ac:dyDescent="0.3">
      <c r="A215" t="s">
        <v>228</v>
      </c>
      <c r="B215" s="6">
        <v>45240</v>
      </c>
      <c r="C215" s="6">
        <v>45258</v>
      </c>
      <c r="D215" s="6">
        <f t="shared" si="21"/>
        <v>45258</v>
      </c>
      <c r="E215" s="12">
        <f t="shared" si="22"/>
        <v>18</v>
      </c>
      <c r="F215" t="s">
        <v>648</v>
      </c>
      <c r="G215" t="s">
        <v>655</v>
      </c>
      <c r="H215" t="s">
        <v>672</v>
      </c>
      <c r="I215" t="str">
        <f t="shared" si="23"/>
        <v>Americas→Brazil→Brasília</v>
      </c>
      <c r="J215" t="s">
        <v>702</v>
      </c>
      <c r="K215" t="s">
        <v>709</v>
      </c>
      <c r="L215" t="s">
        <v>716</v>
      </c>
      <c r="M215" t="s">
        <v>733</v>
      </c>
      <c r="N215" t="s">
        <v>948</v>
      </c>
      <c r="O215" s="8">
        <v>388.51</v>
      </c>
      <c r="P215" s="8">
        <v>776.46</v>
      </c>
      <c r="Q215" s="10">
        <v>0.157</v>
      </c>
      <c r="R215" s="12">
        <v>12</v>
      </c>
      <c r="S215" s="8">
        <f t="shared" si="24"/>
        <v>7854.6693599999999</v>
      </c>
      <c r="T215" s="8">
        <f t="shared" si="25"/>
        <v>4662.12</v>
      </c>
      <c r="U215" s="8">
        <f t="shared" si="26"/>
        <v>3192.54936</v>
      </c>
      <c r="V215" s="10">
        <f t="shared" si="27"/>
        <v>0.40645241876864946</v>
      </c>
    </row>
    <row r="216" spans="1:22" x14ac:dyDescent="0.3">
      <c r="A216" t="s">
        <v>229</v>
      </c>
      <c r="B216" s="6">
        <v>45351</v>
      </c>
      <c r="C216" s="6">
        <v>45381</v>
      </c>
      <c r="D216" s="6">
        <f t="shared" si="21"/>
        <v>45381</v>
      </c>
      <c r="E216" s="12">
        <f t="shared" si="22"/>
        <v>30</v>
      </c>
      <c r="F216" t="s">
        <v>647</v>
      </c>
      <c r="G216" t="s">
        <v>652</v>
      </c>
      <c r="H216" t="s">
        <v>694</v>
      </c>
      <c r="I216" t="str">
        <f t="shared" si="23"/>
        <v>Asia→Japan→Nagoya</v>
      </c>
      <c r="J216" t="s">
        <v>705</v>
      </c>
      <c r="K216" t="s">
        <v>711</v>
      </c>
      <c r="L216" t="s">
        <v>714</v>
      </c>
      <c r="M216" t="s">
        <v>729</v>
      </c>
      <c r="N216" t="s">
        <v>949</v>
      </c>
      <c r="O216" s="8">
        <v>231.11</v>
      </c>
      <c r="P216" s="8">
        <v>318.17</v>
      </c>
      <c r="Q216" s="10">
        <v>0.20100000000000001</v>
      </c>
      <c r="R216" s="12">
        <v>60</v>
      </c>
      <c r="S216" s="8">
        <f t="shared" si="24"/>
        <v>15253.069799999999</v>
      </c>
      <c r="T216" s="8">
        <f t="shared" si="25"/>
        <v>13866.6</v>
      </c>
      <c r="U216" s="8">
        <f t="shared" si="26"/>
        <v>1386.4697999999989</v>
      </c>
      <c r="V216" s="10">
        <f t="shared" si="27"/>
        <v>9.0897754889969692E-2</v>
      </c>
    </row>
    <row r="217" spans="1:22" x14ac:dyDescent="0.3">
      <c r="A217" t="s">
        <v>230</v>
      </c>
      <c r="B217" s="6">
        <v>45280</v>
      </c>
      <c r="C217" s="6">
        <v>45305</v>
      </c>
      <c r="D217" s="6">
        <f t="shared" si="21"/>
        <v>45305</v>
      </c>
      <c r="E217" s="12">
        <f t="shared" si="22"/>
        <v>25</v>
      </c>
      <c r="F217" t="s">
        <v>647</v>
      </c>
      <c r="G217" t="s">
        <v>654</v>
      </c>
      <c r="H217" t="s">
        <v>691</v>
      </c>
      <c r="I217" t="str">
        <f t="shared" si="23"/>
        <v>Asia→India→Mumbai</v>
      </c>
      <c r="J217" t="s">
        <v>703</v>
      </c>
      <c r="K217" t="s">
        <v>709</v>
      </c>
      <c r="L217" t="s">
        <v>716</v>
      </c>
      <c r="M217" t="s">
        <v>732</v>
      </c>
      <c r="N217" t="s">
        <v>950</v>
      </c>
      <c r="O217" s="8">
        <v>1085.6099999999999</v>
      </c>
      <c r="P217" s="8">
        <v>1246.4100000000001</v>
      </c>
      <c r="Q217" s="10">
        <v>0.113</v>
      </c>
      <c r="R217" s="12">
        <v>7</v>
      </c>
      <c r="S217" s="8">
        <f t="shared" si="24"/>
        <v>7738.9596900000006</v>
      </c>
      <c r="T217" s="8">
        <f t="shared" si="25"/>
        <v>7599.2699999999995</v>
      </c>
      <c r="U217" s="8">
        <f t="shared" si="26"/>
        <v>139.68969000000106</v>
      </c>
      <c r="V217" s="10">
        <f t="shared" si="27"/>
        <v>1.8050189637310417E-2</v>
      </c>
    </row>
    <row r="218" spans="1:22" x14ac:dyDescent="0.3">
      <c r="A218" t="s">
        <v>231</v>
      </c>
      <c r="B218" s="6">
        <v>44948</v>
      </c>
      <c r="C218" s="6">
        <v>44947</v>
      </c>
      <c r="D218" s="6">
        <f t="shared" si="21"/>
        <v>44948</v>
      </c>
      <c r="E218" s="12">
        <f t="shared" si="22"/>
        <v>0</v>
      </c>
      <c r="F218" t="s">
        <v>649</v>
      </c>
      <c r="G218" t="s">
        <v>656</v>
      </c>
      <c r="H218" t="s">
        <v>684</v>
      </c>
      <c r="I218" t="str">
        <f t="shared" si="23"/>
        <v>Europe→Germany→Munich</v>
      </c>
      <c r="J218" t="s">
        <v>701</v>
      </c>
      <c r="K218" t="s">
        <v>711</v>
      </c>
      <c r="L218" t="s">
        <v>721</v>
      </c>
      <c r="M218" t="s">
        <v>732</v>
      </c>
      <c r="N218" t="s">
        <v>951</v>
      </c>
      <c r="O218" s="8">
        <v>150.86000000000001</v>
      </c>
      <c r="P218" s="8">
        <v>346.96</v>
      </c>
      <c r="Q218" s="10">
        <v>0.19600000000000001</v>
      </c>
      <c r="R218" s="12">
        <v>8</v>
      </c>
      <c r="S218" s="8">
        <f t="shared" si="24"/>
        <v>2231.6467200000002</v>
      </c>
      <c r="T218" s="8">
        <f t="shared" si="25"/>
        <v>1206.8800000000001</v>
      </c>
      <c r="U218" s="8">
        <f t="shared" si="26"/>
        <v>1024.7667200000001</v>
      </c>
      <c r="V218" s="10">
        <f t="shared" si="27"/>
        <v>0.45919755614365343</v>
      </c>
    </row>
    <row r="219" spans="1:22" x14ac:dyDescent="0.3">
      <c r="A219" t="s">
        <v>232</v>
      </c>
      <c r="B219" s="6">
        <v>45576</v>
      </c>
      <c r="C219" s="6">
        <v>45605</v>
      </c>
      <c r="D219" s="6">
        <f t="shared" si="21"/>
        <v>45605</v>
      </c>
      <c r="E219" s="12">
        <f t="shared" si="22"/>
        <v>29</v>
      </c>
      <c r="F219" t="s">
        <v>647</v>
      </c>
      <c r="G219" t="s">
        <v>659</v>
      </c>
      <c r="H219" t="s">
        <v>685</v>
      </c>
      <c r="I219" t="str">
        <f t="shared" si="23"/>
        <v>Asia→China→Shanghai</v>
      </c>
      <c r="J219" t="s">
        <v>703</v>
      </c>
      <c r="K219" t="s">
        <v>708</v>
      </c>
      <c r="L219" t="s">
        <v>721</v>
      </c>
      <c r="M219" t="s">
        <v>728</v>
      </c>
      <c r="N219" t="s">
        <v>952</v>
      </c>
      <c r="O219" s="8">
        <v>391.64</v>
      </c>
      <c r="P219" s="8">
        <v>504.76</v>
      </c>
      <c r="Q219" s="10">
        <v>4.0000000000000001E-3</v>
      </c>
      <c r="R219" s="12">
        <v>13</v>
      </c>
      <c r="S219" s="8">
        <f t="shared" si="24"/>
        <v>6535.6324800000002</v>
      </c>
      <c r="T219" s="8">
        <f t="shared" si="25"/>
        <v>5091.32</v>
      </c>
      <c r="U219" s="8">
        <f t="shared" si="26"/>
        <v>1444.3124800000005</v>
      </c>
      <c r="V219" s="10">
        <f t="shared" si="27"/>
        <v>0.22099046793402319</v>
      </c>
    </row>
    <row r="220" spans="1:22" x14ac:dyDescent="0.3">
      <c r="A220" t="s">
        <v>233</v>
      </c>
      <c r="B220" s="6">
        <v>45554</v>
      </c>
      <c r="C220" s="6">
        <v>45579</v>
      </c>
      <c r="D220" s="6">
        <f t="shared" si="21"/>
        <v>45579</v>
      </c>
      <c r="E220" s="12">
        <f t="shared" si="22"/>
        <v>25</v>
      </c>
      <c r="F220" t="s">
        <v>648</v>
      </c>
      <c r="G220" t="s">
        <v>655</v>
      </c>
      <c r="H220" t="s">
        <v>692</v>
      </c>
      <c r="I220" t="str">
        <f t="shared" si="23"/>
        <v>Americas→Brazil→Rio de Janeiro</v>
      </c>
      <c r="J220" t="s">
        <v>705</v>
      </c>
      <c r="K220" t="s">
        <v>707</v>
      </c>
      <c r="L220" t="s">
        <v>723</v>
      </c>
      <c r="M220" t="s">
        <v>728</v>
      </c>
      <c r="N220" t="s">
        <v>953</v>
      </c>
      <c r="O220" s="8">
        <v>386.96</v>
      </c>
      <c r="P220" s="8">
        <v>937.46</v>
      </c>
      <c r="Q220" s="10">
        <v>0.26600000000000001</v>
      </c>
      <c r="R220" s="12">
        <v>41</v>
      </c>
      <c r="S220" s="8">
        <f t="shared" si="24"/>
        <v>28211.92124</v>
      </c>
      <c r="T220" s="8">
        <f t="shared" si="25"/>
        <v>15865.359999999999</v>
      </c>
      <c r="U220" s="8">
        <f t="shared" si="26"/>
        <v>12346.561240000001</v>
      </c>
      <c r="V220" s="10">
        <f t="shared" si="27"/>
        <v>0.43763631462626335</v>
      </c>
    </row>
    <row r="221" spans="1:22" x14ac:dyDescent="0.3">
      <c r="A221" t="s">
        <v>234</v>
      </c>
      <c r="B221" s="6">
        <v>45894</v>
      </c>
      <c r="C221" s="6">
        <v>45924</v>
      </c>
      <c r="D221" s="6">
        <f t="shared" si="21"/>
        <v>45924</v>
      </c>
      <c r="E221" s="12">
        <f t="shared" si="22"/>
        <v>30</v>
      </c>
      <c r="F221" t="s">
        <v>646</v>
      </c>
      <c r="G221" t="s">
        <v>650</v>
      </c>
      <c r="H221" t="s">
        <v>664</v>
      </c>
      <c r="I221" t="str">
        <f t="shared" si="23"/>
        <v>Africa→Kenya→Nairobi</v>
      </c>
      <c r="J221" t="s">
        <v>704</v>
      </c>
      <c r="K221" t="s">
        <v>711</v>
      </c>
      <c r="L221" t="s">
        <v>717</v>
      </c>
      <c r="M221" t="s">
        <v>727</v>
      </c>
      <c r="N221" t="s">
        <v>954</v>
      </c>
      <c r="O221" s="8">
        <v>589.14</v>
      </c>
      <c r="P221" s="8">
        <v>1300.58</v>
      </c>
      <c r="Q221" s="10">
        <v>5.5E-2</v>
      </c>
      <c r="R221" s="12">
        <v>11</v>
      </c>
      <c r="S221" s="8">
        <f t="shared" si="24"/>
        <v>13519.529099999998</v>
      </c>
      <c r="T221" s="8">
        <f t="shared" si="25"/>
        <v>6480.54</v>
      </c>
      <c r="U221" s="8">
        <f t="shared" si="26"/>
        <v>7038.989099999998</v>
      </c>
      <c r="V221" s="10">
        <f t="shared" si="27"/>
        <v>0.52065342275863724</v>
      </c>
    </row>
    <row r="222" spans="1:22" x14ac:dyDescent="0.3">
      <c r="A222" t="s">
        <v>235</v>
      </c>
      <c r="B222" s="6">
        <v>45194</v>
      </c>
      <c r="C222" s="6">
        <v>45201</v>
      </c>
      <c r="D222" s="6">
        <f t="shared" si="21"/>
        <v>45201</v>
      </c>
      <c r="E222" s="12">
        <f t="shared" si="22"/>
        <v>7</v>
      </c>
      <c r="F222" t="s">
        <v>648</v>
      </c>
      <c r="G222" t="s">
        <v>660</v>
      </c>
      <c r="H222" t="s">
        <v>700</v>
      </c>
      <c r="I222" t="str">
        <f t="shared" si="23"/>
        <v>Americas→USA→New York</v>
      </c>
      <c r="J222" t="s">
        <v>702</v>
      </c>
      <c r="K222" t="s">
        <v>709</v>
      </c>
      <c r="L222" t="s">
        <v>714</v>
      </c>
      <c r="M222" t="s">
        <v>733</v>
      </c>
      <c r="N222" t="s">
        <v>955</v>
      </c>
      <c r="O222" s="8">
        <v>145.58000000000001</v>
      </c>
      <c r="P222" s="8">
        <v>228.15</v>
      </c>
      <c r="Q222" s="10">
        <v>0.20399999999999999</v>
      </c>
      <c r="R222" s="12">
        <v>5</v>
      </c>
      <c r="S222" s="8">
        <f t="shared" si="24"/>
        <v>908.03700000000003</v>
      </c>
      <c r="T222" s="8">
        <f t="shared" si="25"/>
        <v>727.90000000000009</v>
      </c>
      <c r="U222" s="8">
        <f t="shared" si="26"/>
        <v>180.13699999999994</v>
      </c>
      <c r="V222" s="10">
        <f t="shared" si="27"/>
        <v>0.19838068272548359</v>
      </c>
    </row>
    <row r="223" spans="1:22" x14ac:dyDescent="0.3">
      <c r="A223" t="s">
        <v>236</v>
      </c>
      <c r="B223" s="6">
        <v>45164</v>
      </c>
      <c r="C223" s="6">
        <v>45179</v>
      </c>
      <c r="D223" s="6">
        <f t="shared" si="21"/>
        <v>45179</v>
      </c>
      <c r="E223" s="12">
        <f t="shared" si="22"/>
        <v>15</v>
      </c>
      <c r="F223" t="s">
        <v>646</v>
      </c>
      <c r="G223" t="s">
        <v>661</v>
      </c>
      <c r="H223" t="s">
        <v>695</v>
      </c>
      <c r="I223" t="str">
        <f t="shared" si="23"/>
        <v>Africa→South Africa→Cape Town</v>
      </c>
      <c r="J223" t="s">
        <v>703</v>
      </c>
      <c r="K223" t="s">
        <v>711</v>
      </c>
      <c r="L223" t="s">
        <v>725</v>
      </c>
      <c r="M223" t="s">
        <v>727</v>
      </c>
      <c r="N223" t="s">
        <v>956</v>
      </c>
      <c r="O223" s="8">
        <v>241.14</v>
      </c>
      <c r="P223" s="8">
        <v>496.52</v>
      </c>
      <c r="Q223" s="10">
        <v>9.2999999999999999E-2</v>
      </c>
      <c r="R223" s="12">
        <v>10</v>
      </c>
      <c r="S223" s="8">
        <f t="shared" si="24"/>
        <v>4503.4363999999996</v>
      </c>
      <c r="T223" s="8">
        <f t="shared" si="25"/>
        <v>2411.3999999999996</v>
      </c>
      <c r="U223" s="8">
        <f t="shared" si="26"/>
        <v>2092.0364</v>
      </c>
      <c r="V223" s="10">
        <f t="shared" si="27"/>
        <v>0.46454223268257994</v>
      </c>
    </row>
    <row r="224" spans="1:22" x14ac:dyDescent="0.3">
      <c r="A224" t="s">
        <v>237</v>
      </c>
      <c r="B224" s="6">
        <v>45854</v>
      </c>
      <c r="C224" s="6">
        <v>45855</v>
      </c>
      <c r="D224" s="6">
        <f t="shared" si="21"/>
        <v>45855</v>
      </c>
      <c r="E224" s="12">
        <f t="shared" si="22"/>
        <v>1</v>
      </c>
      <c r="F224" t="s">
        <v>646</v>
      </c>
      <c r="G224" t="s">
        <v>661</v>
      </c>
      <c r="H224" t="s">
        <v>687</v>
      </c>
      <c r="I224" t="str">
        <f t="shared" si="23"/>
        <v>Africa→South Africa→Durban</v>
      </c>
      <c r="J224" t="s">
        <v>705</v>
      </c>
      <c r="K224" t="s">
        <v>710</v>
      </c>
      <c r="L224" t="s">
        <v>717</v>
      </c>
      <c r="M224" t="s">
        <v>729</v>
      </c>
      <c r="N224" t="s">
        <v>957</v>
      </c>
      <c r="O224" s="8">
        <v>1198.9000000000001</v>
      </c>
      <c r="P224" s="8">
        <v>2941.2</v>
      </c>
      <c r="Q224" s="10">
        <v>5.0999999999999997E-2</v>
      </c>
      <c r="R224" s="12">
        <v>24</v>
      </c>
      <c r="S224" s="8">
        <f t="shared" si="24"/>
        <v>66988.771199999988</v>
      </c>
      <c r="T224" s="8">
        <f t="shared" si="25"/>
        <v>28773.600000000002</v>
      </c>
      <c r="U224" s="8">
        <f t="shared" si="26"/>
        <v>38215.171199999982</v>
      </c>
      <c r="V224" s="10">
        <f t="shared" si="27"/>
        <v>0.57047129713583977</v>
      </c>
    </row>
    <row r="225" spans="1:22" x14ac:dyDescent="0.3">
      <c r="A225" t="s">
        <v>238</v>
      </c>
      <c r="B225" s="6">
        <v>45035</v>
      </c>
      <c r="C225" s="6">
        <v>45053</v>
      </c>
      <c r="D225" s="6">
        <f t="shared" si="21"/>
        <v>45053</v>
      </c>
      <c r="E225" s="12">
        <f t="shared" si="22"/>
        <v>18</v>
      </c>
      <c r="F225" t="s">
        <v>649</v>
      </c>
      <c r="G225" t="s">
        <v>658</v>
      </c>
      <c r="H225" t="s">
        <v>674</v>
      </c>
      <c r="I225" t="str">
        <f t="shared" si="23"/>
        <v>Europe→United Kingdom→Birmingham</v>
      </c>
      <c r="J225" t="s">
        <v>706</v>
      </c>
      <c r="K225" t="s">
        <v>707</v>
      </c>
      <c r="L225" t="s">
        <v>725</v>
      </c>
      <c r="M225" t="s">
        <v>731</v>
      </c>
      <c r="N225" t="s">
        <v>958</v>
      </c>
      <c r="O225" s="8">
        <v>1089.1500000000001</v>
      </c>
      <c r="P225" s="8">
        <v>1088.2</v>
      </c>
      <c r="Q225" s="10">
        <v>5.0999999999999997E-2</v>
      </c>
      <c r="R225" s="12">
        <v>15</v>
      </c>
      <c r="S225" s="8">
        <f t="shared" si="24"/>
        <v>15490.527</v>
      </c>
      <c r="T225" s="8">
        <f t="shared" si="25"/>
        <v>16337.250000000002</v>
      </c>
      <c r="U225" s="8">
        <f t="shared" si="26"/>
        <v>-846.72300000000178</v>
      </c>
      <c r="V225" s="10">
        <f t="shared" si="27"/>
        <v>-5.4660696824582002E-2</v>
      </c>
    </row>
    <row r="226" spans="1:22" x14ac:dyDescent="0.3">
      <c r="A226" t="s">
        <v>239</v>
      </c>
      <c r="B226" s="6">
        <v>45279</v>
      </c>
      <c r="C226" s="6">
        <v>45280</v>
      </c>
      <c r="D226" s="6">
        <f t="shared" si="21"/>
        <v>45280</v>
      </c>
      <c r="E226" s="12">
        <f t="shared" si="22"/>
        <v>1</v>
      </c>
      <c r="F226" t="s">
        <v>648</v>
      </c>
      <c r="G226" t="s">
        <v>655</v>
      </c>
      <c r="H226" t="s">
        <v>692</v>
      </c>
      <c r="I226" t="str">
        <f t="shared" si="23"/>
        <v>Americas→Brazil→Rio de Janeiro</v>
      </c>
      <c r="J226" t="s">
        <v>704</v>
      </c>
      <c r="K226" t="s">
        <v>710</v>
      </c>
      <c r="L226" t="s">
        <v>713</v>
      </c>
      <c r="M226" t="s">
        <v>730</v>
      </c>
      <c r="N226" t="s">
        <v>959</v>
      </c>
      <c r="O226" s="8">
        <v>1080.43</v>
      </c>
      <c r="P226" s="8">
        <v>2529.15</v>
      </c>
      <c r="Q226" s="10">
        <v>0.14699999999999999</v>
      </c>
      <c r="R226" s="12">
        <v>10</v>
      </c>
      <c r="S226" s="8">
        <f t="shared" si="24"/>
        <v>21573.6495</v>
      </c>
      <c r="T226" s="8">
        <f t="shared" si="25"/>
        <v>10804.300000000001</v>
      </c>
      <c r="U226" s="8">
        <f t="shared" si="26"/>
        <v>10769.349499999998</v>
      </c>
      <c r="V226" s="10">
        <f t="shared" si="27"/>
        <v>0.49918997247081437</v>
      </c>
    </row>
    <row r="227" spans="1:22" x14ac:dyDescent="0.3">
      <c r="A227" t="s">
        <v>240</v>
      </c>
      <c r="B227" s="6">
        <v>45137</v>
      </c>
      <c r="C227" s="6">
        <v>45145</v>
      </c>
      <c r="D227" s="6">
        <f t="shared" si="21"/>
        <v>45145</v>
      </c>
      <c r="E227" s="12">
        <f t="shared" si="22"/>
        <v>8</v>
      </c>
      <c r="F227" t="s">
        <v>647</v>
      </c>
      <c r="G227" t="s">
        <v>652</v>
      </c>
      <c r="H227" t="s">
        <v>694</v>
      </c>
      <c r="I227" t="str">
        <f t="shared" si="23"/>
        <v>Asia→Japan→Nagoya</v>
      </c>
      <c r="J227" t="s">
        <v>702</v>
      </c>
      <c r="K227" t="s">
        <v>709</v>
      </c>
      <c r="L227" t="s">
        <v>720</v>
      </c>
      <c r="M227" t="s">
        <v>729</v>
      </c>
      <c r="N227" t="s">
        <v>960</v>
      </c>
      <c r="O227" s="8">
        <v>1352.44</v>
      </c>
      <c r="P227" s="8">
        <v>2698.01</v>
      </c>
      <c r="Q227" s="10">
        <v>0.13100000000000001</v>
      </c>
      <c r="R227" s="12">
        <v>13</v>
      </c>
      <c r="S227" s="8">
        <f t="shared" si="24"/>
        <v>30479.418970000002</v>
      </c>
      <c r="T227" s="8">
        <f t="shared" si="25"/>
        <v>17581.72</v>
      </c>
      <c r="U227" s="8">
        <f t="shared" si="26"/>
        <v>12897.698970000001</v>
      </c>
      <c r="V227" s="10">
        <f t="shared" si="27"/>
        <v>0.42316091992090887</v>
      </c>
    </row>
    <row r="228" spans="1:22" x14ac:dyDescent="0.3">
      <c r="A228" t="s">
        <v>241</v>
      </c>
      <c r="B228" s="6">
        <v>45203</v>
      </c>
      <c r="C228" s="6">
        <v>45228</v>
      </c>
      <c r="D228" s="6">
        <f t="shared" si="21"/>
        <v>45228</v>
      </c>
      <c r="E228" s="12">
        <f t="shared" si="22"/>
        <v>25</v>
      </c>
      <c r="F228" t="s">
        <v>648</v>
      </c>
      <c r="G228" t="s">
        <v>660</v>
      </c>
      <c r="H228" t="s">
        <v>686</v>
      </c>
      <c r="I228" t="str">
        <f t="shared" si="23"/>
        <v>Americas→USA→San Francisco</v>
      </c>
      <c r="J228" t="s">
        <v>705</v>
      </c>
      <c r="K228" t="s">
        <v>710</v>
      </c>
      <c r="L228" t="s">
        <v>719</v>
      </c>
      <c r="M228" t="s">
        <v>733</v>
      </c>
      <c r="N228" t="s">
        <v>961</v>
      </c>
      <c r="O228" s="8">
        <v>1239.8399999999999</v>
      </c>
      <c r="P228" s="8">
        <v>1482.75</v>
      </c>
      <c r="Q228" s="10">
        <v>6.7000000000000004E-2</v>
      </c>
      <c r="R228" s="12">
        <v>4</v>
      </c>
      <c r="S228" s="8">
        <f t="shared" si="24"/>
        <v>5533.6230000000005</v>
      </c>
      <c r="T228" s="8">
        <f t="shared" si="25"/>
        <v>4959.3599999999997</v>
      </c>
      <c r="U228" s="8">
        <f t="shared" si="26"/>
        <v>574.26300000000083</v>
      </c>
      <c r="V228" s="10">
        <f t="shared" si="27"/>
        <v>0.10377703721413634</v>
      </c>
    </row>
    <row r="229" spans="1:22" x14ac:dyDescent="0.3">
      <c r="A229" t="s">
        <v>242</v>
      </c>
      <c r="B229" s="6">
        <v>45879</v>
      </c>
      <c r="C229" s="6">
        <v>45899</v>
      </c>
      <c r="D229" s="6">
        <f t="shared" si="21"/>
        <v>45899</v>
      </c>
      <c r="E229" s="12">
        <f t="shared" si="22"/>
        <v>20</v>
      </c>
      <c r="F229" t="s">
        <v>648</v>
      </c>
      <c r="G229" t="s">
        <v>660</v>
      </c>
      <c r="H229" t="s">
        <v>686</v>
      </c>
      <c r="I229" t="str">
        <f t="shared" si="23"/>
        <v>Americas→USA→San Francisco</v>
      </c>
      <c r="J229" t="s">
        <v>701</v>
      </c>
      <c r="K229" t="s">
        <v>709</v>
      </c>
      <c r="L229" t="s">
        <v>723</v>
      </c>
      <c r="M229" t="s">
        <v>728</v>
      </c>
      <c r="N229" t="s">
        <v>962</v>
      </c>
      <c r="O229" s="8">
        <v>933.29</v>
      </c>
      <c r="P229" s="8">
        <v>1456.81</v>
      </c>
      <c r="Q229" s="10">
        <v>0.123</v>
      </c>
      <c r="R229" s="12">
        <v>13</v>
      </c>
      <c r="S229" s="8">
        <f t="shared" si="24"/>
        <v>16609.090809999998</v>
      </c>
      <c r="T229" s="8">
        <f t="shared" si="25"/>
        <v>12132.77</v>
      </c>
      <c r="U229" s="8">
        <f t="shared" si="26"/>
        <v>4476.3208099999974</v>
      </c>
      <c r="V229" s="10">
        <f t="shared" si="27"/>
        <v>0.26951028573489977</v>
      </c>
    </row>
    <row r="230" spans="1:22" x14ac:dyDescent="0.3">
      <c r="A230" t="s">
        <v>243</v>
      </c>
      <c r="B230" s="6">
        <v>44992</v>
      </c>
      <c r="C230" s="6">
        <v>45017</v>
      </c>
      <c r="D230" s="6">
        <f t="shared" si="21"/>
        <v>45017</v>
      </c>
      <c r="E230" s="12">
        <f t="shared" si="22"/>
        <v>25</v>
      </c>
      <c r="F230" t="s">
        <v>646</v>
      </c>
      <c r="G230" t="s">
        <v>650</v>
      </c>
      <c r="H230" t="s">
        <v>664</v>
      </c>
      <c r="I230" t="str">
        <f t="shared" si="23"/>
        <v>Africa→Kenya→Nairobi</v>
      </c>
      <c r="J230" t="s">
        <v>704</v>
      </c>
      <c r="K230" t="s">
        <v>709</v>
      </c>
      <c r="L230" t="s">
        <v>726</v>
      </c>
      <c r="M230" t="s">
        <v>728</v>
      </c>
      <c r="N230" t="s">
        <v>963</v>
      </c>
      <c r="O230" s="8">
        <v>1024.0999999999999</v>
      </c>
      <c r="P230" s="8">
        <v>918.19</v>
      </c>
      <c r="Q230" s="10">
        <v>0.189</v>
      </c>
      <c r="R230" s="12">
        <v>10</v>
      </c>
      <c r="S230" s="8">
        <f t="shared" si="24"/>
        <v>7446.5209000000004</v>
      </c>
      <c r="T230" s="8">
        <f t="shared" si="25"/>
        <v>10241</v>
      </c>
      <c r="U230" s="8">
        <f t="shared" si="26"/>
        <v>-2794.4790999999996</v>
      </c>
      <c r="V230" s="10">
        <f t="shared" si="27"/>
        <v>-0.37527311579827827</v>
      </c>
    </row>
    <row r="231" spans="1:22" x14ac:dyDescent="0.3">
      <c r="A231" t="s">
        <v>244</v>
      </c>
      <c r="B231" s="6">
        <v>45069</v>
      </c>
      <c r="C231" s="6">
        <v>45087</v>
      </c>
      <c r="D231" s="6">
        <f t="shared" si="21"/>
        <v>45087</v>
      </c>
      <c r="E231" s="12">
        <f t="shared" si="22"/>
        <v>18</v>
      </c>
      <c r="F231" t="s">
        <v>647</v>
      </c>
      <c r="G231" t="s">
        <v>659</v>
      </c>
      <c r="H231" t="s">
        <v>685</v>
      </c>
      <c r="I231" t="str">
        <f t="shared" si="23"/>
        <v>Asia→China→Shanghai</v>
      </c>
      <c r="J231" t="s">
        <v>701</v>
      </c>
      <c r="K231" t="s">
        <v>710</v>
      </c>
      <c r="L231" t="s">
        <v>718</v>
      </c>
      <c r="M231" t="s">
        <v>727</v>
      </c>
      <c r="N231" t="s">
        <v>964</v>
      </c>
      <c r="O231" s="8">
        <v>54.62</v>
      </c>
      <c r="P231" s="8">
        <v>48.94</v>
      </c>
      <c r="Q231" s="10">
        <v>0.14799999999999999</v>
      </c>
      <c r="R231" s="12">
        <v>16</v>
      </c>
      <c r="S231" s="8">
        <f t="shared" si="24"/>
        <v>667.15008</v>
      </c>
      <c r="T231" s="8">
        <f t="shared" si="25"/>
        <v>873.92</v>
      </c>
      <c r="U231" s="8">
        <f t="shared" si="26"/>
        <v>-206.76991999999996</v>
      </c>
      <c r="V231" s="10">
        <f t="shared" si="27"/>
        <v>-0.3099301434543783</v>
      </c>
    </row>
    <row r="232" spans="1:22" x14ac:dyDescent="0.3">
      <c r="A232" t="s">
        <v>245</v>
      </c>
      <c r="B232" s="6">
        <v>45771</v>
      </c>
      <c r="C232" s="6">
        <v>45783</v>
      </c>
      <c r="D232" s="6">
        <f t="shared" si="21"/>
        <v>45783</v>
      </c>
      <c r="E232" s="12">
        <f t="shared" si="22"/>
        <v>12</v>
      </c>
      <c r="F232" t="s">
        <v>648</v>
      </c>
      <c r="G232" t="s">
        <v>655</v>
      </c>
      <c r="H232" t="s">
        <v>672</v>
      </c>
      <c r="I232" t="str">
        <f t="shared" si="23"/>
        <v>Americas→Brazil→Brasília</v>
      </c>
      <c r="J232" t="s">
        <v>704</v>
      </c>
      <c r="K232" t="s">
        <v>708</v>
      </c>
      <c r="L232" t="s">
        <v>712</v>
      </c>
      <c r="M232" t="s">
        <v>730</v>
      </c>
      <c r="N232" t="s">
        <v>965</v>
      </c>
      <c r="O232" s="8">
        <v>394.13</v>
      </c>
      <c r="P232" s="8">
        <v>932.29</v>
      </c>
      <c r="Q232" s="10">
        <v>0.109</v>
      </c>
      <c r="R232" s="12">
        <v>7</v>
      </c>
      <c r="S232" s="8">
        <f t="shared" si="24"/>
        <v>5814.6927299999998</v>
      </c>
      <c r="T232" s="8">
        <f t="shared" si="25"/>
        <v>2758.91</v>
      </c>
      <c r="U232" s="8">
        <f t="shared" si="26"/>
        <v>3055.7827299999999</v>
      </c>
      <c r="V232" s="10">
        <f t="shared" si="27"/>
        <v>0.5255278089303268</v>
      </c>
    </row>
    <row r="233" spans="1:22" x14ac:dyDescent="0.3">
      <c r="A233" t="s">
        <v>246</v>
      </c>
      <c r="B233" s="6">
        <v>45538</v>
      </c>
      <c r="C233" s="6">
        <v>45543</v>
      </c>
      <c r="D233" s="6">
        <f t="shared" si="21"/>
        <v>45543</v>
      </c>
      <c r="E233" s="12">
        <f t="shared" si="22"/>
        <v>5</v>
      </c>
      <c r="F233" t="s">
        <v>646</v>
      </c>
      <c r="G233" t="s">
        <v>651</v>
      </c>
      <c r="H233" t="s">
        <v>665</v>
      </c>
      <c r="I233" t="str">
        <f t="shared" si="23"/>
        <v>Africa→Nigeria→Lagos</v>
      </c>
      <c r="J233" t="s">
        <v>705</v>
      </c>
      <c r="K233" t="s">
        <v>711</v>
      </c>
      <c r="L233" t="s">
        <v>723</v>
      </c>
      <c r="M233" t="s">
        <v>728</v>
      </c>
      <c r="N233" t="s">
        <v>966</v>
      </c>
      <c r="O233" s="8">
        <v>197.63</v>
      </c>
      <c r="P233" s="8">
        <v>325.79000000000002</v>
      </c>
      <c r="Q233" s="10">
        <v>0.11600000000000001</v>
      </c>
      <c r="R233" s="12">
        <v>10</v>
      </c>
      <c r="S233" s="8">
        <f t="shared" si="24"/>
        <v>2879.9836</v>
      </c>
      <c r="T233" s="8">
        <f t="shared" si="25"/>
        <v>1976.3</v>
      </c>
      <c r="U233" s="8">
        <f t="shared" si="26"/>
        <v>903.68360000000007</v>
      </c>
      <c r="V233" s="10">
        <f t="shared" si="27"/>
        <v>0.31378081458519419</v>
      </c>
    </row>
    <row r="234" spans="1:22" x14ac:dyDescent="0.3">
      <c r="A234" t="s">
        <v>247</v>
      </c>
      <c r="B234" s="6">
        <v>45540</v>
      </c>
      <c r="C234" s="6">
        <v>45560</v>
      </c>
      <c r="D234" s="6">
        <f t="shared" si="21"/>
        <v>45560</v>
      </c>
      <c r="E234" s="12">
        <f t="shared" si="22"/>
        <v>20</v>
      </c>
      <c r="F234" t="s">
        <v>647</v>
      </c>
      <c r="G234" t="s">
        <v>652</v>
      </c>
      <c r="H234" t="s">
        <v>666</v>
      </c>
      <c r="I234" t="str">
        <f t="shared" si="23"/>
        <v>Asia→Japan→Osaka</v>
      </c>
      <c r="J234" t="s">
        <v>706</v>
      </c>
      <c r="K234" t="s">
        <v>710</v>
      </c>
      <c r="L234" t="s">
        <v>726</v>
      </c>
      <c r="M234" t="s">
        <v>732</v>
      </c>
      <c r="N234" t="s">
        <v>967</v>
      </c>
      <c r="O234" s="8">
        <v>195.54</v>
      </c>
      <c r="P234" s="8">
        <v>405.97</v>
      </c>
      <c r="Q234" s="10">
        <v>0.187</v>
      </c>
      <c r="R234" s="12">
        <v>16</v>
      </c>
      <c r="S234" s="8">
        <f t="shared" si="24"/>
        <v>5280.8577599999999</v>
      </c>
      <c r="T234" s="8">
        <f t="shared" si="25"/>
        <v>3128.64</v>
      </c>
      <c r="U234" s="8">
        <f t="shared" si="26"/>
        <v>2152.21776</v>
      </c>
      <c r="V234" s="10">
        <f t="shared" si="27"/>
        <v>0.40755079152141377</v>
      </c>
    </row>
    <row r="235" spans="1:22" x14ac:dyDescent="0.3">
      <c r="A235" t="s">
        <v>248</v>
      </c>
      <c r="B235" s="6">
        <v>44999</v>
      </c>
      <c r="C235" s="6">
        <v>45015</v>
      </c>
      <c r="D235" s="6">
        <f t="shared" si="21"/>
        <v>45015</v>
      </c>
      <c r="E235" s="12">
        <f t="shared" si="22"/>
        <v>16</v>
      </c>
      <c r="F235" t="s">
        <v>646</v>
      </c>
      <c r="G235" t="s">
        <v>661</v>
      </c>
      <c r="H235" t="s">
        <v>695</v>
      </c>
      <c r="I235" t="str">
        <f t="shared" si="23"/>
        <v>Africa→South Africa→Cape Town</v>
      </c>
      <c r="J235" t="s">
        <v>704</v>
      </c>
      <c r="K235" t="s">
        <v>710</v>
      </c>
      <c r="L235" t="s">
        <v>723</v>
      </c>
      <c r="M235" t="s">
        <v>727</v>
      </c>
      <c r="N235" t="s">
        <v>968</v>
      </c>
      <c r="O235" s="8">
        <v>1309.77</v>
      </c>
      <c r="P235" s="8">
        <v>1589.07</v>
      </c>
      <c r="Q235" s="10">
        <v>0.10199999999999999</v>
      </c>
      <c r="R235" s="12">
        <v>10</v>
      </c>
      <c r="S235" s="8">
        <f t="shared" si="24"/>
        <v>14269.848599999999</v>
      </c>
      <c r="T235" s="8">
        <f t="shared" si="25"/>
        <v>13097.7</v>
      </c>
      <c r="U235" s="8">
        <f t="shared" si="26"/>
        <v>1172.1485999999986</v>
      </c>
      <c r="V235" s="10">
        <f t="shared" si="27"/>
        <v>8.2141628328137886E-2</v>
      </c>
    </row>
    <row r="236" spans="1:22" x14ac:dyDescent="0.3">
      <c r="A236" t="s">
        <v>249</v>
      </c>
      <c r="B236" s="6">
        <v>45302</v>
      </c>
      <c r="C236" s="6">
        <v>45324</v>
      </c>
      <c r="D236" s="6">
        <f t="shared" si="21"/>
        <v>45324</v>
      </c>
      <c r="E236" s="12">
        <f t="shared" si="22"/>
        <v>22</v>
      </c>
      <c r="F236" t="s">
        <v>647</v>
      </c>
      <c r="G236" t="s">
        <v>652</v>
      </c>
      <c r="H236" t="s">
        <v>694</v>
      </c>
      <c r="I236" t="str">
        <f t="shared" si="23"/>
        <v>Asia→Japan→Nagoya</v>
      </c>
      <c r="J236" t="s">
        <v>705</v>
      </c>
      <c r="K236" t="s">
        <v>708</v>
      </c>
      <c r="L236" t="s">
        <v>1427</v>
      </c>
      <c r="M236" t="s">
        <v>728</v>
      </c>
      <c r="N236" t="s">
        <v>969</v>
      </c>
      <c r="O236" s="8">
        <v>1237.68</v>
      </c>
      <c r="P236" s="8">
        <v>1432.8</v>
      </c>
      <c r="Q236" s="10">
        <v>6.8000000000000005E-2</v>
      </c>
      <c r="R236" s="12">
        <v>13</v>
      </c>
      <c r="S236" s="8">
        <f t="shared" si="24"/>
        <v>17359.804799999998</v>
      </c>
      <c r="T236" s="8">
        <f t="shared" si="25"/>
        <v>16089.84</v>
      </c>
      <c r="U236" s="8">
        <f t="shared" si="26"/>
        <v>1269.9647999999979</v>
      </c>
      <c r="V236" s="10">
        <f t="shared" si="27"/>
        <v>7.315547695559331E-2</v>
      </c>
    </row>
    <row r="237" spans="1:22" x14ac:dyDescent="0.3">
      <c r="A237" t="s">
        <v>250</v>
      </c>
      <c r="B237" s="6">
        <v>45548</v>
      </c>
      <c r="C237" s="6">
        <v>45567</v>
      </c>
      <c r="D237" s="6">
        <f t="shared" si="21"/>
        <v>45567</v>
      </c>
      <c r="E237" s="12">
        <f t="shared" si="22"/>
        <v>19</v>
      </c>
      <c r="F237" t="s">
        <v>646</v>
      </c>
      <c r="G237" t="s">
        <v>650</v>
      </c>
      <c r="H237" t="s">
        <v>675</v>
      </c>
      <c r="I237" t="str">
        <f t="shared" si="23"/>
        <v>Africa→Kenya→Mombasa</v>
      </c>
      <c r="J237" t="s">
        <v>705</v>
      </c>
      <c r="K237" t="s">
        <v>707</v>
      </c>
      <c r="L237" t="s">
        <v>724</v>
      </c>
      <c r="M237" t="s">
        <v>730</v>
      </c>
      <c r="N237" t="s">
        <v>970</v>
      </c>
      <c r="O237" s="8">
        <v>1338.99</v>
      </c>
      <c r="P237" s="8">
        <v>1765.76</v>
      </c>
      <c r="Q237" s="10">
        <v>0.126</v>
      </c>
      <c r="R237" s="12">
        <v>24</v>
      </c>
      <c r="S237" s="8">
        <f t="shared" si="24"/>
        <v>37038.581760000001</v>
      </c>
      <c r="T237" s="8">
        <f t="shared" si="25"/>
        <v>32135.760000000002</v>
      </c>
      <c r="U237" s="8">
        <f t="shared" si="26"/>
        <v>4902.8217599999989</v>
      </c>
      <c r="V237" s="10">
        <f t="shared" si="27"/>
        <v>0.1323706666677725</v>
      </c>
    </row>
    <row r="238" spans="1:22" x14ac:dyDescent="0.3">
      <c r="A238" t="s">
        <v>251</v>
      </c>
      <c r="B238" s="6">
        <v>45855</v>
      </c>
      <c r="C238" s="6">
        <v>45861</v>
      </c>
      <c r="D238" s="6">
        <f t="shared" si="21"/>
        <v>45861</v>
      </c>
      <c r="E238" s="12">
        <f t="shared" si="22"/>
        <v>6</v>
      </c>
      <c r="F238" t="s">
        <v>648</v>
      </c>
      <c r="G238" t="s">
        <v>653</v>
      </c>
      <c r="H238" t="s">
        <v>688</v>
      </c>
      <c r="I238" t="str">
        <f t="shared" si="23"/>
        <v>Americas→Canada→Vancouver</v>
      </c>
      <c r="J238" t="s">
        <v>704</v>
      </c>
      <c r="K238" t="s">
        <v>708</v>
      </c>
      <c r="L238" t="s">
        <v>722</v>
      </c>
      <c r="M238" t="s">
        <v>727</v>
      </c>
      <c r="N238" t="s">
        <v>971</v>
      </c>
      <c r="O238" s="8">
        <v>1364.89</v>
      </c>
      <c r="P238" s="8">
        <v>2757.54</v>
      </c>
      <c r="Q238" s="10">
        <v>0.17199999999999999</v>
      </c>
      <c r="R238" s="12">
        <v>61</v>
      </c>
      <c r="S238" s="8">
        <f t="shared" si="24"/>
        <v>139277.83032000001</v>
      </c>
      <c r="T238" s="8">
        <f t="shared" si="25"/>
        <v>83258.290000000008</v>
      </c>
      <c r="U238" s="8">
        <f t="shared" si="26"/>
        <v>56019.54032</v>
      </c>
      <c r="V238" s="10">
        <f t="shared" si="27"/>
        <v>0.4022143379983118</v>
      </c>
    </row>
    <row r="239" spans="1:22" x14ac:dyDescent="0.3">
      <c r="A239" t="s">
        <v>252</v>
      </c>
      <c r="B239" s="6">
        <v>45258</v>
      </c>
      <c r="C239" s="6">
        <v>45267</v>
      </c>
      <c r="D239" s="6">
        <f t="shared" si="21"/>
        <v>45267</v>
      </c>
      <c r="E239" s="12">
        <f t="shared" si="22"/>
        <v>9</v>
      </c>
      <c r="F239" t="s">
        <v>647</v>
      </c>
      <c r="G239" t="s">
        <v>654</v>
      </c>
      <c r="H239" t="s">
        <v>680</v>
      </c>
      <c r="I239" t="str">
        <f t="shared" si="23"/>
        <v>Asia→India→Delhi</v>
      </c>
      <c r="J239" t="s">
        <v>706</v>
      </c>
      <c r="K239" t="s">
        <v>709</v>
      </c>
      <c r="L239" t="s">
        <v>716</v>
      </c>
      <c r="M239" t="s">
        <v>730</v>
      </c>
      <c r="N239" t="s">
        <v>972</v>
      </c>
      <c r="O239" s="8">
        <v>699.33</v>
      </c>
      <c r="P239" s="8">
        <v>873.75</v>
      </c>
      <c r="Q239" s="10">
        <v>0.23499999999999999</v>
      </c>
      <c r="R239" s="12">
        <v>10</v>
      </c>
      <c r="S239" s="8">
        <f t="shared" si="24"/>
        <v>6684.1875</v>
      </c>
      <c r="T239" s="8">
        <f t="shared" si="25"/>
        <v>6993.3</v>
      </c>
      <c r="U239" s="8">
        <f t="shared" si="26"/>
        <v>-309.11250000000018</v>
      </c>
      <c r="V239" s="10">
        <f t="shared" si="27"/>
        <v>-4.6245336475076469E-2</v>
      </c>
    </row>
    <row r="240" spans="1:22" x14ac:dyDescent="0.3">
      <c r="A240" t="s">
        <v>253</v>
      </c>
      <c r="B240" s="6">
        <v>45381</v>
      </c>
      <c r="C240" s="6">
        <v>45406</v>
      </c>
      <c r="D240" s="6">
        <f t="shared" si="21"/>
        <v>45406</v>
      </c>
      <c r="E240" s="12">
        <f t="shared" si="22"/>
        <v>25</v>
      </c>
      <c r="F240" t="s">
        <v>648</v>
      </c>
      <c r="G240" t="s">
        <v>660</v>
      </c>
      <c r="H240" t="s">
        <v>697</v>
      </c>
      <c r="I240" t="str">
        <f t="shared" si="23"/>
        <v>Americas→USA→Austin</v>
      </c>
      <c r="J240" t="s">
        <v>703</v>
      </c>
      <c r="K240" t="s">
        <v>708</v>
      </c>
      <c r="L240" t="s">
        <v>715</v>
      </c>
      <c r="M240" t="s">
        <v>731</v>
      </c>
      <c r="N240" t="s">
        <v>973</v>
      </c>
      <c r="O240" s="8">
        <v>160.82</v>
      </c>
      <c r="P240" s="8">
        <v>258.52</v>
      </c>
      <c r="Q240" s="10">
        <v>0.13</v>
      </c>
      <c r="R240" s="12">
        <v>17</v>
      </c>
      <c r="S240" s="8">
        <f t="shared" si="24"/>
        <v>3823.5108</v>
      </c>
      <c r="T240" s="8">
        <f t="shared" si="25"/>
        <v>2733.94</v>
      </c>
      <c r="U240" s="8">
        <f t="shared" si="26"/>
        <v>1089.5708</v>
      </c>
      <c r="V240" s="10">
        <f t="shared" si="27"/>
        <v>0.28496605789631874</v>
      </c>
    </row>
    <row r="241" spans="1:22" x14ac:dyDescent="0.3">
      <c r="A241" t="s">
        <v>254</v>
      </c>
      <c r="B241" s="6">
        <v>45188</v>
      </c>
      <c r="C241" s="6">
        <v>45207</v>
      </c>
      <c r="D241" s="6">
        <f t="shared" si="21"/>
        <v>45207</v>
      </c>
      <c r="E241" s="12">
        <f t="shared" si="22"/>
        <v>19</v>
      </c>
      <c r="F241" t="s">
        <v>647</v>
      </c>
      <c r="G241" t="s">
        <v>654</v>
      </c>
      <c r="H241" t="s">
        <v>668</v>
      </c>
      <c r="I241" t="str">
        <f t="shared" si="23"/>
        <v>Asia→India→Bengaluru</v>
      </c>
      <c r="J241" t="s">
        <v>702</v>
      </c>
      <c r="K241" t="s">
        <v>711</v>
      </c>
      <c r="L241" t="s">
        <v>713</v>
      </c>
      <c r="M241" t="s">
        <v>728</v>
      </c>
      <c r="N241" t="s">
        <v>974</v>
      </c>
      <c r="O241" s="8">
        <v>385.32</v>
      </c>
      <c r="P241" s="8">
        <v>606.76</v>
      </c>
      <c r="Q241" s="10">
        <v>8.5999999999999993E-2</v>
      </c>
      <c r="R241" s="12">
        <v>8</v>
      </c>
      <c r="S241" s="8">
        <f t="shared" si="24"/>
        <v>4436.6291200000005</v>
      </c>
      <c r="T241" s="8">
        <f t="shared" si="25"/>
        <v>3082.56</v>
      </c>
      <c r="U241" s="8">
        <f t="shared" si="26"/>
        <v>1354.0691200000006</v>
      </c>
      <c r="V241" s="10">
        <f t="shared" si="27"/>
        <v>0.30520223425842735</v>
      </c>
    </row>
    <row r="242" spans="1:22" x14ac:dyDescent="0.3">
      <c r="A242" t="s">
        <v>255</v>
      </c>
      <c r="B242" s="6">
        <v>45793</v>
      </c>
      <c r="C242" s="6">
        <v>45804</v>
      </c>
      <c r="D242" s="6">
        <f t="shared" si="21"/>
        <v>45804</v>
      </c>
      <c r="E242" s="12">
        <f t="shared" si="22"/>
        <v>11</v>
      </c>
      <c r="F242" t="s">
        <v>647</v>
      </c>
      <c r="G242" t="s">
        <v>659</v>
      </c>
      <c r="H242" t="s">
        <v>699</v>
      </c>
      <c r="I242" t="str">
        <f t="shared" si="23"/>
        <v>Asia→China→Beijing</v>
      </c>
      <c r="J242" t="s">
        <v>706</v>
      </c>
      <c r="K242" t="s">
        <v>708</v>
      </c>
      <c r="L242" t="s">
        <v>721</v>
      </c>
      <c r="M242" t="s">
        <v>730</v>
      </c>
      <c r="N242" t="s">
        <v>975</v>
      </c>
      <c r="O242" s="8">
        <v>918.12</v>
      </c>
      <c r="P242" s="8">
        <v>1337.69</v>
      </c>
      <c r="Q242" s="10">
        <v>9.5000000000000001E-2</v>
      </c>
      <c r="R242" s="12">
        <v>8</v>
      </c>
      <c r="S242" s="8">
        <f t="shared" si="24"/>
        <v>9684.8756000000012</v>
      </c>
      <c r="T242" s="8">
        <f t="shared" si="25"/>
        <v>7344.96</v>
      </c>
      <c r="U242" s="8">
        <f t="shared" si="26"/>
        <v>2339.9156000000012</v>
      </c>
      <c r="V242" s="10">
        <f t="shared" si="27"/>
        <v>0.24160512707050164</v>
      </c>
    </row>
    <row r="243" spans="1:22" x14ac:dyDescent="0.3">
      <c r="A243" t="s">
        <v>256</v>
      </c>
      <c r="B243" s="6">
        <v>45871</v>
      </c>
      <c r="C243" s="6">
        <v>45877</v>
      </c>
      <c r="D243" s="6">
        <f t="shared" si="21"/>
        <v>45877</v>
      </c>
      <c r="E243" s="12">
        <f t="shared" si="22"/>
        <v>6</v>
      </c>
      <c r="F243" t="s">
        <v>647</v>
      </c>
      <c r="G243" t="s">
        <v>652</v>
      </c>
      <c r="H243" t="s">
        <v>666</v>
      </c>
      <c r="I243" t="str">
        <f t="shared" si="23"/>
        <v>Asia→Japan→Osaka</v>
      </c>
      <c r="J243" t="s">
        <v>704</v>
      </c>
      <c r="K243" t="s">
        <v>711</v>
      </c>
      <c r="L243" t="s">
        <v>725</v>
      </c>
      <c r="M243" t="s">
        <v>731</v>
      </c>
      <c r="N243" t="s">
        <v>976</v>
      </c>
      <c r="O243" s="8">
        <v>1225.94</v>
      </c>
      <c r="P243" s="8">
        <v>1793.08</v>
      </c>
      <c r="Q243" s="10">
        <v>0.13600000000000001</v>
      </c>
      <c r="R243" s="12">
        <v>22</v>
      </c>
      <c r="S243" s="8">
        <f t="shared" si="24"/>
        <v>34082.864639999993</v>
      </c>
      <c r="T243" s="8">
        <f t="shared" si="25"/>
        <v>26970.68</v>
      </c>
      <c r="U243" s="8">
        <f t="shared" si="26"/>
        <v>7112.1846399999922</v>
      </c>
      <c r="V243" s="10">
        <f t="shared" si="27"/>
        <v>0.20867332353434462</v>
      </c>
    </row>
    <row r="244" spans="1:22" x14ac:dyDescent="0.3">
      <c r="A244" t="s">
        <v>257</v>
      </c>
      <c r="B244" s="6">
        <v>45630</v>
      </c>
      <c r="C244" s="6">
        <v>45638</v>
      </c>
      <c r="D244" s="6">
        <f t="shared" si="21"/>
        <v>45638</v>
      </c>
      <c r="E244" s="12">
        <f t="shared" si="22"/>
        <v>8</v>
      </c>
      <c r="F244" t="s">
        <v>649</v>
      </c>
      <c r="G244" t="s">
        <v>656</v>
      </c>
      <c r="H244" t="s">
        <v>698</v>
      </c>
      <c r="I244" t="str">
        <f t="shared" si="23"/>
        <v>Europe→Germany→Frankfurt</v>
      </c>
      <c r="J244" t="s">
        <v>706</v>
      </c>
      <c r="K244" t="s">
        <v>709</v>
      </c>
      <c r="L244" t="s">
        <v>717</v>
      </c>
      <c r="M244" t="s">
        <v>728</v>
      </c>
      <c r="N244" t="s">
        <v>977</v>
      </c>
      <c r="O244" s="8">
        <v>72.06</v>
      </c>
      <c r="P244" s="8">
        <v>122.74</v>
      </c>
      <c r="Q244" s="10">
        <v>0.23799999999999999</v>
      </c>
      <c r="R244" s="12">
        <v>8</v>
      </c>
      <c r="S244" s="8">
        <f t="shared" si="24"/>
        <v>748.22303999999997</v>
      </c>
      <c r="T244" s="8">
        <f t="shared" si="25"/>
        <v>576.48</v>
      </c>
      <c r="U244" s="8">
        <f t="shared" si="26"/>
        <v>171.74303999999995</v>
      </c>
      <c r="V244" s="10">
        <f t="shared" si="27"/>
        <v>0.22953455162246802</v>
      </c>
    </row>
    <row r="245" spans="1:22" x14ac:dyDescent="0.3">
      <c r="A245" t="s">
        <v>258</v>
      </c>
      <c r="B245" s="6">
        <v>45035</v>
      </c>
      <c r="C245" s="6">
        <v>45044</v>
      </c>
      <c r="D245" s="6">
        <f t="shared" si="21"/>
        <v>45044</v>
      </c>
      <c r="E245" s="12">
        <f t="shared" si="22"/>
        <v>9</v>
      </c>
      <c r="F245" t="s">
        <v>648</v>
      </c>
      <c r="G245" t="s">
        <v>655</v>
      </c>
      <c r="H245" t="s">
        <v>692</v>
      </c>
      <c r="I245" t="str">
        <f t="shared" si="23"/>
        <v>Americas→Brazil→Rio de Janeiro</v>
      </c>
      <c r="J245" t="s">
        <v>701</v>
      </c>
      <c r="K245" t="s">
        <v>710</v>
      </c>
      <c r="L245" t="s">
        <v>724</v>
      </c>
      <c r="M245" t="s">
        <v>730</v>
      </c>
      <c r="N245" t="s">
        <v>978</v>
      </c>
      <c r="O245" s="8">
        <v>1013.54</v>
      </c>
      <c r="P245" s="8">
        <v>927.93</v>
      </c>
      <c r="Q245" s="10">
        <v>0.17499999999999999</v>
      </c>
      <c r="R245" s="12">
        <v>16</v>
      </c>
      <c r="S245" s="8">
        <f t="shared" si="24"/>
        <v>12248.675999999999</v>
      </c>
      <c r="T245" s="8">
        <f t="shared" si="25"/>
        <v>16216.64</v>
      </c>
      <c r="U245" s="8">
        <f t="shared" si="26"/>
        <v>-3967.9639999999999</v>
      </c>
      <c r="V245" s="10">
        <f t="shared" si="27"/>
        <v>-0.32395044166406234</v>
      </c>
    </row>
    <row r="246" spans="1:22" x14ac:dyDescent="0.3">
      <c r="A246" t="s">
        <v>259</v>
      </c>
      <c r="B246" s="6">
        <v>45357</v>
      </c>
      <c r="C246" s="6">
        <v>45377</v>
      </c>
      <c r="D246" s="6">
        <f t="shared" si="21"/>
        <v>45377</v>
      </c>
      <c r="E246" s="12">
        <f t="shared" si="22"/>
        <v>20</v>
      </c>
      <c r="F246" t="s">
        <v>646</v>
      </c>
      <c r="G246" t="s">
        <v>651</v>
      </c>
      <c r="H246" t="s">
        <v>663</v>
      </c>
      <c r="I246" t="str">
        <f t="shared" si="23"/>
        <v>Africa→Nigeria→Port Harcourt</v>
      </c>
      <c r="J246" t="s">
        <v>704</v>
      </c>
      <c r="K246" t="s">
        <v>709</v>
      </c>
      <c r="L246" t="s">
        <v>714</v>
      </c>
      <c r="M246" t="s">
        <v>730</v>
      </c>
      <c r="N246" t="s">
        <v>979</v>
      </c>
      <c r="O246" s="8">
        <v>65.64</v>
      </c>
      <c r="P246" s="8">
        <v>151.88</v>
      </c>
      <c r="Q246" s="10">
        <v>0.16700000000000001</v>
      </c>
      <c r="R246" s="12">
        <v>23</v>
      </c>
      <c r="S246" s="8">
        <f t="shared" si="24"/>
        <v>2909.8689199999999</v>
      </c>
      <c r="T246" s="8">
        <f t="shared" si="25"/>
        <v>1509.72</v>
      </c>
      <c r="U246" s="8">
        <f t="shared" si="26"/>
        <v>1400.1489199999999</v>
      </c>
      <c r="V246" s="10">
        <f t="shared" si="27"/>
        <v>0.48117250587356353</v>
      </c>
    </row>
    <row r="247" spans="1:22" x14ac:dyDescent="0.3">
      <c r="A247" t="s">
        <v>260</v>
      </c>
      <c r="B247" s="6">
        <v>45338</v>
      </c>
      <c r="C247" s="6">
        <v>45355</v>
      </c>
      <c r="D247" s="6">
        <f t="shared" si="21"/>
        <v>45355</v>
      </c>
      <c r="E247" s="12">
        <f t="shared" si="22"/>
        <v>17</v>
      </c>
      <c r="F247" t="s">
        <v>648</v>
      </c>
      <c r="G247" t="s">
        <v>653</v>
      </c>
      <c r="H247" t="s">
        <v>681</v>
      </c>
      <c r="I247" t="str">
        <f t="shared" si="23"/>
        <v>Americas→Canada→Montreal</v>
      </c>
      <c r="J247" t="s">
        <v>703</v>
      </c>
      <c r="K247" t="s">
        <v>707</v>
      </c>
      <c r="L247" t="s">
        <v>726</v>
      </c>
      <c r="M247" t="s">
        <v>731</v>
      </c>
      <c r="N247" t="s">
        <v>980</v>
      </c>
      <c r="O247" s="8">
        <v>1350.98</v>
      </c>
      <c r="P247" s="8">
        <v>2210.4</v>
      </c>
      <c r="Q247" s="10">
        <v>0.26300000000000001</v>
      </c>
      <c r="R247" s="12">
        <v>6</v>
      </c>
      <c r="S247" s="8">
        <f t="shared" si="24"/>
        <v>9774.3888000000006</v>
      </c>
      <c r="T247" s="8">
        <f t="shared" si="25"/>
        <v>8105.88</v>
      </c>
      <c r="U247" s="8">
        <f t="shared" si="26"/>
        <v>1668.5088000000005</v>
      </c>
      <c r="V247" s="10">
        <f t="shared" si="27"/>
        <v>0.17070211080615091</v>
      </c>
    </row>
    <row r="248" spans="1:22" x14ac:dyDescent="0.3">
      <c r="A248" t="s">
        <v>261</v>
      </c>
      <c r="B248" s="6">
        <v>45769</v>
      </c>
      <c r="C248" s="6">
        <v>45779</v>
      </c>
      <c r="D248" s="6">
        <f t="shared" si="21"/>
        <v>45779</v>
      </c>
      <c r="E248" s="12">
        <f t="shared" si="22"/>
        <v>10</v>
      </c>
      <c r="F248" t="s">
        <v>649</v>
      </c>
      <c r="G248" t="s">
        <v>656</v>
      </c>
      <c r="H248" t="s">
        <v>671</v>
      </c>
      <c r="I248" t="str">
        <f t="shared" si="23"/>
        <v>Europe→Germany→Berlin</v>
      </c>
      <c r="J248" t="s">
        <v>701</v>
      </c>
      <c r="K248" t="s">
        <v>709</v>
      </c>
      <c r="L248" t="s">
        <v>712</v>
      </c>
      <c r="M248" t="s">
        <v>732</v>
      </c>
      <c r="N248" t="s">
        <v>981</v>
      </c>
      <c r="O248" s="8">
        <v>20.149999999999999</v>
      </c>
      <c r="P248" s="8">
        <v>39.74</v>
      </c>
      <c r="Q248" s="10">
        <v>0.151</v>
      </c>
      <c r="R248" s="12">
        <v>18</v>
      </c>
      <c r="S248" s="8">
        <f t="shared" si="24"/>
        <v>607.30668000000003</v>
      </c>
      <c r="T248" s="8">
        <f t="shared" si="25"/>
        <v>362.7</v>
      </c>
      <c r="U248" s="8">
        <f t="shared" si="26"/>
        <v>244.60668000000004</v>
      </c>
      <c r="V248" s="10">
        <f t="shared" si="27"/>
        <v>0.4027729120318585</v>
      </c>
    </row>
    <row r="249" spans="1:22" x14ac:dyDescent="0.3">
      <c r="A249" t="s">
        <v>262</v>
      </c>
      <c r="B249" s="6">
        <v>45604</v>
      </c>
      <c r="C249" s="6">
        <v>45604</v>
      </c>
      <c r="D249" s="6">
        <f t="shared" si="21"/>
        <v>45604</v>
      </c>
      <c r="E249" s="12">
        <f t="shared" si="22"/>
        <v>0</v>
      </c>
      <c r="F249" t="s">
        <v>646</v>
      </c>
      <c r="G249" t="s">
        <v>650</v>
      </c>
      <c r="H249" t="s">
        <v>678</v>
      </c>
      <c r="I249" t="str">
        <f t="shared" si="23"/>
        <v>Africa→Kenya→Nakuru</v>
      </c>
      <c r="J249" t="s">
        <v>706</v>
      </c>
      <c r="K249" t="s">
        <v>709</v>
      </c>
      <c r="L249" t="s">
        <v>724</v>
      </c>
      <c r="M249" t="s">
        <v>729</v>
      </c>
      <c r="N249" t="s">
        <v>982</v>
      </c>
      <c r="O249" s="8">
        <v>803.28</v>
      </c>
      <c r="P249" s="8">
        <v>1009</v>
      </c>
      <c r="Q249" s="10">
        <v>0.11</v>
      </c>
      <c r="R249" s="12">
        <v>4</v>
      </c>
      <c r="S249" s="8">
        <f t="shared" si="24"/>
        <v>3592.04</v>
      </c>
      <c r="T249" s="8">
        <f t="shared" si="25"/>
        <v>3213.12</v>
      </c>
      <c r="U249" s="8">
        <f t="shared" si="26"/>
        <v>378.92000000000007</v>
      </c>
      <c r="V249" s="10">
        <f t="shared" si="27"/>
        <v>0.10548880302001093</v>
      </c>
    </row>
    <row r="250" spans="1:22" x14ac:dyDescent="0.3">
      <c r="A250" t="s">
        <v>263</v>
      </c>
      <c r="B250" s="6">
        <v>45912</v>
      </c>
      <c r="C250" s="6">
        <v>45930</v>
      </c>
      <c r="D250" s="6">
        <f t="shared" si="21"/>
        <v>45930</v>
      </c>
      <c r="E250" s="12">
        <f t="shared" si="22"/>
        <v>18</v>
      </c>
      <c r="F250" t="s">
        <v>647</v>
      </c>
      <c r="G250" t="s">
        <v>652</v>
      </c>
      <c r="H250" t="s">
        <v>694</v>
      </c>
      <c r="I250" t="str">
        <f t="shared" si="23"/>
        <v>Asia→Japan→Nagoya</v>
      </c>
      <c r="J250" t="s">
        <v>703</v>
      </c>
      <c r="K250" t="s">
        <v>709</v>
      </c>
      <c r="L250" t="s">
        <v>721</v>
      </c>
      <c r="M250" t="s">
        <v>732</v>
      </c>
      <c r="N250" t="s">
        <v>983</v>
      </c>
      <c r="O250" s="8">
        <v>1212.99</v>
      </c>
      <c r="P250" s="8">
        <v>1653.64</v>
      </c>
      <c r="Q250" s="10">
        <v>0.107</v>
      </c>
      <c r="R250" s="12">
        <v>8</v>
      </c>
      <c r="S250" s="8">
        <f t="shared" si="24"/>
        <v>11813.604160000001</v>
      </c>
      <c r="T250" s="8">
        <f t="shared" si="25"/>
        <v>9703.92</v>
      </c>
      <c r="U250" s="8">
        <f t="shared" si="26"/>
        <v>2109.6841600000007</v>
      </c>
      <c r="V250" s="10">
        <f t="shared" si="27"/>
        <v>0.17858090819931455</v>
      </c>
    </row>
    <row r="251" spans="1:22" x14ac:dyDescent="0.3">
      <c r="A251" t="s">
        <v>264</v>
      </c>
      <c r="B251" s="6">
        <v>45537</v>
      </c>
      <c r="C251" s="6">
        <v>45543</v>
      </c>
      <c r="D251" s="6">
        <f t="shared" si="21"/>
        <v>45543</v>
      </c>
      <c r="E251" s="12">
        <f t="shared" si="22"/>
        <v>6</v>
      </c>
      <c r="F251" t="s">
        <v>648</v>
      </c>
      <c r="G251" t="s">
        <v>660</v>
      </c>
      <c r="H251" t="s">
        <v>697</v>
      </c>
      <c r="I251" t="str">
        <f t="shared" si="23"/>
        <v>Americas→USA→Austin</v>
      </c>
      <c r="J251" t="s">
        <v>704</v>
      </c>
      <c r="K251" t="s">
        <v>711</v>
      </c>
      <c r="L251" t="s">
        <v>722</v>
      </c>
      <c r="M251" t="s">
        <v>727</v>
      </c>
      <c r="N251" t="s">
        <v>984</v>
      </c>
      <c r="O251" s="8">
        <v>462.94</v>
      </c>
      <c r="P251" s="8">
        <v>1015.7</v>
      </c>
      <c r="Q251" s="10">
        <v>0.14299999999999999</v>
      </c>
      <c r="R251" s="12">
        <v>14</v>
      </c>
      <c r="S251" s="8">
        <f t="shared" si="24"/>
        <v>12186.368600000002</v>
      </c>
      <c r="T251" s="8">
        <f t="shared" si="25"/>
        <v>6481.16</v>
      </c>
      <c r="U251" s="8">
        <f t="shared" si="26"/>
        <v>5705.2086000000018</v>
      </c>
      <c r="V251" s="10">
        <f t="shared" si="27"/>
        <v>0.46816314090483041</v>
      </c>
    </row>
    <row r="252" spans="1:22" x14ac:dyDescent="0.3">
      <c r="A252" t="s">
        <v>265</v>
      </c>
      <c r="B252" s="6">
        <v>44989</v>
      </c>
      <c r="C252" s="6">
        <v>45009</v>
      </c>
      <c r="D252" s="6">
        <f t="shared" si="21"/>
        <v>45009</v>
      </c>
      <c r="E252" s="12">
        <f t="shared" si="22"/>
        <v>20</v>
      </c>
      <c r="F252" t="s">
        <v>648</v>
      </c>
      <c r="G252" t="s">
        <v>653</v>
      </c>
      <c r="H252" t="s">
        <v>681</v>
      </c>
      <c r="I252" t="str">
        <f t="shared" si="23"/>
        <v>Americas→Canada→Montreal</v>
      </c>
      <c r="J252" t="s">
        <v>704</v>
      </c>
      <c r="K252" t="s">
        <v>710</v>
      </c>
      <c r="L252" t="s">
        <v>714</v>
      </c>
      <c r="M252" t="s">
        <v>731</v>
      </c>
      <c r="N252" t="s">
        <v>985</v>
      </c>
      <c r="O252" s="8">
        <v>481.71</v>
      </c>
      <c r="P252" s="8">
        <v>912.45</v>
      </c>
      <c r="Q252" s="10">
        <v>0.20300000000000001</v>
      </c>
      <c r="R252" s="12">
        <v>24</v>
      </c>
      <c r="S252" s="8">
        <f t="shared" si="24"/>
        <v>17453.3436</v>
      </c>
      <c r="T252" s="8">
        <f t="shared" si="25"/>
        <v>11561.039999999999</v>
      </c>
      <c r="U252" s="8">
        <f t="shared" si="26"/>
        <v>5892.3036000000011</v>
      </c>
      <c r="V252" s="10">
        <f t="shared" si="27"/>
        <v>0.33760313983619739</v>
      </c>
    </row>
    <row r="253" spans="1:22" x14ac:dyDescent="0.3">
      <c r="A253" t="s">
        <v>266</v>
      </c>
      <c r="B253" s="6">
        <v>45366</v>
      </c>
      <c r="C253" s="6">
        <v>45391</v>
      </c>
      <c r="D253" s="6">
        <f t="shared" si="21"/>
        <v>45391</v>
      </c>
      <c r="E253" s="12">
        <f t="shared" si="22"/>
        <v>25</v>
      </c>
      <c r="F253" t="s">
        <v>648</v>
      </c>
      <c r="G253" t="s">
        <v>653</v>
      </c>
      <c r="H253" t="s">
        <v>688</v>
      </c>
      <c r="I253" t="str">
        <f t="shared" si="23"/>
        <v>Americas→Canada→Vancouver</v>
      </c>
      <c r="J253" t="s">
        <v>704</v>
      </c>
      <c r="K253" t="s">
        <v>708</v>
      </c>
      <c r="L253" t="s">
        <v>721</v>
      </c>
      <c r="M253" t="s">
        <v>732</v>
      </c>
      <c r="N253" t="s">
        <v>986</v>
      </c>
      <c r="O253" s="8">
        <v>648.64</v>
      </c>
      <c r="P253" s="8">
        <v>815.19</v>
      </c>
      <c r="Q253" s="10">
        <v>0.22500000000000001</v>
      </c>
      <c r="R253" s="12">
        <v>28</v>
      </c>
      <c r="S253" s="8">
        <f t="shared" si="24"/>
        <v>17689.623</v>
      </c>
      <c r="T253" s="8">
        <f t="shared" si="25"/>
        <v>18161.919999999998</v>
      </c>
      <c r="U253" s="8">
        <f t="shared" si="26"/>
        <v>-472.29699999999866</v>
      </c>
      <c r="V253" s="10">
        <f t="shared" si="27"/>
        <v>-2.6699099240272032E-2</v>
      </c>
    </row>
    <row r="254" spans="1:22" x14ac:dyDescent="0.3">
      <c r="A254" t="s">
        <v>267</v>
      </c>
      <c r="B254" s="6">
        <v>45502</v>
      </c>
      <c r="C254" s="6">
        <v>45504</v>
      </c>
      <c r="D254" s="6">
        <f t="shared" si="21"/>
        <v>45504</v>
      </c>
      <c r="E254" s="12">
        <f t="shared" si="22"/>
        <v>2</v>
      </c>
      <c r="F254" t="s">
        <v>648</v>
      </c>
      <c r="G254" t="s">
        <v>660</v>
      </c>
      <c r="H254" t="s">
        <v>700</v>
      </c>
      <c r="I254" t="str">
        <f t="shared" si="23"/>
        <v>Americas→USA→New York</v>
      </c>
      <c r="J254" t="s">
        <v>702</v>
      </c>
      <c r="K254" t="s">
        <v>709</v>
      </c>
      <c r="L254" t="s">
        <v>714</v>
      </c>
      <c r="M254" t="s">
        <v>728</v>
      </c>
      <c r="N254" t="s">
        <v>987</v>
      </c>
      <c r="O254" s="8">
        <v>798.97</v>
      </c>
      <c r="P254" s="8">
        <v>1814.06</v>
      </c>
      <c r="Q254" s="10">
        <v>0.122</v>
      </c>
      <c r="R254" s="12">
        <v>16</v>
      </c>
      <c r="S254" s="8">
        <f t="shared" si="24"/>
        <v>25483.91488</v>
      </c>
      <c r="T254" s="8">
        <f t="shared" si="25"/>
        <v>12783.52</v>
      </c>
      <c r="U254" s="8">
        <f t="shared" si="26"/>
        <v>12700.39488</v>
      </c>
      <c r="V254" s="10">
        <f t="shared" si="27"/>
        <v>0.49836906691159061</v>
      </c>
    </row>
    <row r="255" spans="1:22" x14ac:dyDescent="0.3">
      <c r="A255" t="s">
        <v>268</v>
      </c>
      <c r="B255" s="6">
        <v>45592</v>
      </c>
      <c r="C255" s="6">
        <v>45616</v>
      </c>
      <c r="D255" s="6">
        <f t="shared" si="21"/>
        <v>45616</v>
      </c>
      <c r="E255" s="12">
        <f t="shared" si="22"/>
        <v>24</v>
      </c>
      <c r="F255" t="s">
        <v>647</v>
      </c>
      <c r="G255" t="s">
        <v>652</v>
      </c>
      <c r="H255" t="s">
        <v>694</v>
      </c>
      <c r="I255" t="str">
        <f t="shared" si="23"/>
        <v>Asia→Japan→Nagoya</v>
      </c>
      <c r="J255" t="s">
        <v>703</v>
      </c>
      <c r="K255" t="s">
        <v>708</v>
      </c>
      <c r="L255" t="s">
        <v>722</v>
      </c>
      <c r="M255" t="s">
        <v>732</v>
      </c>
      <c r="N255" t="s">
        <v>988</v>
      </c>
      <c r="O255" s="8">
        <v>317.25</v>
      </c>
      <c r="P255" s="8">
        <v>758.92</v>
      </c>
      <c r="Q255" s="10">
        <v>5.2999999999999999E-2</v>
      </c>
      <c r="R255" s="12">
        <v>9</v>
      </c>
      <c r="S255" s="8">
        <f t="shared" si="24"/>
        <v>6468.2751599999992</v>
      </c>
      <c r="T255" s="8">
        <f t="shared" si="25"/>
        <v>2855.25</v>
      </c>
      <c r="U255" s="8">
        <f t="shared" si="26"/>
        <v>3613.0251599999992</v>
      </c>
      <c r="V255" s="10">
        <f t="shared" si="27"/>
        <v>0.5585762928489888</v>
      </c>
    </row>
    <row r="256" spans="1:22" x14ac:dyDescent="0.3">
      <c r="A256" t="s">
        <v>269</v>
      </c>
      <c r="B256" s="6">
        <v>45411</v>
      </c>
      <c r="C256" s="6">
        <v>45431</v>
      </c>
      <c r="D256" s="6">
        <f t="shared" si="21"/>
        <v>45431</v>
      </c>
      <c r="E256" s="12">
        <f t="shared" si="22"/>
        <v>20</v>
      </c>
      <c r="F256" t="s">
        <v>649</v>
      </c>
      <c r="G256" t="s">
        <v>656</v>
      </c>
      <c r="H256" t="s">
        <v>698</v>
      </c>
      <c r="I256" t="str">
        <f t="shared" si="23"/>
        <v>Europe→Germany→Frankfurt</v>
      </c>
      <c r="J256" t="s">
        <v>706</v>
      </c>
      <c r="K256" t="s">
        <v>709</v>
      </c>
      <c r="L256" t="s">
        <v>712</v>
      </c>
      <c r="M256" t="s">
        <v>731</v>
      </c>
      <c r="N256" t="s">
        <v>989</v>
      </c>
      <c r="O256" s="8">
        <v>668.97</v>
      </c>
      <c r="P256" s="8">
        <v>1667.44</v>
      </c>
      <c r="Q256" s="10">
        <v>3.4000000000000002E-2</v>
      </c>
      <c r="R256" s="12">
        <v>15</v>
      </c>
      <c r="S256" s="8">
        <f t="shared" si="24"/>
        <v>24161.205600000001</v>
      </c>
      <c r="T256" s="8">
        <f t="shared" si="25"/>
        <v>10034.550000000001</v>
      </c>
      <c r="U256" s="8">
        <f t="shared" si="26"/>
        <v>14126.6556</v>
      </c>
      <c r="V256" s="10">
        <f t="shared" si="27"/>
        <v>0.58468339013679016</v>
      </c>
    </row>
    <row r="257" spans="1:22" x14ac:dyDescent="0.3">
      <c r="A257" t="s">
        <v>270</v>
      </c>
      <c r="B257" s="6">
        <v>45204</v>
      </c>
      <c r="C257" s="6">
        <v>45205</v>
      </c>
      <c r="D257" s="6">
        <f t="shared" si="21"/>
        <v>45205</v>
      </c>
      <c r="E257" s="12">
        <f t="shared" si="22"/>
        <v>1</v>
      </c>
      <c r="F257" t="s">
        <v>647</v>
      </c>
      <c r="G257" t="s">
        <v>654</v>
      </c>
      <c r="H257" t="s">
        <v>668</v>
      </c>
      <c r="I257" t="str">
        <f t="shared" si="23"/>
        <v>Asia→India→Bengaluru</v>
      </c>
      <c r="J257" t="s">
        <v>703</v>
      </c>
      <c r="K257" t="s">
        <v>708</v>
      </c>
      <c r="L257" t="s">
        <v>714</v>
      </c>
      <c r="M257" t="s">
        <v>727</v>
      </c>
      <c r="N257" t="s">
        <v>990</v>
      </c>
      <c r="O257" s="8">
        <v>1470.26</v>
      </c>
      <c r="P257" s="8">
        <v>2562.5500000000002</v>
      </c>
      <c r="Q257" s="10">
        <v>0.17299999999999999</v>
      </c>
      <c r="R257" s="12">
        <v>9</v>
      </c>
      <c r="S257" s="8">
        <f t="shared" si="24"/>
        <v>19073.059649999999</v>
      </c>
      <c r="T257" s="8">
        <f t="shared" si="25"/>
        <v>13232.34</v>
      </c>
      <c r="U257" s="8">
        <f t="shared" si="26"/>
        <v>5840.7196499999991</v>
      </c>
      <c r="V257" s="10">
        <f t="shared" si="27"/>
        <v>0.30622877279157462</v>
      </c>
    </row>
    <row r="258" spans="1:22" x14ac:dyDescent="0.3">
      <c r="A258" t="s">
        <v>271</v>
      </c>
      <c r="B258" s="6">
        <v>45035</v>
      </c>
      <c r="C258" s="6">
        <v>45053</v>
      </c>
      <c r="D258" s="6">
        <f t="shared" si="21"/>
        <v>45053</v>
      </c>
      <c r="E258" s="12">
        <f t="shared" si="22"/>
        <v>18</v>
      </c>
      <c r="F258" t="s">
        <v>649</v>
      </c>
      <c r="G258" t="s">
        <v>658</v>
      </c>
      <c r="H258" t="s">
        <v>683</v>
      </c>
      <c r="I258" t="str">
        <f t="shared" si="23"/>
        <v>Europe→United Kingdom→London</v>
      </c>
      <c r="J258" t="s">
        <v>703</v>
      </c>
      <c r="K258" t="s">
        <v>711</v>
      </c>
      <c r="L258" t="s">
        <v>722</v>
      </c>
      <c r="M258" t="s">
        <v>729</v>
      </c>
      <c r="N258" t="s">
        <v>991</v>
      </c>
      <c r="O258" s="8">
        <v>516.96</v>
      </c>
      <c r="P258" s="8">
        <v>745.38</v>
      </c>
      <c r="Q258" s="10">
        <v>0.19700000000000001</v>
      </c>
      <c r="R258" s="12">
        <v>4</v>
      </c>
      <c r="S258" s="8">
        <f t="shared" si="24"/>
        <v>2394.1605599999998</v>
      </c>
      <c r="T258" s="8">
        <f t="shared" si="25"/>
        <v>2067.84</v>
      </c>
      <c r="U258" s="8">
        <f t="shared" si="26"/>
        <v>326.32055999999966</v>
      </c>
      <c r="V258" s="10">
        <f t="shared" si="27"/>
        <v>0.13629852794835101</v>
      </c>
    </row>
    <row r="259" spans="1:22" x14ac:dyDescent="0.3">
      <c r="A259" t="s">
        <v>272</v>
      </c>
      <c r="B259" s="6">
        <v>45835</v>
      </c>
      <c r="C259" s="6">
        <v>45843</v>
      </c>
      <c r="D259" s="6">
        <f t="shared" ref="D259:D322" si="28">IF(C259&lt;B259,B259,C259)</f>
        <v>45843</v>
      </c>
      <c r="E259" s="12">
        <f t="shared" ref="E259:E322" si="29">D259-B259</f>
        <v>8</v>
      </c>
      <c r="F259" t="s">
        <v>649</v>
      </c>
      <c r="G259" t="s">
        <v>656</v>
      </c>
      <c r="H259" t="s">
        <v>684</v>
      </c>
      <c r="I259" t="str">
        <f t="shared" ref="I259:I322" si="30">CONCATENATE(F259&amp;"→"&amp;G259&amp;"→"&amp;H259)</f>
        <v>Europe→Germany→Munich</v>
      </c>
      <c r="J259" t="s">
        <v>705</v>
      </c>
      <c r="K259" t="s">
        <v>711</v>
      </c>
      <c r="L259" t="s">
        <v>715</v>
      </c>
      <c r="M259" t="s">
        <v>732</v>
      </c>
      <c r="N259" t="s">
        <v>992</v>
      </c>
      <c r="O259" s="8">
        <v>314.93</v>
      </c>
      <c r="P259" s="8">
        <v>687.95</v>
      </c>
      <c r="Q259" s="10">
        <v>0.20499999999999999</v>
      </c>
      <c r="R259" s="12">
        <v>8</v>
      </c>
      <c r="S259" s="8">
        <f t="shared" ref="S259:S322" si="31">P259*R259*(1-Q259)</f>
        <v>4375.3620000000001</v>
      </c>
      <c r="T259" s="8">
        <f t="shared" ref="T259:T322" si="32">O259*R259</f>
        <v>2519.44</v>
      </c>
      <c r="U259" s="8">
        <f t="shared" ref="U259:U322" si="33">S259-T259</f>
        <v>1855.922</v>
      </c>
      <c r="V259" s="10">
        <f t="shared" ref="V259:V322" si="34">IF(S259=0,0,U259/S259)</f>
        <v>0.424175645352316</v>
      </c>
    </row>
    <row r="260" spans="1:22" x14ac:dyDescent="0.3">
      <c r="A260" t="s">
        <v>273</v>
      </c>
      <c r="B260" s="6">
        <v>45210</v>
      </c>
      <c r="C260" s="6">
        <v>45212</v>
      </c>
      <c r="D260" s="6">
        <f t="shared" si="28"/>
        <v>45212</v>
      </c>
      <c r="E260" s="12">
        <f t="shared" si="29"/>
        <v>2</v>
      </c>
      <c r="F260" t="s">
        <v>648</v>
      </c>
      <c r="G260" t="s">
        <v>655</v>
      </c>
      <c r="H260" t="s">
        <v>672</v>
      </c>
      <c r="I260" t="str">
        <f t="shared" si="30"/>
        <v>Americas→Brazil→Brasília</v>
      </c>
      <c r="J260" t="s">
        <v>704</v>
      </c>
      <c r="K260" t="s">
        <v>710</v>
      </c>
      <c r="L260" t="s">
        <v>1427</v>
      </c>
      <c r="M260" t="s">
        <v>733</v>
      </c>
      <c r="N260" t="s">
        <v>993</v>
      </c>
      <c r="O260" s="8">
        <v>715.94</v>
      </c>
      <c r="P260" s="8">
        <v>550.07000000000005</v>
      </c>
      <c r="Q260" s="10">
        <v>0.14000000000000001</v>
      </c>
      <c r="R260" s="12">
        <v>16</v>
      </c>
      <c r="S260" s="8">
        <f t="shared" si="31"/>
        <v>7568.9632000000001</v>
      </c>
      <c r="T260" s="8">
        <f t="shared" si="32"/>
        <v>11455.04</v>
      </c>
      <c r="U260" s="8">
        <f t="shared" si="33"/>
        <v>-3886.0768000000007</v>
      </c>
      <c r="V260" s="10">
        <f t="shared" si="34"/>
        <v>-0.51342260456491595</v>
      </c>
    </row>
    <row r="261" spans="1:22" x14ac:dyDescent="0.3">
      <c r="A261" t="s">
        <v>274</v>
      </c>
      <c r="B261" s="6">
        <v>45066</v>
      </c>
      <c r="C261" s="6">
        <v>45084</v>
      </c>
      <c r="D261" s="6">
        <f t="shared" si="28"/>
        <v>45084</v>
      </c>
      <c r="E261" s="12">
        <f t="shared" si="29"/>
        <v>18</v>
      </c>
      <c r="F261" t="s">
        <v>646</v>
      </c>
      <c r="G261" t="s">
        <v>651</v>
      </c>
      <c r="H261" t="s">
        <v>663</v>
      </c>
      <c r="I261" t="str">
        <f t="shared" si="30"/>
        <v>Africa→Nigeria→Port Harcourt</v>
      </c>
      <c r="J261" t="s">
        <v>706</v>
      </c>
      <c r="K261" t="s">
        <v>710</v>
      </c>
      <c r="L261" t="s">
        <v>718</v>
      </c>
      <c r="M261" t="s">
        <v>727</v>
      </c>
      <c r="N261" t="s">
        <v>994</v>
      </c>
      <c r="O261" s="8">
        <v>1120.06</v>
      </c>
      <c r="P261" s="8">
        <v>2068.21</v>
      </c>
      <c r="Q261" s="10">
        <v>7.8E-2</v>
      </c>
      <c r="R261" s="12">
        <v>12</v>
      </c>
      <c r="S261" s="8">
        <f t="shared" si="31"/>
        <v>22882.675440000003</v>
      </c>
      <c r="T261" s="8">
        <f t="shared" si="32"/>
        <v>13440.72</v>
      </c>
      <c r="U261" s="8">
        <f t="shared" si="33"/>
        <v>9441.9554400000034</v>
      </c>
      <c r="V261" s="10">
        <f t="shared" si="34"/>
        <v>0.41262462795303284</v>
      </c>
    </row>
    <row r="262" spans="1:22" x14ac:dyDescent="0.3">
      <c r="A262" t="s">
        <v>275</v>
      </c>
      <c r="B262" s="6">
        <v>45073</v>
      </c>
      <c r="C262" s="6">
        <v>45096</v>
      </c>
      <c r="D262" s="6">
        <f t="shared" si="28"/>
        <v>45096</v>
      </c>
      <c r="E262" s="12">
        <f t="shared" si="29"/>
        <v>23</v>
      </c>
      <c r="F262" t="s">
        <v>649</v>
      </c>
      <c r="G262" t="s">
        <v>656</v>
      </c>
      <c r="H262" t="s">
        <v>671</v>
      </c>
      <c r="I262" t="str">
        <f t="shared" si="30"/>
        <v>Europe→Germany→Berlin</v>
      </c>
      <c r="J262" t="s">
        <v>702</v>
      </c>
      <c r="K262" t="s">
        <v>707</v>
      </c>
      <c r="L262" t="s">
        <v>719</v>
      </c>
      <c r="M262" t="s">
        <v>733</v>
      </c>
      <c r="N262" t="s">
        <v>995</v>
      </c>
      <c r="O262" s="8">
        <v>1471.58</v>
      </c>
      <c r="P262" s="8">
        <v>2576.65</v>
      </c>
      <c r="Q262" s="10">
        <v>4.0000000000000001E-3</v>
      </c>
      <c r="R262" s="12">
        <v>7</v>
      </c>
      <c r="S262" s="8">
        <f t="shared" si="31"/>
        <v>17964.4038</v>
      </c>
      <c r="T262" s="8">
        <f t="shared" si="32"/>
        <v>10301.06</v>
      </c>
      <c r="U262" s="8">
        <f t="shared" si="33"/>
        <v>7663.3438000000006</v>
      </c>
      <c r="V262" s="10">
        <f t="shared" si="34"/>
        <v>0.4265849223451546</v>
      </c>
    </row>
    <row r="263" spans="1:22" x14ac:dyDescent="0.3">
      <c r="A263" t="s">
        <v>276</v>
      </c>
      <c r="B263" s="6">
        <v>45142</v>
      </c>
      <c r="C263" s="6">
        <v>45162</v>
      </c>
      <c r="D263" s="6">
        <f t="shared" si="28"/>
        <v>45162</v>
      </c>
      <c r="E263" s="12">
        <f t="shared" si="29"/>
        <v>20</v>
      </c>
      <c r="F263" t="s">
        <v>648</v>
      </c>
      <c r="G263" t="s">
        <v>655</v>
      </c>
      <c r="H263" t="s">
        <v>672</v>
      </c>
      <c r="I263" t="str">
        <f t="shared" si="30"/>
        <v>Americas→Brazil→Brasília</v>
      </c>
      <c r="J263" t="s">
        <v>703</v>
      </c>
      <c r="K263" t="s">
        <v>711</v>
      </c>
      <c r="L263" t="s">
        <v>1427</v>
      </c>
      <c r="M263" t="s">
        <v>729</v>
      </c>
      <c r="N263" t="s">
        <v>996</v>
      </c>
      <c r="O263" s="8">
        <v>582.88</v>
      </c>
      <c r="P263" s="8">
        <v>1044.1400000000001</v>
      </c>
      <c r="Q263" s="10">
        <v>0.216</v>
      </c>
      <c r="R263" s="12">
        <v>10</v>
      </c>
      <c r="S263" s="8">
        <f t="shared" si="31"/>
        <v>8186.057600000001</v>
      </c>
      <c r="T263" s="8">
        <f t="shared" si="32"/>
        <v>5828.8</v>
      </c>
      <c r="U263" s="8">
        <f t="shared" si="33"/>
        <v>2357.2576000000008</v>
      </c>
      <c r="V263" s="10">
        <f t="shared" si="34"/>
        <v>0.28796005539956138</v>
      </c>
    </row>
    <row r="264" spans="1:22" x14ac:dyDescent="0.3">
      <c r="A264" t="s">
        <v>277</v>
      </c>
      <c r="B264" s="6">
        <v>45829</v>
      </c>
      <c r="C264" s="6">
        <v>45835</v>
      </c>
      <c r="D264" s="6">
        <f t="shared" si="28"/>
        <v>45835</v>
      </c>
      <c r="E264" s="12">
        <f t="shared" si="29"/>
        <v>6</v>
      </c>
      <c r="F264" t="s">
        <v>646</v>
      </c>
      <c r="G264" t="s">
        <v>661</v>
      </c>
      <c r="H264" t="s">
        <v>687</v>
      </c>
      <c r="I264" t="str">
        <f t="shared" si="30"/>
        <v>Africa→South Africa→Durban</v>
      </c>
      <c r="J264" t="s">
        <v>706</v>
      </c>
      <c r="K264" t="s">
        <v>710</v>
      </c>
      <c r="L264" t="s">
        <v>725</v>
      </c>
      <c r="M264" t="s">
        <v>730</v>
      </c>
      <c r="N264" t="s">
        <v>997</v>
      </c>
      <c r="O264" s="8">
        <v>93.91</v>
      </c>
      <c r="P264" s="8">
        <v>99.04</v>
      </c>
      <c r="Q264" s="10">
        <v>5.7000000000000002E-2</v>
      </c>
      <c r="R264" s="12">
        <v>6</v>
      </c>
      <c r="S264" s="8">
        <f t="shared" si="31"/>
        <v>560.36831999999993</v>
      </c>
      <c r="T264" s="8">
        <f t="shared" si="32"/>
        <v>563.46</v>
      </c>
      <c r="U264" s="8">
        <f t="shared" si="33"/>
        <v>-3.0916800000001103</v>
      </c>
      <c r="V264" s="10">
        <f t="shared" si="34"/>
        <v>-5.5172283829323376E-3</v>
      </c>
    </row>
    <row r="265" spans="1:22" x14ac:dyDescent="0.3">
      <c r="A265" t="s">
        <v>278</v>
      </c>
      <c r="B265" s="6">
        <v>45763</v>
      </c>
      <c r="C265" s="6">
        <v>45773</v>
      </c>
      <c r="D265" s="6">
        <f t="shared" si="28"/>
        <v>45773</v>
      </c>
      <c r="E265" s="12">
        <f t="shared" si="29"/>
        <v>10</v>
      </c>
      <c r="F265" t="s">
        <v>646</v>
      </c>
      <c r="G265" t="s">
        <v>651</v>
      </c>
      <c r="H265" t="s">
        <v>663</v>
      </c>
      <c r="I265" t="str">
        <f t="shared" si="30"/>
        <v>Africa→Nigeria→Port Harcourt</v>
      </c>
      <c r="J265" t="s">
        <v>706</v>
      </c>
      <c r="K265" t="s">
        <v>709</v>
      </c>
      <c r="L265" t="s">
        <v>721</v>
      </c>
      <c r="M265" t="s">
        <v>731</v>
      </c>
      <c r="N265" t="s">
        <v>998</v>
      </c>
      <c r="O265" s="8">
        <v>1457.44</v>
      </c>
      <c r="P265" s="8">
        <v>1996.81</v>
      </c>
      <c r="Q265" s="10">
        <v>0.126</v>
      </c>
      <c r="R265" s="12">
        <v>23</v>
      </c>
      <c r="S265" s="8">
        <f t="shared" si="31"/>
        <v>40139.874619999995</v>
      </c>
      <c r="T265" s="8">
        <f t="shared" si="32"/>
        <v>33521.120000000003</v>
      </c>
      <c r="U265" s="8">
        <f t="shared" si="33"/>
        <v>6618.7546199999924</v>
      </c>
      <c r="V265" s="10">
        <f t="shared" si="34"/>
        <v>0.16489225944672353</v>
      </c>
    </row>
    <row r="266" spans="1:22" x14ac:dyDescent="0.3">
      <c r="A266" t="s">
        <v>279</v>
      </c>
      <c r="B266" s="6">
        <v>45902</v>
      </c>
      <c r="C266" s="6">
        <v>45911</v>
      </c>
      <c r="D266" s="6">
        <f t="shared" si="28"/>
        <v>45911</v>
      </c>
      <c r="E266" s="12">
        <f t="shared" si="29"/>
        <v>9</v>
      </c>
      <c r="F266" t="s">
        <v>648</v>
      </c>
      <c r="G266" t="s">
        <v>653</v>
      </c>
      <c r="H266" t="s">
        <v>667</v>
      </c>
      <c r="I266" t="str">
        <f t="shared" si="30"/>
        <v>Americas→Canada→Toronto</v>
      </c>
      <c r="J266" t="s">
        <v>701</v>
      </c>
      <c r="K266" t="s">
        <v>710</v>
      </c>
      <c r="L266" t="s">
        <v>724</v>
      </c>
      <c r="M266" t="s">
        <v>728</v>
      </c>
      <c r="N266" t="s">
        <v>999</v>
      </c>
      <c r="O266" s="8">
        <v>1207.6300000000001</v>
      </c>
      <c r="P266" s="8">
        <v>921.68</v>
      </c>
      <c r="Q266" s="10">
        <v>0.19600000000000001</v>
      </c>
      <c r="R266" s="12">
        <v>17</v>
      </c>
      <c r="S266" s="8">
        <f t="shared" si="31"/>
        <v>12597.52224</v>
      </c>
      <c r="T266" s="8">
        <f t="shared" si="32"/>
        <v>20529.710000000003</v>
      </c>
      <c r="U266" s="8">
        <f t="shared" si="33"/>
        <v>-7932.1877600000025</v>
      </c>
      <c r="V266" s="10">
        <f t="shared" si="34"/>
        <v>-0.62966253274897988</v>
      </c>
    </row>
    <row r="267" spans="1:22" x14ac:dyDescent="0.3">
      <c r="A267" t="s">
        <v>280</v>
      </c>
      <c r="B267" s="6">
        <v>45573</v>
      </c>
      <c r="C267" s="6">
        <v>45573</v>
      </c>
      <c r="D267" s="6">
        <f t="shared" si="28"/>
        <v>45573</v>
      </c>
      <c r="E267" s="12">
        <f t="shared" si="29"/>
        <v>0</v>
      </c>
      <c r="F267" t="s">
        <v>649</v>
      </c>
      <c r="G267" t="s">
        <v>658</v>
      </c>
      <c r="H267" t="s">
        <v>683</v>
      </c>
      <c r="I267" t="str">
        <f t="shared" si="30"/>
        <v>Europe→United Kingdom→London</v>
      </c>
      <c r="J267" t="s">
        <v>701</v>
      </c>
      <c r="K267" t="s">
        <v>708</v>
      </c>
      <c r="L267" t="s">
        <v>718</v>
      </c>
      <c r="M267" t="s">
        <v>732</v>
      </c>
      <c r="N267" t="s">
        <v>1000</v>
      </c>
      <c r="O267" s="8">
        <v>1108.1099999999999</v>
      </c>
      <c r="P267" s="8">
        <v>2503.79</v>
      </c>
      <c r="Q267" s="10">
        <v>0.184</v>
      </c>
      <c r="R267" s="12">
        <v>19</v>
      </c>
      <c r="S267" s="8">
        <f t="shared" si="31"/>
        <v>38818.760160000005</v>
      </c>
      <c r="T267" s="8">
        <f t="shared" si="32"/>
        <v>21054.089999999997</v>
      </c>
      <c r="U267" s="8">
        <f t="shared" si="33"/>
        <v>17764.670160000009</v>
      </c>
      <c r="V267" s="10">
        <f t="shared" si="34"/>
        <v>0.45763105485025896</v>
      </c>
    </row>
    <row r="268" spans="1:22" x14ac:dyDescent="0.3">
      <c r="A268" t="s">
        <v>281</v>
      </c>
      <c r="B268" s="6">
        <v>45053</v>
      </c>
      <c r="C268" s="6">
        <v>45051</v>
      </c>
      <c r="D268" s="6">
        <f t="shared" si="28"/>
        <v>45053</v>
      </c>
      <c r="E268" s="12">
        <f t="shared" si="29"/>
        <v>0</v>
      </c>
      <c r="F268" t="s">
        <v>646</v>
      </c>
      <c r="G268" t="s">
        <v>651</v>
      </c>
      <c r="H268" t="s">
        <v>663</v>
      </c>
      <c r="I268" t="str">
        <f t="shared" si="30"/>
        <v>Africa→Nigeria→Port Harcourt</v>
      </c>
      <c r="J268" t="s">
        <v>703</v>
      </c>
      <c r="K268" t="s">
        <v>709</v>
      </c>
      <c r="L268" t="s">
        <v>720</v>
      </c>
      <c r="M268" t="s">
        <v>727</v>
      </c>
      <c r="N268" t="s">
        <v>1001</v>
      </c>
      <c r="O268" s="8">
        <v>1269.6500000000001</v>
      </c>
      <c r="P268" s="8">
        <v>2462.77</v>
      </c>
      <c r="Q268" s="10">
        <v>0.107</v>
      </c>
      <c r="R268" s="12">
        <v>8</v>
      </c>
      <c r="S268" s="8">
        <f t="shared" si="31"/>
        <v>17594.028880000002</v>
      </c>
      <c r="T268" s="8">
        <f t="shared" si="32"/>
        <v>10157.200000000001</v>
      </c>
      <c r="U268" s="8">
        <f t="shared" si="33"/>
        <v>7436.8288800000009</v>
      </c>
      <c r="V268" s="10">
        <f t="shared" si="34"/>
        <v>0.42269050089225502</v>
      </c>
    </row>
    <row r="269" spans="1:22" x14ac:dyDescent="0.3">
      <c r="A269" t="s">
        <v>282</v>
      </c>
      <c r="B269" s="6">
        <v>45284</v>
      </c>
      <c r="C269" s="6">
        <v>45292</v>
      </c>
      <c r="D269" s="6">
        <f t="shared" si="28"/>
        <v>45292</v>
      </c>
      <c r="E269" s="12">
        <f t="shared" si="29"/>
        <v>8</v>
      </c>
      <c r="F269" t="s">
        <v>648</v>
      </c>
      <c r="G269" t="s">
        <v>655</v>
      </c>
      <c r="H269" t="s">
        <v>670</v>
      </c>
      <c r="I269" t="str">
        <f t="shared" si="30"/>
        <v>Americas→Brazil→São Paulo</v>
      </c>
      <c r="J269" t="s">
        <v>702</v>
      </c>
      <c r="K269" t="s">
        <v>711</v>
      </c>
      <c r="L269" t="s">
        <v>712</v>
      </c>
      <c r="M269" t="s">
        <v>730</v>
      </c>
      <c r="N269" t="s">
        <v>1002</v>
      </c>
      <c r="O269" s="8">
        <v>526.49</v>
      </c>
      <c r="P269" s="8">
        <v>496.2</v>
      </c>
      <c r="Q269" s="10">
        <v>0</v>
      </c>
      <c r="R269" s="12">
        <v>14</v>
      </c>
      <c r="S269" s="8">
        <f t="shared" si="31"/>
        <v>6946.8</v>
      </c>
      <c r="T269" s="8">
        <f t="shared" si="32"/>
        <v>7370.8600000000006</v>
      </c>
      <c r="U269" s="8">
        <f t="shared" si="33"/>
        <v>-424.0600000000004</v>
      </c>
      <c r="V269" s="10">
        <f t="shared" si="34"/>
        <v>-6.1043933897621985E-2</v>
      </c>
    </row>
    <row r="270" spans="1:22" x14ac:dyDescent="0.3">
      <c r="A270" t="s">
        <v>283</v>
      </c>
      <c r="B270" s="6">
        <v>45301</v>
      </c>
      <c r="C270" s="6">
        <v>45314</v>
      </c>
      <c r="D270" s="6">
        <f t="shared" si="28"/>
        <v>45314</v>
      </c>
      <c r="E270" s="12">
        <f t="shared" si="29"/>
        <v>13</v>
      </c>
      <c r="F270" t="s">
        <v>649</v>
      </c>
      <c r="G270" t="s">
        <v>657</v>
      </c>
      <c r="H270" t="s">
        <v>673</v>
      </c>
      <c r="I270" t="str">
        <f t="shared" si="30"/>
        <v>Europe→France→Marseille</v>
      </c>
      <c r="J270" t="s">
        <v>701</v>
      </c>
      <c r="K270" t="s">
        <v>711</v>
      </c>
      <c r="L270" t="s">
        <v>720</v>
      </c>
      <c r="M270" t="s">
        <v>728</v>
      </c>
      <c r="N270" t="s">
        <v>1003</v>
      </c>
      <c r="O270" s="8">
        <v>720</v>
      </c>
      <c r="P270" s="8">
        <v>907.59</v>
      </c>
      <c r="Q270" s="10">
        <v>0.154</v>
      </c>
      <c r="R270" s="12">
        <v>10</v>
      </c>
      <c r="S270" s="8">
        <f t="shared" si="31"/>
        <v>7678.2113999999992</v>
      </c>
      <c r="T270" s="8">
        <f t="shared" si="32"/>
        <v>7200</v>
      </c>
      <c r="U270" s="8">
        <f t="shared" si="33"/>
        <v>478.21139999999923</v>
      </c>
      <c r="V270" s="10">
        <f t="shared" si="34"/>
        <v>6.2281614179052078E-2</v>
      </c>
    </row>
    <row r="271" spans="1:22" x14ac:dyDescent="0.3">
      <c r="A271" t="s">
        <v>284</v>
      </c>
      <c r="B271" s="6">
        <v>45141</v>
      </c>
      <c r="C271" s="6">
        <v>45152</v>
      </c>
      <c r="D271" s="6">
        <f t="shared" si="28"/>
        <v>45152</v>
      </c>
      <c r="E271" s="12">
        <f t="shared" si="29"/>
        <v>11</v>
      </c>
      <c r="F271" t="s">
        <v>648</v>
      </c>
      <c r="G271" t="s">
        <v>655</v>
      </c>
      <c r="H271" t="s">
        <v>672</v>
      </c>
      <c r="I271" t="str">
        <f t="shared" si="30"/>
        <v>Americas→Brazil→Brasília</v>
      </c>
      <c r="J271" t="s">
        <v>701</v>
      </c>
      <c r="K271" t="s">
        <v>711</v>
      </c>
      <c r="L271" t="s">
        <v>713</v>
      </c>
      <c r="M271" t="s">
        <v>733</v>
      </c>
      <c r="N271" t="s">
        <v>1004</v>
      </c>
      <c r="O271" s="8">
        <v>232.73</v>
      </c>
      <c r="P271" s="8">
        <v>334.19</v>
      </c>
      <c r="Q271" s="10">
        <v>0.13400000000000001</v>
      </c>
      <c r="R271" s="12">
        <v>25</v>
      </c>
      <c r="S271" s="8">
        <f t="shared" si="31"/>
        <v>7235.2134999999998</v>
      </c>
      <c r="T271" s="8">
        <f t="shared" si="32"/>
        <v>5818.25</v>
      </c>
      <c r="U271" s="8">
        <f t="shared" si="33"/>
        <v>1416.9634999999998</v>
      </c>
      <c r="V271" s="10">
        <f t="shared" si="34"/>
        <v>0.1958426658729559</v>
      </c>
    </row>
    <row r="272" spans="1:22" x14ac:dyDescent="0.3">
      <c r="A272" t="s">
        <v>285</v>
      </c>
      <c r="B272" s="6">
        <v>45707</v>
      </c>
      <c r="C272" s="6">
        <v>45725</v>
      </c>
      <c r="D272" s="6">
        <f t="shared" si="28"/>
        <v>45725</v>
      </c>
      <c r="E272" s="12">
        <f t="shared" si="29"/>
        <v>18</v>
      </c>
      <c r="F272" t="s">
        <v>647</v>
      </c>
      <c r="G272" t="s">
        <v>654</v>
      </c>
      <c r="H272" t="s">
        <v>680</v>
      </c>
      <c r="I272" t="str">
        <f t="shared" si="30"/>
        <v>Asia→India→Delhi</v>
      </c>
      <c r="J272" t="s">
        <v>705</v>
      </c>
      <c r="K272" t="s">
        <v>711</v>
      </c>
      <c r="L272" t="s">
        <v>719</v>
      </c>
      <c r="M272" t="s">
        <v>732</v>
      </c>
      <c r="N272" t="s">
        <v>1005</v>
      </c>
      <c r="O272" s="8">
        <v>325.87</v>
      </c>
      <c r="P272" s="8">
        <v>538.79</v>
      </c>
      <c r="Q272" s="10">
        <v>0.17399999999999999</v>
      </c>
      <c r="R272" s="12">
        <v>16</v>
      </c>
      <c r="S272" s="8">
        <f t="shared" si="31"/>
        <v>7120.6486400000003</v>
      </c>
      <c r="T272" s="8">
        <f t="shared" si="32"/>
        <v>5213.92</v>
      </c>
      <c r="U272" s="8">
        <f t="shared" si="33"/>
        <v>1906.7286400000003</v>
      </c>
      <c r="V272" s="10">
        <f t="shared" si="34"/>
        <v>0.26777457172778013</v>
      </c>
    </row>
    <row r="273" spans="1:22" x14ac:dyDescent="0.3">
      <c r="A273" t="s">
        <v>286</v>
      </c>
      <c r="B273" s="6">
        <v>45382</v>
      </c>
      <c r="C273" s="6">
        <v>45399</v>
      </c>
      <c r="D273" s="6">
        <f t="shared" si="28"/>
        <v>45399</v>
      </c>
      <c r="E273" s="12">
        <f t="shared" si="29"/>
        <v>17</v>
      </c>
      <c r="F273" t="s">
        <v>649</v>
      </c>
      <c r="G273" t="s">
        <v>656</v>
      </c>
      <c r="H273" t="s">
        <v>698</v>
      </c>
      <c r="I273" t="str">
        <f t="shared" si="30"/>
        <v>Europe→Germany→Frankfurt</v>
      </c>
      <c r="J273" t="s">
        <v>702</v>
      </c>
      <c r="K273" t="s">
        <v>711</v>
      </c>
      <c r="L273" t="s">
        <v>722</v>
      </c>
      <c r="M273" t="s">
        <v>732</v>
      </c>
      <c r="N273" t="s">
        <v>1006</v>
      </c>
      <c r="O273" s="8">
        <v>1025.51</v>
      </c>
      <c r="P273" s="8">
        <v>1436.54</v>
      </c>
      <c r="Q273" s="10">
        <v>0.13900000000000001</v>
      </c>
      <c r="R273" s="12">
        <v>28</v>
      </c>
      <c r="S273" s="8">
        <f t="shared" si="31"/>
        <v>34632.106319999999</v>
      </c>
      <c r="T273" s="8">
        <f t="shared" si="32"/>
        <v>28714.28</v>
      </c>
      <c r="U273" s="8">
        <f t="shared" si="33"/>
        <v>5917.8263200000001</v>
      </c>
      <c r="V273" s="10">
        <f t="shared" si="34"/>
        <v>0.17087688127656453</v>
      </c>
    </row>
    <row r="274" spans="1:22" x14ac:dyDescent="0.3">
      <c r="A274" t="s">
        <v>287</v>
      </c>
      <c r="B274" s="6">
        <v>45131</v>
      </c>
      <c r="C274" s="6">
        <v>45151</v>
      </c>
      <c r="D274" s="6">
        <f t="shared" si="28"/>
        <v>45151</v>
      </c>
      <c r="E274" s="12">
        <f t="shared" si="29"/>
        <v>20</v>
      </c>
      <c r="F274" t="s">
        <v>648</v>
      </c>
      <c r="G274" t="s">
        <v>653</v>
      </c>
      <c r="H274" t="s">
        <v>681</v>
      </c>
      <c r="I274" t="str">
        <f t="shared" si="30"/>
        <v>Americas→Canada→Montreal</v>
      </c>
      <c r="J274" t="s">
        <v>702</v>
      </c>
      <c r="K274" t="s">
        <v>711</v>
      </c>
      <c r="L274" t="s">
        <v>712</v>
      </c>
      <c r="M274" t="s">
        <v>732</v>
      </c>
      <c r="N274" t="s">
        <v>1007</v>
      </c>
      <c r="O274" s="8">
        <v>1082.3800000000001</v>
      </c>
      <c r="P274" s="8">
        <v>1766.55</v>
      </c>
      <c r="Q274" s="10">
        <v>0.16400000000000001</v>
      </c>
      <c r="R274" s="12">
        <v>20</v>
      </c>
      <c r="S274" s="8">
        <f t="shared" si="31"/>
        <v>29536.716</v>
      </c>
      <c r="T274" s="8">
        <f t="shared" si="32"/>
        <v>21647.600000000002</v>
      </c>
      <c r="U274" s="8">
        <f t="shared" si="33"/>
        <v>7889.1159999999982</v>
      </c>
      <c r="V274" s="10">
        <f t="shared" si="34"/>
        <v>0.26709523157550752</v>
      </c>
    </row>
    <row r="275" spans="1:22" x14ac:dyDescent="0.3">
      <c r="A275" t="s">
        <v>288</v>
      </c>
      <c r="B275" s="6">
        <v>45367</v>
      </c>
      <c r="C275" s="6">
        <v>45395</v>
      </c>
      <c r="D275" s="6">
        <f t="shared" si="28"/>
        <v>45395</v>
      </c>
      <c r="E275" s="12">
        <f t="shared" si="29"/>
        <v>28</v>
      </c>
      <c r="F275" t="s">
        <v>649</v>
      </c>
      <c r="G275" t="s">
        <v>657</v>
      </c>
      <c r="H275" t="s">
        <v>690</v>
      </c>
      <c r="I275" t="str">
        <f t="shared" si="30"/>
        <v>Europe→France→Paris</v>
      </c>
      <c r="J275" t="s">
        <v>705</v>
      </c>
      <c r="K275" t="s">
        <v>708</v>
      </c>
      <c r="L275" t="s">
        <v>723</v>
      </c>
      <c r="M275" t="s">
        <v>728</v>
      </c>
      <c r="N275" t="s">
        <v>1008</v>
      </c>
      <c r="O275" s="8">
        <v>287.61</v>
      </c>
      <c r="P275" s="8">
        <v>628.54</v>
      </c>
      <c r="Q275" s="10">
        <v>0.13500000000000001</v>
      </c>
      <c r="R275" s="12">
        <v>21</v>
      </c>
      <c r="S275" s="8">
        <f t="shared" si="31"/>
        <v>11417.429099999999</v>
      </c>
      <c r="T275" s="8">
        <f t="shared" si="32"/>
        <v>6039.81</v>
      </c>
      <c r="U275" s="8">
        <f t="shared" si="33"/>
        <v>5377.619099999999</v>
      </c>
      <c r="V275" s="10">
        <f t="shared" si="34"/>
        <v>0.47100087531964613</v>
      </c>
    </row>
    <row r="276" spans="1:22" x14ac:dyDescent="0.3">
      <c r="A276" t="s">
        <v>289</v>
      </c>
      <c r="B276" s="6">
        <v>45316</v>
      </c>
      <c r="C276" s="6">
        <v>45318</v>
      </c>
      <c r="D276" s="6">
        <f t="shared" si="28"/>
        <v>45318</v>
      </c>
      <c r="E276" s="12">
        <f t="shared" si="29"/>
        <v>2</v>
      </c>
      <c r="F276" t="s">
        <v>648</v>
      </c>
      <c r="G276" t="s">
        <v>655</v>
      </c>
      <c r="H276" t="s">
        <v>670</v>
      </c>
      <c r="I276" t="str">
        <f t="shared" si="30"/>
        <v>Americas→Brazil→São Paulo</v>
      </c>
      <c r="J276" t="s">
        <v>703</v>
      </c>
      <c r="K276" t="s">
        <v>709</v>
      </c>
      <c r="L276" t="s">
        <v>725</v>
      </c>
      <c r="M276" t="s">
        <v>731</v>
      </c>
      <c r="N276" t="s">
        <v>1009</v>
      </c>
      <c r="O276" s="8">
        <v>1410.97</v>
      </c>
      <c r="P276" s="8">
        <v>1650.75</v>
      </c>
      <c r="Q276" s="10">
        <v>0.13500000000000001</v>
      </c>
      <c r="R276" s="12">
        <v>6</v>
      </c>
      <c r="S276" s="8">
        <f t="shared" si="31"/>
        <v>8567.3924999999999</v>
      </c>
      <c r="T276" s="8">
        <f t="shared" si="32"/>
        <v>8465.82</v>
      </c>
      <c r="U276" s="8">
        <f t="shared" si="33"/>
        <v>101.57250000000022</v>
      </c>
      <c r="V276" s="10">
        <f t="shared" si="34"/>
        <v>1.1855707556295596E-2</v>
      </c>
    </row>
    <row r="277" spans="1:22" x14ac:dyDescent="0.3">
      <c r="A277" t="s">
        <v>290</v>
      </c>
      <c r="B277" s="6">
        <v>45378</v>
      </c>
      <c r="C277" s="6">
        <v>45393</v>
      </c>
      <c r="D277" s="6">
        <f t="shared" si="28"/>
        <v>45393</v>
      </c>
      <c r="E277" s="12">
        <f t="shared" si="29"/>
        <v>15</v>
      </c>
      <c r="F277" t="s">
        <v>648</v>
      </c>
      <c r="G277" t="s">
        <v>660</v>
      </c>
      <c r="H277" t="s">
        <v>686</v>
      </c>
      <c r="I277" t="str">
        <f t="shared" si="30"/>
        <v>Americas→USA→San Francisco</v>
      </c>
      <c r="J277" t="s">
        <v>705</v>
      </c>
      <c r="K277" t="s">
        <v>711</v>
      </c>
      <c r="L277" t="s">
        <v>719</v>
      </c>
      <c r="M277" t="s">
        <v>729</v>
      </c>
      <c r="N277" t="s">
        <v>1010</v>
      </c>
      <c r="O277" s="8">
        <v>1338.35</v>
      </c>
      <c r="P277" s="8">
        <v>2247.14</v>
      </c>
      <c r="Q277" s="10">
        <v>0.115</v>
      </c>
      <c r="R277" s="12">
        <v>40</v>
      </c>
      <c r="S277" s="8">
        <f t="shared" si="31"/>
        <v>79548.755999999994</v>
      </c>
      <c r="T277" s="8">
        <f t="shared" si="32"/>
        <v>53534</v>
      </c>
      <c r="U277" s="8">
        <f t="shared" si="33"/>
        <v>26014.755999999994</v>
      </c>
      <c r="V277" s="10">
        <f t="shared" si="34"/>
        <v>0.32702907384246205</v>
      </c>
    </row>
    <row r="278" spans="1:22" x14ac:dyDescent="0.3">
      <c r="A278" t="s">
        <v>291</v>
      </c>
      <c r="B278" s="6">
        <v>45832</v>
      </c>
      <c r="C278" s="6">
        <v>45852</v>
      </c>
      <c r="D278" s="6">
        <f t="shared" si="28"/>
        <v>45852</v>
      </c>
      <c r="E278" s="12">
        <f t="shared" si="29"/>
        <v>20</v>
      </c>
      <c r="F278" t="s">
        <v>649</v>
      </c>
      <c r="G278" t="s">
        <v>656</v>
      </c>
      <c r="H278" t="s">
        <v>671</v>
      </c>
      <c r="I278" t="str">
        <f t="shared" si="30"/>
        <v>Europe→Germany→Berlin</v>
      </c>
      <c r="J278" t="s">
        <v>701</v>
      </c>
      <c r="K278" t="s">
        <v>711</v>
      </c>
      <c r="L278" t="s">
        <v>719</v>
      </c>
      <c r="M278" t="s">
        <v>733</v>
      </c>
      <c r="N278" t="s">
        <v>1011</v>
      </c>
      <c r="O278" s="8">
        <v>385.08</v>
      </c>
      <c r="P278" s="8">
        <v>893.19</v>
      </c>
      <c r="Q278" s="10">
        <v>0.151</v>
      </c>
      <c r="R278" s="12">
        <v>8</v>
      </c>
      <c r="S278" s="8">
        <f t="shared" si="31"/>
        <v>6066.54648</v>
      </c>
      <c r="T278" s="8">
        <f t="shared" si="32"/>
        <v>3080.64</v>
      </c>
      <c r="U278" s="8">
        <f t="shared" si="33"/>
        <v>2985.9064800000001</v>
      </c>
      <c r="V278" s="10">
        <f t="shared" si="34"/>
        <v>0.49219213762621666</v>
      </c>
    </row>
    <row r="279" spans="1:22" x14ac:dyDescent="0.3">
      <c r="A279" t="s">
        <v>292</v>
      </c>
      <c r="B279" s="6">
        <v>45459</v>
      </c>
      <c r="C279" s="6">
        <v>45476</v>
      </c>
      <c r="D279" s="6">
        <f t="shared" si="28"/>
        <v>45476</v>
      </c>
      <c r="E279" s="12">
        <f t="shared" si="29"/>
        <v>17</v>
      </c>
      <c r="F279" t="s">
        <v>646</v>
      </c>
      <c r="G279" t="s">
        <v>661</v>
      </c>
      <c r="H279" t="s">
        <v>682</v>
      </c>
      <c r="I279" t="str">
        <f t="shared" si="30"/>
        <v>Africa→South Africa→Johannesburg</v>
      </c>
      <c r="J279" t="s">
        <v>706</v>
      </c>
      <c r="K279" t="s">
        <v>709</v>
      </c>
      <c r="L279" t="s">
        <v>721</v>
      </c>
      <c r="M279" t="s">
        <v>730</v>
      </c>
      <c r="N279" t="s">
        <v>1012</v>
      </c>
      <c r="O279" s="8">
        <v>1173.83</v>
      </c>
      <c r="P279" s="8">
        <v>2328.9</v>
      </c>
      <c r="Q279" s="10">
        <v>0.12</v>
      </c>
      <c r="R279" s="12">
        <v>17</v>
      </c>
      <c r="S279" s="8">
        <f t="shared" si="31"/>
        <v>34840.344000000005</v>
      </c>
      <c r="T279" s="8">
        <f t="shared" si="32"/>
        <v>19955.11</v>
      </c>
      <c r="U279" s="8">
        <f t="shared" si="33"/>
        <v>14885.234000000004</v>
      </c>
      <c r="V279" s="10">
        <f t="shared" si="34"/>
        <v>0.42724130393201637</v>
      </c>
    </row>
    <row r="280" spans="1:22" x14ac:dyDescent="0.3">
      <c r="A280" t="s">
        <v>293</v>
      </c>
      <c r="B280" s="6">
        <v>45229</v>
      </c>
      <c r="C280" s="6">
        <v>45244</v>
      </c>
      <c r="D280" s="6">
        <f t="shared" si="28"/>
        <v>45244</v>
      </c>
      <c r="E280" s="12">
        <f t="shared" si="29"/>
        <v>15</v>
      </c>
      <c r="F280" t="s">
        <v>647</v>
      </c>
      <c r="G280" t="s">
        <v>654</v>
      </c>
      <c r="H280" t="s">
        <v>668</v>
      </c>
      <c r="I280" t="str">
        <f t="shared" si="30"/>
        <v>Asia→India→Bengaluru</v>
      </c>
      <c r="J280" t="s">
        <v>701</v>
      </c>
      <c r="K280" t="s">
        <v>708</v>
      </c>
      <c r="L280" t="s">
        <v>721</v>
      </c>
      <c r="M280" t="s">
        <v>731</v>
      </c>
      <c r="N280" t="s">
        <v>1013</v>
      </c>
      <c r="O280" s="8">
        <v>953.46</v>
      </c>
      <c r="P280" s="8">
        <v>2066.75</v>
      </c>
      <c r="Q280" s="10">
        <v>0.13800000000000001</v>
      </c>
      <c r="R280" s="12">
        <v>5</v>
      </c>
      <c r="S280" s="8">
        <f t="shared" si="31"/>
        <v>8907.6924999999992</v>
      </c>
      <c r="T280" s="8">
        <f t="shared" si="32"/>
        <v>4767.3</v>
      </c>
      <c r="U280" s="8">
        <f t="shared" si="33"/>
        <v>4140.392499999999</v>
      </c>
      <c r="V280" s="10">
        <f t="shared" si="34"/>
        <v>0.46481089238318446</v>
      </c>
    </row>
    <row r="281" spans="1:22" x14ac:dyDescent="0.3">
      <c r="A281" t="s">
        <v>294</v>
      </c>
      <c r="B281" s="6">
        <v>45092</v>
      </c>
      <c r="C281" s="6">
        <v>45100</v>
      </c>
      <c r="D281" s="6">
        <f t="shared" si="28"/>
        <v>45100</v>
      </c>
      <c r="E281" s="12">
        <f t="shared" si="29"/>
        <v>8</v>
      </c>
      <c r="F281" t="s">
        <v>648</v>
      </c>
      <c r="G281" t="s">
        <v>660</v>
      </c>
      <c r="H281" t="s">
        <v>686</v>
      </c>
      <c r="I281" t="str">
        <f t="shared" si="30"/>
        <v>Americas→USA→San Francisco</v>
      </c>
      <c r="J281" t="s">
        <v>704</v>
      </c>
      <c r="K281" t="s">
        <v>710</v>
      </c>
      <c r="L281" t="s">
        <v>719</v>
      </c>
      <c r="M281" t="s">
        <v>732</v>
      </c>
      <c r="N281" t="s">
        <v>1014</v>
      </c>
      <c r="O281" s="8">
        <v>1097.0899999999999</v>
      </c>
      <c r="P281" s="8">
        <v>2182.31</v>
      </c>
      <c r="Q281" s="10">
        <v>0.112</v>
      </c>
      <c r="R281" s="12">
        <v>9</v>
      </c>
      <c r="S281" s="8">
        <f t="shared" si="31"/>
        <v>17441.021520000002</v>
      </c>
      <c r="T281" s="8">
        <f t="shared" si="32"/>
        <v>9873.81</v>
      </c>
      <c r="U281" s="8">
        <f t="shared" si="33"/>
        <v>7567.2115200000026</v>
      </c>
      <c r="V281" s="10">
        <f t="shared" si="34"/>
        <v>0.43387432962699546</v>
      </c>
    </row>
    <row r="282" spans="1:22" x14ac:dyDescent="0.3">
      <c r="A282" t="s">
        <v>295</v>
      </c>
      <c r="B282" s="6">
        <v>45730</v>
      </c>
      <c r="C282" s="6">
        <v>45745</v>
      </c>
      <c r="D282" s="6">
        <f t="shared" si="28"/>
        <v>45745</v>
      </c>
      <c r="E282" s="12">
        <f t="shared" si="29"/>
        <v>15</v>
      </c>
      <c r="F282" t="s">
        <v>647</v>
      </c>
      <c r="G282" t="s">
        <v>652</v>
      </c>
      <c r="H282" t="s">
        <v>689</v>
      </c>
      <c r="I282" t="str">
        <f t="shared" si="30"/>
        <v>Asia→Japan→Tokyo</v>
      </c>
      <c r="J282" t="s">
        <v>703</v>
      </c>
      <c r="K282" t="s">
        <v>711</v>
      </c>
      <c r="L282" t="s">
        <v>722</v>
      </c>
      <c r="M282" t="s">
        <v>729</v>
      </c>
      <c r="N282" t="s">
        <v>1015</v>
      </c>
      <c r="O282" s="8">
        <v>1106.96</v>
      </c>
      <c r="P282" s="8">
        <v>2726.62</v>
      </c>
      <c r="Q282" s="10">
        <v>0.317</v>
      </c>
      <c r="R282" s="12">
        <v>7</v>
      </c>
      <c r="S282" s="8">
        <f t="shared" si="31"/>
        <v>13035.970220000001</v>
      </c>
      <c r="T282" s="8">
        <f t="shared" si="32"/>
        <v>7748.72</v>
      </c>
      <c r="U282" s="8">
        <f t="shared" si="33"/>
        <v>5287.2502200000008</v>
      </c>
      <c r="V282" s="10">
        <f t="shared" si="34"/>
        <v>0.40558931408789306</v>
      </c>
    </row>
    <row r="283" spans="1:22" x14ac:dyDescent="0.3">
      <c r="A283" t="s">
        <v>296</v>
      </c>
      <c r="B283" s="6">
        <v>45153</v>
      </c>
      <c r="C283" s="6">
        <v>45163</v>
      </c>
      <c r="D283" s="6">
        <f t="shared" si="28"/>
        <v>45163</v>
      </c>
      <c r="E283" s="12">
        <f t="shared" si="29"/>
        <v>10</v>
      </c>
      <c r="F283" t="s">
        <v>646</v>
      </c>
      <c r="G283" t="s">
        <v>650</v>
      </c>
      <c r="H283" t="s">
        <v>664</v>
      </c>
      <c r="I283" t="str">
        <f t="shared" si="30"/>
        <v>Africa→Kenya→Nairobi</v>
      </c>
      <c r="J283" t="s">
        <v>705</v>
      </c>
      <c r="K283" t="s">
        <v>707</v>
      </c>
      <c r="L283" t="s">
        <v>725</v>
      </c>
      <c r="M283" t="s">
        <v>730</v>
      </c>
      <c r="N283" t="s">
        <v>1016</v>
      </c>
      <c r="O283" s="8">
        <v>91.85</v>
      </c>
      <c r="P283" s="8">
        <v>111.29</v>
      </c>
      <c r="Q283" s="10">
        <v>0</v>
      </c>
      <c r="R283" s="12">
        <v>6</v>
      </c>
      <c r="S283" s="8">
        <f t="shared" si="31"/>
        <v>667.74</v>
      </c>
      <c r="T283" s="8">
        <f t="shared" si="32"/>
        <v>551.09999999999991</v>
      </c>
      <c r="U283" s="8">
        <f t="shared" si="33"/>
        <v>116.6400000000001</v>
      </c>
      <c r="V283" s="10">
        <f t="shared" si="34"/>
        <v>0.17467876718483258</v>
      </c>
    </row>
    <row r="284" spans="1:22" x14ac:dyDescent="0.3">
      <c r="A284" t="s">
        <v>297</v>
      </c>
      <c r="B284" s="6">
        <v>45794</v>
      </c>
      <c r="C284" s="6">
        <v>45805</v>
      </c>
      <c r="D284" s="6">
        <f t="shared" si="28"/>
        <v>45805</v>
      </c>
      <c r="E284" s="12">
        <f t="shared" si="29"/>
        <v>11</v>
      </c>
      <c r="F284" t="s">
        <v>647</v>
      </c>
      <c r="G284" t="s">
        <v>654</v>
      </c>
      <c r="H284" t="s">
        <v>668</v>
      </c>
      <c r="I284" t="str">
        <f t="shared" si="30"/>
        <v>Asia→India→Bengaluru</v>
      </c>
      <c r="J284" t="s">
        <v>701</v>
      </c>
      <c r="K284" t="s">
        <v>710</v>
      </c>
      <c r="L284" t="s">
        <v>717</v>
      </c>
      <c r="M284" t="s">
        <v>731</v>
      </c>
      <c r="N284" t="s">
        <v>1017</v>
      </c>
      <c r="O284" s="8">
        <v>623.4</v>
      </c>
      <c r="P284" s="8">
        <v>1100.0899999999999</v>
      </c>
      <c r="Q284" s="10">
        <v>0.114</v>
      </c>
      <c r="R284" s="12">
        <v>12</v>
      </c>
      <c r="S284" s="8">
        <f t="shared" si="31"/>
        <v>11696.156879999999</v>
      </c>
      <c r="T284" s="8">
        <f t="shared" si="32"/>
        <v>7480.7999999999993</v>
      </c>
      <c r="U284" s="8">
        <f t="shared" si="33"/>
        <v>4215.3568799999994</v>
      </c>
      <c r="V284" s="10">
        <f t="shared" si="34"/>
        <v>0.36040529579490388</v>
      </c>
    </row>
    <row r="285" spans="1:22" x14ac:dyDescent="0.3">
      <c r="A285" t="s">
        <v>298</v>
      </c>
      <c r="B285" s="6">
        <v>45304</v>
      </c>
      <c r="C285" s="6">
        <v>45327</v>
      </c>
      <c r="D285" s="6">
        <f t="shared" si="28"/>
        <v>45327</v>
      </c>
      <c r="E285" s="12">
        <f t="shared" si="29"/>
        <v>23</v>
      </c>
      <c r="F285" t="s">
        <v>649</v>
      </c>
      <c r="G285" t="s">
        <v>656</v>
      </c>
      <c r="H285" t="s">
        <v>698</v>
      </c>
      <c r="I285" t="str">
        <f t="shared" si="30"/>
        <v>Europe→Germany→Frankfurt</v>
      </c>
      <c r="J285" t="s">
        <v>702</v>
      </c>
      <c r="K285" t="s">
        <v>711</v>
      </c>
      <c r="L285" t="s">
        <v>717</v>
      </c>
      <c r="M285" t="s">
        <v>731</v>
      </c>
      <c r="N285" t="s">
        <v>1018</v>
      </c>
      <c r="O285" s="8">
        <v>1017.93</v>
      </c>
      <c r="P285" s="8">
        <v>1529.14</v>
      </c>
      <c r="Q285" s="10">
        <v>0.155</v>
      </c>
      <c r="R285" s="12">
        <v>12</v>
      </c>
      <c r="S285" s="8">
        <f t="shared" si="31"/>
        <v>15505.479600000001</v>
      </c>
      <c r="T285" s="8">
        <f t="shared" si="32"/>
        <v>12215.16</v>
      </c>
      <c r="U285" s="8">
        <f t="shared" si="33"/>
        <v>3290.3196000000007</v>
      </c>
      <c r="V285" s="10">
        <f t="shared" si="34"/>
        <v>0.21220366508366503</v>
      </c>
    </row>
    <row r="286" spans="1:22" x14ac:dyDescent="0.3">
      <c r="A286" t="s">
        <v>299</v>
      </c>
      <c r="B286" s="6">
        <v>45101</v>
      </c>
      <c r="C286" s="6">
        <v>45128</v>
      </c>
      <c r="D286" s="6">
        <f t="shared" si="28"/>
        <v>45128</v>
      </c>
      <c r="E286" s="12">
        <f t="shared" si="29"/>
        <v>27</v>
      </c>
      <c r="F286" t="s">
        <v>647</v>
      </c>
      <c r="G286" t="s">
        <v>652</v>
      </c>
      <c r="H286" t="s">
        <v>694</v>
      </c>
      <c r="I286" t="str">
        <f t="shared" si="30"/>
        <v>Asia→Japan→Nagoya</v>
      </c>
      <c r="J286" t="s">
        <v>704</v>
      </c>
      <c r="K286" t="s">
        <v>709</v>
      </c>
      <c r="L286" t="s">
        <v>713</v>
      </c>
      <c r="M286" t="s">
        <v>730</v>
      </c>
      <c r="N286" t="s">
        <v>1019</v>
      </c>
      <c r="O286" s="8">
        <v>554.76</v>
      </c>
      <c r="P286" s="8">
        <v>728.69</v>
      </c>
      <c r="Q286" s="10">
        <v>0.22</v>
      </c>
      <c r="R286" s="12">
        <v>7</v>
      </c>
      <c r="S286" s="8">
        <f t="shared" si="31"/>
        <v>3978.6474000000003</v>
      </c>
      <c r="T286" s="8">
        <f t="shared" si="32"/>
        <v>3883.3199999999997</v>
      </c>
      <c r="U286" s="8">
        <f t="shared" si="33"/>
        <v>95.32740000000058</v>
      </c>
      <c r="V286" s="10">
        <f t="shared" si="34"/>
        <v>2.395975074343119E-2</v>
      </c>
    </row>
    <row r="287" spans="1:22" x14ac:dyDescent="0.3">
      <c r="A287" t="s">
        <v>300</v>
      </c>
      <c r="B287" s="6">
        <v>45751</v>
      </c>
      <c r="C287" s="6">
        <v>45760</v>
      </c>
      <c r="D287" s="6">
        <f t="shared" si="28"/>
        <v>45760</v>
      </c>
      <c r="E287" s="12">
        <f t="shared" si="29"/>
        <v>9</v>
      </c>
      <c r="F287" t="s">
        <v>649</v>
      </c>
      <c r="G287" t="s">
        <v>656</v>
      </c>
      <c r="H287" t="s">
        <v>684</v>
      </c>
      <c r="I287" t="str">
        <f t="shared" si="30"/>
        <v>Europe→Germany→Munich</v>
      </c>
      <c r="J287" t="s">
        <v>704</v>
      </c>
      <c r="K287" t="s">
        <v>709</v>
      </c>
      <c r="L287" t="s">
        <v>721</v>
      </c>
      <c r="M287" t="s">
        <v>730</v>
      </c>
      <c r="N287" t="s">
        <v>1020</v>
      </c>
      <c r="O287" s="8">
        <v>7.02</v>
      </c>
      <c r="P287" s="8">
        <v>6.28</v>
      </c>
      <c r="Q287" s="10">
        <v>0.13400000000000001</v>
      </c>
      <c r="R287" s="12">
        <v>14</v>
      </c>
      <c r="S287" s="8">
        <f t="shared" si="31"/>
        <v>76.138720000000006</v>
      </c>
      <c r="T287" s="8">
        <f t="shared" si="32"/>
        <v>98.28</v>
      </c>
      <c r="U287" s="8">
        <f t="shared" si="33"/>
        <v>-22.141279999999995</v>
      </c>
      <c r="V287" s="10">
        <f t="shared" si="34"/>
        <v>-0.29080184169106066</v>
      </c>
    </row>
    <row r="288" spans="1:22" x14ac:dyDescent="0.3">
      <c r="A288" t="s">
        <v>301</v>
      </c>
      <c r="B288" s="6">
        <v>45542</v>
      </c>
      <c r="C288" s="6">
        <v>45542</v>
      </c>
      <c r="D288" s="6">
        <f t="shared" si="28"/>
        <v>45542</v>
      </c>
      <c r="E288" s="12">
        <f t="shared" si="29"/>
        <v>0</v>
      </c>
      <c r="F288" t="s">
        <v>647</v>
      </c>
      <c r="G288" t="s">
        <v>654</v>
      </c>
      <c r="H288" t="s">
        <v>691</v>
      </c>
      <c r="I288" t="str">
        <f t="shared" si="30"/>
        <v>Asia→India→Mumbai</v>
      </c>
      <c r="J288" t="s">
        <v>702</v>
      </c>
      <c r="K288" t="s">
        <v>710</v>
      </c>
      <c r="L288" t="s">
        <v>717</v>
      </c>
      <c r="M288" t="s">
        <v>729</v>
      </c>
      <c r="N288" t="s">
        <v>1021</v>
      </c>
      <c r="O288" s="8">
        <v>1066.6500000000001</v>
      </c>
      <c r="P288" s="8">
        <v>2569.77</v>
      </c>
      <c r="Q288" s="10">
        <v>0.13400000000000001</v>
      </c>
      <c r="R288" s="12">
        <v>9</v>
      </c>
      <c r="S288" s="8">
        <f t="shared" si="31"/>
        <v>20028.787380000002</v>
      </c>
      <c r="T288" s="8">
        <f t="shared" si="32"/>
        <v>9599.85</v>
      </c>
      <c r="U288" s="8">
        <f t="shared" si="33"/>
        <v>10428.937380000001</v>
      </c>
      <c r="V288" s="10">
        <f t="shared" si="34"/>
        <v>0.52069739331368348</v>
      </c>
    </row>
    <row r="289" spans="1:22" x14ac:dyDescent="0.3">
      <c r="A289" t="s">
        <v>302</v>
      </c>
      <c r="B289" s="6">
        <v>45319</v>
      </c>
      <c r="C289" s="6">
        <v>45321</v>
      </c>
      <c r="D289" s="6">
        <f t="shared" si="28"/>
        <v>45321</v>
      </c>
      <c r="E289" s="12">
        <f t="shared" si="29"/>
        <v>2</v>
      </c>
      <c r="F289" t="s">
        <v>646</v>
      </c>
      <c r="G289" t="s">
        <v>661</v>
      </c>
      <c r="H289" t="s">
        <v>695</v>
      </c>
      <c r="I289" t="str">
        <f t="shared" si="30"/>
        <v>Africa→South Africa→Cape Town</v>
      </c>
      <c r="J289" t="s">
        <v>704</v>
      </c>
      <c r="K289" t="s">
        <v>711</v>
      </c>
      <c r="L289" t="s">
        <v>721</v>
      </c>
      <c r="M289" t="s">
        <v>733</v>
      </c>
      <c r="N289" t="s">
        <v>1022</v>
      </c>
      <c r="O289" s="8">
        <v>798.45</v>
      </c>
      <c r="P289" s="8">
        <v>1592.02</v>
      </c>
      <c r="Q289" s="10">
        <v>6.6000000000000003E-2</v>
      </c>
      <c r="R289" s="12">
        <v>18</v>
      </c>
      <c r="S289" s="8">
        <f t="shared" si="31"/>
        <v>26765.040239999998</v>
      </c>
      <c r="T289" s="8">
        <f t="shared" si="32"/>
        <v>14372.1</v>
      </c>
      <c r="U289" s="8">
        <f t="shared" si="33"/>
        <v>12392.940239999998</v>
      </c>
      <c r="V289" s="10">
        <f t="shared" si="34"/>
        <v>0.46302714768494585</v>
      </c>
    </row>
    <row r="290" spans="1:22" x14ac:dyDescent="0.3">
      <c r="A290" t="s">
        <v>303</v>
      </c>
      <c r="B290" s="6">
        <v>45125</v>
      </c>
      <c r="C290" s="6">
        <v>45148</v>
      </c>
      <c r="D290" s="6">
        <f t="shared" si="28"/>
        <v>45148</v>
      </c>
      <c r="E290" s="12">
        <f t="shared" si="29"/>
        <v>23</v>
      </c>
      <c r="F290" t="s">
        <v>646</v>
      </c>
      <c r="G290" t="s">
        <v>661</v>
      </c>
      <c r="H290" t="s">
        <v>682</v>
      </c>
      <c r="I290" t="str">
        <f t="shared" si="30"/>
        <v>Africa→South Africa→Johannesburg</v>
      </c>
      <c r="J290" t="s">
        <v>705</v>
      </c>
      <c r="K290" t="s">
        <v>707</v>
      </c>
      <c r="L290" t="s">
        <v>716</v>
      </c>
      <c r="M290" t="s">
        <v>727</v>
      </c>
      <c r="N290" t="s">
        <v>1023</v>
      </c>
      <c r="O290" s="8">
        <v>1271.56</v>
      </c>
      <c r="P290" s="8">
        <v>995.47</v>
      </c>
      <c r="Q290" s="10">
        <v>0.192</v>
      </c>
      <c r="R290" s="12">
        <v>13</v>
      </c>
      <c r="S290" s="8">
        <f t="shared" si="31"/>
        <v>10456.416880000001</v>
      </c>
      <c r="T290" s="8">
        <f t="shared" si="32"/>
        <v>16530.28</v>
      </c>
      <c r="U290" s="8">
        <f t="shared" si="33"/>
        <v>-6073.8631199999982</v>
      </c>
      <c r="V290" s="10">
        <f t="shared" si="34"/>
        <v>-0.58087423155607754</v>
      </c>
    </row>
    <row r="291" spans="1:22" x14ac:dyDescent="0.3">
      <c r="A291" t="s">
        <v>304</v>
      </c>
      <c r="B291" s="6">
        <v>45897</v>
      </c>
      <c r="C291" s="6">
        <v>45895</v>
      </c>
      <c r="D291" s="6">
        <f t="shared" si="28"/>
        <v>45897</v>
      </c>
      <c r="E291" s="12">
        <f t="shared" si="29"/>
        <v>0</v>
      </c>
      <c r="F291" t="s">
        <v>646</v>
      </c>
      <c r="G291" t="s">
        <v>651</v>
      </c>
      <c r="H291" t="s">
        <v>663</v>
      </c>
      <c r="I291" t="str">
        <f t="shared" si="30"/>
        <v>Africa→Nigeria→Port Harcourt</v>
      </c>
      <c r="J291" t="s">
        <v>705</v>
      </c>
      <c r="K291" t="s">
        <v>707</v>
      </c>
      <c r="L291" t="s">
        <v>720</v>
      </c>
      <c r="M291" t="s">
        <v>733</v>
      </c>
      <c r="N291" t="s">
        <v>1024</v>
      </c>
      <c r="O291" s="8">
        <v>521.05999999999995</v>
      </c>
      <c r="P291" s="8">
        <v>1240.31</v>
      </c>
      <c r="Q291" s="10">
        <v>0.14599999999999999</v>
      </c>
      <c r="R291" s="12">
        <v>18</v>
      </c>
      <c r="S291" s="8">
        <f t="shared" si="31"/>
        <v>19066.045319999997</v>
      </c>
      <c r="T291" s="8">
        <f t="shared" si="32"/>
        <v>9379.0799999999981</v>
      </c>
      <c r="U291" s="8">
        <f t="shared" si="33"/>
        <v>9686.9653199999993</v>
      </c>
      <c r="V291" s="10">
        <f t="shared" si="34"/>
        <v>0.50807417885650974</v>
      </c>
    </row>
    <row r="292" spans="1:22" x14ac:dyDescent="0.3">
      <c r="A292" t="s">
        <v>305</v>
      </c>
      <c r="B292" s="6">
        <v>45746</v>
      </c>
      <c r="C292" s="6">
        <v>45754</v>
      </c>
      <c r="D292" s="6">
        <f t="shared" si="28"/>
        <v>45754</v>
      </c>
      <c r="E292" s="12">
        <f t="shared" si="29"/>
        <v>8</v>
      </c>
      <c r="F292" t="s">
        <v>648</v>
      </c>
      <c r="G292" t="s">
        <v>655</v>
      </c>
      <c r="H292" t="s">
        <v>670</v>
      </c>
      <c r="I292" t="str">
        <f t="shared" si="30"/>
        <v>Americas→Brazil→São Paulo</v>
      </c>
      <c r="J292" t="s">
        <v>703</v>
      </c>
      <c r="K292" t="s">
        <v>711</v>
      </c>
      <c r="L292" t="s">
        <v>716</v>
      </c>
      <c r="M292" t="s">
        <v>728</v>
      </c>
      <c r="N292" t="s">
        <v>1025</v>
      </c>
      <c r="O292" s="8">
        <v>71.62</v>
      </c>
      <c r="P292" s="8">
        <v>118.37</v>
      </c>
      <c r="Q292" s="10">
        <v>0.156</v>
      </c>
      <c r="R292" s="12">
        <v>11</v>
      </c>
      <c r="S292" s="8">
        <f t="shared" si="31"/>
        <v>1098.9470800000001</v>
      </c>
      <c r="T292" s="8">
        <f t="shared" si="32"/>
        <v>787.82</v>
      </c>
      <c r="U292" s="8">
        <f t="shared" si="33"/>
        <v>311.12708000000009</v>
      </c>
      <c r="V292" s="10">
        <f t="shared" si="34"/>
        <v>0.28311379652603474</v>
      </c>
    </row>
    <row r="293" spans="1:22" x14ac:dyDescent="0.3">
      <c r="A293" t="s">
        <v>306</v>
      </c>
      <c r="B293" s="6">
        <v>45220</v>
      </c>
      <c r="C293" s="6">
        <v>45239</v>
      </c>
      <c r="D293" s="6">
        <f t="shared" si="28"/>
        <v>45239</v>
      </c>
      <c r="E293" s="12">
        <f t="shared" si="29"/>
        <v>19</v>
      </c>
      <c r="F293" t="s">
        <v>649</v>
      </c>
      <c r="G293" t="s">
        <v>658</v>
      </c>
      <c r="H293" t="s">
        <v>683</v>
      </c>
      <c r="I293" t="str">
        <f t="shared" si="30"/>
        <v>Europe→United Kingdom→London</v>
      </c>
      <c r="J293" t="s">
        <v>703</v>
      </c>
      <c r="K293" t="s">
        <v>711</v>
      </c>
      <c r="L293" t="s">
        <v>720</v>
      </c>
      <c r="M293" t="s">
        <v>733</v>
      </c>
      <c r="N293" t="s">
        <v>1026</v>
      </c>
      <c r="O293" s="8">
        <v>1142.48</v>
      </c>
      <c r="P293" s="8">
        <v>2105.5300000000002</v>
      </c>
      <c r="Q293" s="10">
        <v>0.20699999999999999</v>
      </c>
      <c r="R293" s="12">
        <v>14</v>
      </c>
      <c r="S293" s="8">
        <f t="shared" si="31"/>
        <v>23375.594060000003</v>
      </c>
      <c r="T293" s="8">
        <f t="shared" si="32"/>
        <v>15994.720000000001</v>
      </c>
      <c r="U293" s="8">
        <f t="shared" si="33"/>
        <v>7380.8740600000019</v>
      </c>
      <c r="V293" s="10">
        <f t="shared" si="34"/>
        <v>0.31575129346680658</v>
      </c>
    </row>
    <row r="294" spans="1:22" x14ac:dyDescent="0.3">
      <c r="A294" t="s">
        <v>307</v>
      </c>
      <c r="B294" s="6">
        <v>45161</v>
      </c>
      <c r="C294" s="6">
        <v>45191</v>
      </c>
      <c r="D294" s="6">
        <f t="shared" si="28"/>
        <v>45191</v>
      </c>
      <c r="E294" s="12">
        <f t="shared" si="29"/>
        <v>30</v>
      </c>
      <c r="F294" t="s">
        <v>649</v>
      </c>
      <c r="G294" t="s">
        <v>658</v>
      </c>
      <c r="H294" t="s">
        <v>683</v>
      </c>
      <c r="I294" t="str">
        <f t="shared" si="30"/>
        <v>Europe→United Kingdom→London</v>
      </c>
      <c r="J294" t="s">
        <v>704</v>
      </c>
      <c r="K294" t="s">
        <v>710</v>
      </c>
      <c r="L294" t="s">
        <v>719</v>
      </c>
      <c r="M294" t="s">
        <v>733</v>
      </c>
      <c r="N294" t="s">
        <v>1027</v>
      </c>
      <c r="O294" s="8">
        <v>209.81</v>
      </c>
      <c r="P294" s="8">
        <v>523</v>
      </c>
      <c r="Q294" s="10">
        <v>5.8999999999999997E-2</v>
      </c>
      <c r="R294" s="12">
        <v>15</v>
      </c>
      <c r="S294" s="8">
        <f t="shared" si="31"/>
        <v>7382.1450000000004</v>
      </c>
      <c r="T294" s="8">
        <f t="shared" si="32"/>
        <v>3147.15</v>
      </c>
      <c r="U294" s="8">
        <f t="shared" si="33"/>
        <v>4234.9950000000008</v>
      </c>
      <c r="V294" s="10">
        <f t="shared" si="34"/>
        <v>0.57368082041195356</v>
      </c>
    </row>
    <row r="295" spans="1:22" x14ac:dyDescent="0.3">
      <c r="A295" t="s">
        <v>308</v>
      </c>
      <c r="B295" s="6">
        <v>45758</v>
      </c>
      <c r="C295" s="6">
        <v>45781</v>
      </c>
      <c r="D295" s="6">
        <f t="shared" si="28"/>
        <v>45781</v>
      </c>
      <c r="E295" s="12">
        <f t="shared" si="29"/>
        <v>23</v>
      </c>
      <c r="F295" t="s">
        <v>647</v>
      </c>
      <c r="G295" t="s">
        <v>652</v>
      </c>
      <c r="H295" t="s">
        <v>666</v>
      </c>
      <c r="I295" t="str">
        <f t="shared" si="30"/>
        <v>Asia→Japan→Osaka</v>
      </c>
      <c r="J295" t="s">
        <v>705</v>
      </c>
      <c r="K295" t="s">
        <v>708</v>
      </c>
      <c r="L295" t="s">
        <v>724</v>
      </c>
      <c r="M295" t="s">
        <v>727</v>
      </c>
      <c r="N295" t="s">
        <v>1028</v>
      </c>
      <c r="O295" s="8">
        <v>786.2</v>
      </c>
      <c r="P295" s="8">
        <v>1075.3</v>
      </c>
      <c r="Q295" s="10">
        <v>0.08</v>
      </c>
      <c r="R295" s="12">
        <v>9</v>
      </c>
      <c r="S295" s="8">
        <f t="shared" si="31"/>
        <v>8903.4839999999986</v>
      </c>
      <c r="T295" s="8">
        <f t="shared" si="32"/>
        <v>7075.8</v>
      </c>
      <c r="U295" s="8">
        <f t="shared" si="33"/>
        <v>1827.6839999999984</v>
      </c>
      <c r="V295" s="10">
        <f t="shared" si="34"/>
        <v>0.20527739478163815</v>
      </c>
    </row>
    <row r="296" spans="1:22" x14ac:dyDescent="0.3">
      <c r="A296" t="s">
        <v>309</v>
      </c>
      <c r="B296" s="6">
        <v>45809</v>
      </c>
      <c r="C296" s="6">
        <v>45835</v>
      </c>
      <c r="D296" s="6">
        <f t="shared" si="28"/>
        <v>45835</v>
      </c>
      <c r="E296" s="12">
        <f t="shared" si="29"/>
        <v>26</v>
      </c>
      <c r="F296" t="s">
        <v>649</v>
      </c>
      <c r="G296" t="s">
        <v>656</v>
      </c>
      <c r="H296" t="s">
        <v>684</v>
      </c>
      <c r="I296" t="str">
        <f t="shared" si="30"/>
        <v>Europe→Germany→Munich</v>
      </c>
      <c r="J296" t="s">
        <v>704</v>
      </c>
      <c r="K296" t="s">
        <v>710</v>
      </c>
      <c r="L296" t="s">
        <v>718</v>
      </c>
      <c r="M296" t="s">
        <v>731</v>
      </c>
      <c r="N296" t="s">
        <v>1029</v>
      </c>
      <c r="O296" s="8">
        <v>1362.31</v>
      </c>
      <c r="P296" s="8">
        <v>3294.57</v>
      </c>
      <c r="Q296" s="10">
        <v>0.113</v>
      </c>
      <c r="R296" s="12">
        <v>7</v>
      </c>
      <c r="S296" s="8">
        <f t="shared" si="31"/>
        <v>20455.985130000001</v>
      </c>
      <c r="T296" s="8">
        <f t="shared" si="32"/>
        <v>9536.17</v>
      </c>
      <c r="U296" s="8">
        <f t="shared" si="33"/>
        <v>10919.815130000001</v>
      </c>
      <c r="V296" s="10">
        <f t="shared" si="34"/>
        <v>0.5338200561157721</v>
      </c>
    </row>
    <row r="297" spans="1:22" x14ac:dyDescent="0.3">
      <c r="A297" t="s">
        <v>310</v>
      </c>
      <c r="B297" s="6">
        <v>45353</v>
      </c>
      <c r="C297" s="6">
        <v>45367</v>
      </c>
      <c r="D297" s="6">
        <f t="shared" si="28"/>
        <v>45367</v>
      </c>
      <c r="E297" s="12">
        <f t="shared" si="29"/>
        <v>14</v>
      </c>
      <c r="F297" t="s">
        <v>648</v>
      </c>
      <c r="G297" t="s">
        <v>653</v>
      </c>
      <c r="H297" t="s">
        <v>688</v>
      </c>
      <c r="I297" t="str">
        <f t="shared" si="30"/>
        <v>Americas→Canada→Vancouver</v>
      </c>
      <c r="J297" t="s">
        <v>703</v>
      </c>
      <c r="K297" t="s">
        <v>711</v>
      </c>
      <c r="L297" t="s">
        <v>719</v>
      </c>
      <c r="M297" t="s">
        <v>728</v>
      </c>
      <c r="N297" t="s">
        <v>1030</v>
      </c>
      <c r="O297" s="8">
        <v>248.24</v>
      </c>
      <c r="P297" s="8">
        <v>464.05</v>
      </c>
      <c r="Q297" s="10">
        <v>0.16900000000000001</v>
      </c>
      <c r="R297" s="12">
        <v>11</v>
      </c>
      <c r="S297" s="8">
        <f t="shared" si="31"/>
        <v>4241.88105</v>
      </c>
      <c r="T297" s="8">
        <f t="shared" si="32"/>
        <v>2730.6400000000003</v>
      </c>
      <c r="U297" s="8">
        <f t="shared" si="33"/>
        <v>1511.2410499999996</v>
      </c>
      <c r="V297" s="10">
        <f t="shared" si="34"/>
        <v>0.3562667203975462</v>
      </c>
    </row>
    <row r="298" spans="1:22" x14ac:dyDescent="0.3">
      <c r="A298" t="s">
        <v>311</v>
      </c>
      <c r="B298" s="6">
        <v>45097</v>
      </c>
      <c r="C298" s="6">
        <v>45115</v>
      </c>
      <c r="D298" s="6">
        <f t="shared" si="28"/>
        <v>45115</v>
      </c>
      <c r="E298" s="12">
        <f t="shared" si="29"/>
        <v>18</v>
      </c>
      <c r="F298" t="s">
        <v>648</v>
      </c>
      <c r="G298" t="s">
        <v>660</v>
      </c>
      <c r="H298" t="s">
        <v>697</v>
      </c>
      <c r="I298" t="str">
        <f t="shared" si="30"/>
        <v>Americas→USA→Austin</v>
      </c>
      <c r="J298" t="s">
        <v>703</v>
      </c>
      <c r="K298" t="s">
        <v>711</v>
      </c>
      <c r="L298" t="s">
        <v>721</v>
      </c>
      <c r="M298" t="s">
        <v>732</v>
      </c>
      <c r="N298" t="s">
        <v>1031</v>
      </c>
      <c r="O298" s="8">
        <v>337</v>
      </c>
      <c r="P298" s="8">
        <v>511.03</v>
      </c>
      <c r="Q298" s="10">
        <v>0.108</v>
      </c>
      <c r="R298" s="12">
        <v>7</v>
      </c>
      <c r="S298" s="8">
        <f t="shared" si="31"/>
        <v>3190.8713200000002</v>
      </c>
      <c r="T298" s="8">
        <f t="shared" si="32"/>
        <v>2359</v>
      </c>
      <c r="U298" s="8">
        <f t="shared" si="33"/>
        <v>831.8713200000002</v>
      </c>
      <c r="V298" s="10">
        <f t="shared" si="34"/>
        <v>0.26070349963219458</v>
      </c>
    </row>
    <row r="299" spans="1:22" x14ac:dyDescent="0.3">
      <c r="A299" t="s">
        <v>312</v>
      </c>
      <c r="B299" s="6">
        <v>45377</v>
      </c>
      <c r="C299" s="6">
        <v>45387</v>
      </c>
      <c r="D299" s="6">
        <f t="shared" si="28"/>
        <v>45387</v>
      </c>
      <c r="E299" s="12">
        <f t="shared" si="29"/>
        <v>10</v>
      </c>
      <c r="F299" t="s">
        <v>648</v>
      </c>
      <c r="G299" t="s">
        <v>660</v>
      </c>
      <c r="H299" t="s">
        <v>697</v>
      </c>
      <c r="I299" t="str">
        <f t="shared" si="30"/>
        <v>Americas→USA→Austin</v>
      </c>
      <c r="J299" t="s">
        <v>704</v>
      </c>
      <c r="K299" t="s">
        <v>711</v>
      </c>
      <c r="L299" t="s">
        <v>713</v>
      </c>
      <c r="M299" t="s">
        <v>732</v>
      </c>
      <c r="N299" t="s">
        <v>1032</v>
      </c>
      <c r="O299" s="8">
        <v>5.66</v>
      </c>
      <c r="P299" s="8">
        <v>4.22</v>
      </c>
      <c r="Q299" s="10">
        <v>0.11899999999999999</v>
      </c>
      <c r="R299" s="12">
        <v>18</v>
      </c>
      <c r="S299" s="8">
        <f t="shared" si="31"/>
        <v>66.920760000000001</v>
      </c>
      <c r="T299" s="8">
        <f t="shared" si="32"/>
        <v>101.88</v>
      </c>
      <c r="U299" s="8">
        <f t="shared" si="33"/>
        <v>-34.959239999999994</v>
      </c>
      <c r="V299" s="10">
        <f t="shared" si="34"/>
        <v>-0.52239753403876454</v>
      </c>
    </row>
    <row r="300" spans="1:22" x14ac:dyDescent="0.3">
      <c r="A300" t="s">
        <v>313</v>
      </c>
      <c r="B300" s="6">
        <v>45679</v>
      </c>
      <c r="C300" s="6">
        <v>45679</v>
      </c>
      <c r="D300" s="6">
        <f t="shared" si="28"/>
        <v>45679</v>
      </c>
      <c r="E300" s="12">
        <f t="shared" si="29"/>
        <v>0</v>
      </c>
      <c r="F300" t="s">
        <v>649</v>
      </c>
      <c r="G300" t="s">
        <v>657</v>
      </c>
      <c r="H300" t="s">
        <v>679</v>
      </c>
      <c r="I300" t="str">
        <f t="shared" si="30"/>
        <v>Europe→France→Lyon</v>
      </c>
      <c r="J300" t="s">
        <v>705</v>
      </c>
      <c r="K300" t="s">
        <v>708</v>
      </c>
      <c r="L300" t="s">
        <v>717</v>
      </c>
      <c r="M300" t="s">
        <v>733</v>
      </c>
      <c r="N300" t="s">
        <v>1033</v>
      </c>
      <c r="O300" s="8">
        <v>591.72</v>
      </c>
      <c r="P300" s="8">
        <v>577.24</v>
      </c>
      <c r="Q300" s="10">
        <v>0</v>
      </c>
      <c r="R300" s="12">
        <v>22</v>
      </c>
      <c r="S300" s="8">
        <f t="shared" si="31"/>
        <v>12699.28</v>
      </c>
      <c r="T300" s="8">
        <f t="shared" si="32"/>
        <v>13017.84</v>
      </c>
      <c r="U300" s="8">
        <f t="shared" si="33"/>
        <v>-318.55999999999949</v>
      </c>
      <c r="V300" s="10">
        <f t="shared" si="34"/>
        <v>-2.5084886702238195E-2</v>
      </c>
    </row>
    <row r="301" spans="1:22" x14ac:dyDescent="0.3">
      <c r="A301" t="s">
        <v>314</v>
      </c>
      <c r="B301" s="6">
        <v>45787</v>
      </c>
      <c r="C301" s="6">
        <v>45804</v>
      </c>
      <c r="D301" s="6">
        <f t="shared" si="28"/>
        <v>45804</v>
      </c>
      <c r="E301" s="12">
        <f t="shared" si="29"/>
        <v>17</v>
      </c>
      <c r="F301" t="s">
        <v>648</v>
      </c>
      <c r="G301" t="s">
        <v>653</v>
      </c>
      <c r="H301" t="s">
        <v>688</v>
      </c>
      <c r="I301" t="str">
        <f t="shared" si="30"/>
        <v>Americas→Canada→Vancouver</v>
      </c>
      <c r="J301" t="s">
        <v>702</v>
      </c>
      <c r="K301" t="s">
        <v>711</v>
      </c>
      <c r="L301" t="s">
        <v>712</v>
      </c>
      <c r="M301" t="s">
        <v>727</v>
      </c>
      <c r="N301" t="s">
        <v>1034</v>
      </c>
      <c r="O301" s="8">
        <v>862.89</v>
      </c>
      <c r="P301" s="8">
        <v>1426.03</v>
      </c>
      <c r="Q301" s="10">
        <v>5.6000000000000001E-2</v>
      </c>
      <c r="R301" s="12">
        <v>19</v>
      </c>
      <c r="S301" s="8">
        <f t="shared" si="31"/>
        <v>25577.274079999999</v>
      </c>
      <c r="T301" s="8">
        <f t="shared" si="32"/>
        <v>16394.91</v>
      </c>
      <c r="U301" s="8">
        <f t="shared" si="33"/>
        <v>9182.3640799999994</v>
      </c>
      <c r="V301" s="10">
        <f t="shared" si="34"/>
        <v>0.35900479665188778</v>
      </c>
    </row>
    <row r="302" spans="1:22" x14ac:dyDescent="0.3">
      <c r="A302" t="s">
        <v>315</v>
      </c>
      <c r="B302" s="6">
        <v>45204</v>
      </c>
      <c r="C302" s="6">
        <v>45230</v>
      </c>
      <c r="D302" s="6">
        <f t="shared" si="28"/>
        <v>45230</v>
      </c>
      <c r="E302" s="12">
        <f t="shared" si="29"/>
        <v>26</v>
      </c>
      <c r="F302" t="s">
        <v>647</v>
      </c>
      <c r="G302" t="s">
        <v>659</v>
      </c>
      <c r="H302" t="s">
        <v>685</v>
      </c>
      <c r="I302" t="str">
        <f t="shared" si="30"/>
        <v>Asia→China→Shanghai</v>
      </c>
      <c r="J302" t="s">
        <v>704</v>
      </c>
      <c r="K302" t="s">
        <v>1426</v>
      </c>
      <c r="L302" t="s">
        <v>713</v>
      </c>
      <c r="M302" t="s">
        <v>728</v>
      </c>
      <c r="N302" t="s">
        <v>1035</v>
      </c>
      <c r="O302" s="8">
        <v>649.91</v>
      </c>
      <c r="P302" s="8">
        <v>1360.12</v>
      </c>
      <c r="Q302" s="10">
        <v>0.19400000000000001</v>
      </c>
      <c r="R302" s="12">
        <v>9</v>
      </c>
      <c r="S302" s="8">
        <f t="shared" si="31"/>
        <v>9866.3104799999983</v>
      </c>
      <c r="T302" s="8">
        <f t="shared" si="32"/>
        <v>5849.19</v>
      </c>
      <c r="U302" s="8">
        <f t="shared" si="33"/>
        <v>4017.1204799999987</v>
      </c>
      <c r="V302" s="10">
        <f t="shared" si="34"/>
        <v>0.40715528749506769</v>
      </c>
    </row>
    <row r="303" spans="1:22" x14ac:dyDescent="0.3">
      <c r="A303" t="s">
        <v>316</v>
      </c>
      <c r="B303" s="6">
        <v>45125</v>
      </c>
      <c r="C303" s="6">
        <v>45129</v>
      </c>
      <c r="D303" s="6">
        <f t="shared" si="28"/>
        <v>45129</v>
      </c>
      <c r="E303" s="12">
        <f t="shared" si="29"/>
        <v>4</v>
      </c>
      <c r="F303" t="s">
        <v>648</v>
      </c>
      <c r="G303" t="s">
        <v>655</v>
      </c>
      <c r="H303" t="s">
        <v>670</v>
      </c>
      <c r="I303" t="str">
        <f t="shared" si="30"/>
        <v>Americas→Brazil→São Paulo</v>
      </c>
      <c r="J303" t="s">
        <v>704</v>
      </c>
      <c r="K303" t="s">
        <v>711</v>
      </c>
      <c r="L303" t="s">
        <v>721</v>
      </c>
      <c r="M303" t="s">
        <v>729</v>
      </c>
      <c r="N303" t="s">
        <v>1036</v>
      </c>
      <c r="O303" s="8">
        <v>1269.55</v>
      </c>
      <c r="P303" s="8">
        <v>2071.1</v>
      </c>
      <c r="Q303" s="10">
        <v>0.129</v>
      </c>
      <c r="R303" s="12">
        <v>22</v>
      </c>
      <c r="S303" s="8">
        <f t="shared" si="31"/>
        <v>39686.4182</v>
      </c>
      <c r="T303" s="8">
        <f t="shared" si="32"/>
        <v>27930.1</v>
      </c>
      <c r="U303" s="8">
        <f t="shared" si="33"/>
        <v>11756.318200000002</v>
      </c>
      <c r="V303" s="10">
        <f t="shared" si="34"/>
        <v>0.29623026549672354</v>
      </c>
    </row>
    <row r="304" spans="1:22" x14ac:dyDescent="0.3">
      <c r="A304" t="s">
        <v>317</v>
      </c>
      <c r="B304" s="6">
        <v>45830</v>
      </c>
      <c r="C304" s="6">
        <v>45846</v>
      </c>
      <c r="D304" s="6">
        <f t="shared" si="28"/>
        <v>45846</v>
      </c>
      <c r="E304" s="12">
        <f t="shared" si="29"/>
        <v>16</v>
      </c>
      <c r="F304" t="s">
        <v>649</v>
      </c>
      <c r="G304" t="s">
        <v>658</v>
      </c>
      <c r="H304" t="s">
        <v>683</v>
      </c>
      <c r="I304" t="str">
        <f t="shared" si="30"/>
        <v>Europe→United Kingdom→London</v>
      </c>
      <c r="J304" t="s">
        <v>702</v>
      </c>
      <c r="K304" t="s">
        <v>711</v>
      </c>
      <c r="L304" t="s">
        <v>720</v>
      </c>
      <c r="M304" t="s">
        <v>730</v>
      </c>
      <c r="N304" t="s">
        <v>1037</v>
      </c>
      <c r="O304" s="8">
        <v>892.73</v>
      </c>
      <c r="P304" s="8">
        <v>979.84</v>
      </c>
      <c r="Q304" s="10">
        <v>0.17399999999999999</v>
      </c>
      <c r="R304" s="12">
        <v>10</v>
      </c>
      <c r="S304" s="8">
        <f t="shared" si="31"/>
        <v>8093.4784</v>
      </c>
      <c r="T304" s="8">
        <f t="shared" si="32"/>
        <v>8927.2999999999993</v>
      </c>
      <c r="U304" s="8">
        <f t="shared" si="33"/>
        <v>-833.82159999999931</v>
      </c>
      <c r="V304" s="10">
        <f t="shared" si="34"/>
        <v>-0.10302388649112838</v>
      </c>
    </row>
    <row r="305" spans="1:22" x14ac:dyDescent="0.3">
      <c r="A305" t="s">
        <v>318</v>
      </c>
      <c r="B305" s="6">
        <v>45462</v>
      </c>
      <c r="C305" s="6">
        <v>45463</v>
      </c>
      <c r="D305" s="6">
        <f t="shared" si="28"/>
        <v>45463</v>
      </c>
      <c r="E305" s="12">
        <f t="shared" si="29"/>
        <v>1</v>
      </c>
      <c r="F305" t="s">
        <v>646</v>
      </c>
      <c r="G305" t="s">
        <v>650</v>
      </c>
      <c r="H305" t="s">
        <v>662</v>
      </c>
      <c r="I305" t="str">
        <f t="shared" si="30"/>
        <v>Africa→Kenya→Kisumu</v>
      </c>
      <c r="J305" t="s">
        <v>705</v>
      </c>
      <c r="K305" t="s">
        <v>711</v>
      </c>
      <c r="L305" t="s">
        <v>713</v>
      </c>
      <c r="M305" t="s">
        <v>731</v>
      </c>
      <c r="N305" t="s">
        <v>1038</v>
      </c>
      <c r="O305" s="8">
        <v>231.63</v>
      </c>
      <c r="P305" s="8">
        <v>537.39</v>
      </c>
      <c r="Q305" s="10">
        <v>0.08</v>
      </c>
      <c r="R305" s="12">
        <v>12</v>
      </c>
      <c r="S305" s="8">
        <f t="shared" si="31"/>
        <v>5932.7856000000002</v>
      </c>
      <c r="T305" s="8">
        <f t="shared" si="32"/>
        <v>2779.56</v>
      </c>
      <c r="U305" s="8">
        <f t="shared" si="33"/>
        <v>3153.2256000000002</v>
      </c>
      <c r="V305" s="10">
        <f t="shared" si="34"/>
        <v>0.53149158129024587</v>
      </c>
    </row>
    <row r="306" spans="1:22" x14ac:dyDescent="0.3">
      <c r="A306" t="s">
        <v>319</v>
      </c>
      <c r="B306" s="6">
        <v>45756</v>
      </c>
      <c r="C306" s="6">
        <v>45759</v>
      </c>
      <c r="D306" s="6">
        <f t="shared" si="28"/>
        <v>45759</v>
      </c>
      <c r="E306" s="12">
        <f t="shared" si="29"/>
        <v>3</v>
      </c>
      <c r="F306" t="s">
        <v>649</v>
      </c>
      <c r="G306" t="s">
        <v>657</v>
      </c>
      <c r="H306" t="s">
        <v>679</v>
      </c>
      <c r="I306" t="str">
        <f t="shared" si="30"/>
        <v>Europe→France→Lyon</v>
      </c>
      <c r="J306" t="s">
        <v>705</v>
      </c>
      <c r="K306" t="s">
        <v>710</v>
      </c>
      <c r="L306" t="s">
        <v>722</v>
      </c>
      <c r="M306" t="s">
        <v>732</v>
      </c>
      <c r="N306" t="s">
        <v>1039</v>
      </c>
      <c r="O306" s="8">
        <v>86.68</v>
      </c>
      <c r="P306" s="8">
        <v>213.32</v>
      </c>
      <c r="Q306" s="10">
        <v>3.7999999999999999E-2</v>
      </c>
      <c r="R306" s="12">
        <v>8</v>
      </c>
      <c r="S306" s="8">
        <f t="shared" si="31"/>
        <v>1641.7107199999998</v>
      </c>
      <c r="T306" s="8">
        <f t="shared" si="32"/>
        <v>693.44</v>
      </c>
      <c r="U306" s="8">
        <f t="shared" si="33"/>
        <v>948.27071999999976</v>
      </c>
      <c r="V306" s="10">
        <f t="shared" si="34"/>
        <v>0.57761133459614611</v>
      </c>
    </row>
    <row r="307" spans="1:22" x14ac:dyDescent="0.3">
      <c r="A307" t="s">
        <v>320</v>
      </c>
      <c r="B307" s="6">
        <v>45741</v>
      </c>
      <c r="C307" s="6">
        <v>45742</v>
      </c>
      <c r="D307" s="6">
        <f t="shared" si="28"/>
        <v>45742</v>
      </c>
      <c r="E307" s="12">
        <f t="shared" si="29"/>
        <v>1</v>
      </c>
      <c r="F307" t="s">
        <v>646</v>
      </c>
      <c r="G307" t="s">
        <v>651</v>
      </c>
      <c r="H307" t="s">
        <v>665</v>
      </c>
      <c r="I307" t="str">
        <f t="shared" si="30"/>
        <v>Africa→Nigeria→Lagos</v>
      </c>
      <c r="J307" t="s">
        <v>702</v>
      </c>
      <c r="K307" t="s">
        <v>710</v>
      </c>
      <c r="L307" t="s">
        <v>715</v>
      </c>
      <c r="M307" t="s">
        <v>733</v>
      </c>
      <c r="N307" t="s">
        <v>1040</v>
      </c>
      <c r="O307" s="8">
        <v>1450.43</v>
      </c>
      <c r="P307" s="8">
        <v>1994.67</v>
      </c>
      <c r="Q307" s="10">
        <v>0.1</v>
      </c>
      <c r="R307" s="12">
        <v>24</v>
      </c>
      <c r="S307" s="8">
        <f t="shared" si="31"/>
        <v>43084.872000000003</v>
      </c>
      <c r="T307" s="8">
        <f t="shared" si="32"/>
        <v>34810.32</v>
      </c>
      <c r="U307" s="8">
        <f t="shared" si="33"/>
        <v>8274.5520000000033</v>
      </c>
      <c r="V307" s="10">
        <f t="shared" si="34"/>
        <v>0.19205237513529116</v>
      </c>
    </row>
    <row r="308" spans="1:22" x14ac:dyDescent="0.3">
      <c r="A308" t="s">
        <v>321</v>
      </c>
      <c r="B308" s="6">
        <v>45795</v>
      </c>
      <c r="C308" s="6">
        <v>45817</v>
      </c>
      <c r="D308" s="6">
        <f t="shared" si="28"/>
        <v>45817</v>
      </c>
      <c r="E308" s="12">
        <f t="shared" si="29"/>
        <v>22</v>
      </c>
      <c r="F308" t="s">
        <v>648</v>
      </c>
      <c r="G308" t="s">
        <v>660</v>
      </c>
      <c r="H308" t="s">
        <v>700</v>
      </c>
      <c r="I308" t="str">
        <f t="shared" si="30"/>
        <v>Americas→USA→New York</v>
      </c>
      <c r="J308" t="s">
        <v>704</v>
      </c>
      <c r="K308" t="s">
        <v>707</v>
      </c>
      <c r="L308" t="s">
        <v>722</v>
      </c>
      <c r="M308" t="s">
        <v>729</v>
      </c>
      <c r="N308" t="s">
        <v>1041</v>
      </c>
      <c r="O308" s="8">
        <v>382.96</v>
      </c>
      <c r="P308" s="8">
        <v>552.84</v>
      </c>
      <c r="Q308" s="10">
        <v>0.17599999999999999</v>
      </c>
      <c r="R308" s="12">
        <v>8</v>
      </c>
      <c r="S308" s="8">
        <f t="shared" si="31"/>
        <v>3644.3212800000006</v>
      </c>
      <c r="T308" s="8">
        <f t="shared" si="32"/>
        <v>3063.68</v>
      </c>
      <c r="U308" s="8">
        <f t="shared" si="33"/>
        <v>580.64128000000073</v>
      </c>
      <c r="V308" s="10">
        <f t="shared" si="34"/>
        <v>0.15932768693763483</v>
      </c>
    </row>
    <row r="309" spans="1:22" x14ac:dyDescent="0.3">
      <c r="A309" t="s">
        <v>322</v>
      </c>
      <c r="B309" s="6">
        <v>45679</v>
      </c>
      <c r="C309" s="6">
        <v>45692</v>
      </c>
      <c r="D309" s="6">
        <f t="shared" si="28"/>
        <v>45692</v>
      </c>
      <c r="E309" s="12">
        <f t="shared" si="29"/>
        <v>13</v>
      </c>
      <c r="F309" t="s">
        <v>647</v>
      </c>
      <c r="G309" t="s">
        <v>652</v>
      </c>
      <c r="H309" t="s">
        <v>689</v>
      </c>
      <c r="I309" t="str">
        <f t="shared" si="30"/>
        <v>Asia→Japan→Tokyo</v>
      </c>
      <c r="J309" t="s">
        <v>705</v>
      </c>
      <c r="K309" t="s">
        <v>710</v>
      </c>
      <c r="L309" t="s">
        <v>716</v>
      </c>
      <c r="M309" t="s">
        <v>728</v>
      </c>
      <c r="N309" t="s">
        <v>1042</v>
      </c>
      <c r="O309" s="8">
        <v>122.29</v>
      </c>
      <c r="P309" s="8">
        <v>224.95</v>
      </c>
      <c r="Q309" s="10">
        <v>0.153</v>
      </c>
      <c r="R309" s="12">
        <v>28</v>
      </c>
      <c r="S309" s="8">
        <f t="shared" si="31"/>
        <v>5334.9141999999993</v>
      </c>
      <c r="T309" s="8">
        <f t="shared" si="32"/>
        <v>3424.1200000000003</v>
      </c>
      <c r="U309" s="8">
        <f t="shared" si="33"/>
        <v>1910.7941999999989</v>
      </c>
      <c r="V309" s="10">
        <f t="shared" si="34"/>
        <v>0.3581677471026618</v>
      </c>
    </row>
    <row r="310" spans="1:22" x14ac:dyDescent="0.3">
      <c r="A310" t="s">
        <v>323</v>
      </c>
      <c r="B310" s="6">
        <v>44936</v>
      </c>
      <c r="C310" s="6">
        <v>44955</v>
      </c>
      <c r="D310" s="6">
        <f t="shared" si="28"/>
        <v>44955</v>
      </c>
      <c r="E310" s="12">
        <f t="shared" si="29"/>
        <v>19</v>
      </c>
      <c r="F310" t="s">
        <v>649</v>
      </c>
      <c r="G310" t="s">
        <v>657</v>
      </c>
      <c r="H310" t="s">
        <v>679</v>
      </c>
      <c r="I310" t="str">
        <f t="shared" si="30"/>
        <v>Europe→France→Lyon</v>
      </c>
      <c r="J310" t="s">
        <v>703</v>
      </c>
      <c r="K310" t="s">
        <v>711</v>
      </c>
      <c r="L310" t="s">
        <v>726</v>
      </c>
      <c r="M310" t="s">
        <v>731</v>
      </c>
      <c r="N310" t="s">
        <v>1043</v>
      </c>
      <c r="O310" s="8">
        <v>401.66</v>
      </c>
      <c r="P310" s="8">
        <v>772.09</v>
      </c>
      <c r="Q310" s="10">
        <v>8.8999999999999996E-2</v>
      </c>
      <c r="R310" s="12">
        <v>14</v>
      </c>
      <c r="S310" s="8">
        <f t="shared" si="31"/>
        <v>9847.2358600000007</v>
      </c>
      <c r="T310" s="8">
        <f t="shared" si="32"/>
        <v>5623.2400000000007</v>
      </c>
      <c r="U310" s="8">
        <f t="shared" si="33"/>
        <v>4223.99586</v>
      </c>
      <c r="V310" s="10">
        <f t="shared" si="34"/>
        <v>0.42895244107619046</v>
      </c>
    </row>
    <row r="311" spans="1:22" x14ac:dyDescent="0.3">
      <c r="A311" t="s">
        <v>324</v>
      </c>
      <c r="B311" s="6">
        <v>45655</v>
      </c>
      <c r="C311" s="6">
        <v>45669</v>
      </c>
      <c r="D311" s="6">
        <f t="shared" si="28"/>
        <v>45669</v>
      </c>
      <c r="E311" s="12">
        <f t="shared" si="29"/>
        <v>14</v>
      </c>
      <c r="F311" t="s">
        <v>649</v>
      </c>
      <c r="G311" t="s">
        <v>658</v>
      </c>
      <c r="H311" t="s">
        <v>693</v>
      </c>
      <c r="I311" t="str">
        <f t="shared" si="30"/>
        <v>Europe→United Kingdom→Manchester</v>
      </c>
      <c r="J311" t="s">
        <v>701</v>
      </c>
      <c r="K311" t="s">
        <v>711</v>
      </c>
      <c r="L311" t="s">
        <v>717</v>
      </c>
      <c r="M311" t="s">
        <v>732</v>
      </c>
      <c r="N311" t="s">
        <v>1044</v>
      </c>
      <c r="O311" s="8">
        <v>1399.72</v>
      </c>
      <c r="P311" s="8">
        <v>3149.21</v>
      </c>
      <c r="Q311" s="10">
        <v>0.185</v>
      </c>
      <c r="R311" s="12">
        <v>12</v>
      </c>
      <c r="S311" s="8">
        <f t="shared" si="31"/>
        <v>30799.273800000003</v>
      </c>
      <c r="T311" s="8">
        <f t="shared" si="32"/>
        <v>16796.64</v>
      </c>
      <c r="U311" s="8">
        <f t="shared" si="33"/>
        <v>14002.633800000003</v>
      </c>
      <c r="V311" s="10">
        <f t="shared" si="34"/>
        <v>0.45464168703873797</v>
      </c>
    </row>
    <row r="312" spans="1:22" x14ac:dyDescent="0.3">
      <c r="A312" t="s">
        <v>325</v>
      </c>
      <c r="B312" s="6">
        <v>45435</v>
      </c>
      <c r="C312" s="6">
        <v>45449</v>
      </c>
      <c r="D312" s="6">
        <f t="shared" si="28"/>
        <v>45449</v>
      </c>
      <c r="E312" s="12">
        <f t="shared" si="29"/>
        <v>14</v>
      </c>
      <c r="F312" t="s">
        <v>648</v>
      </c>
      <c r="G312" t="s">
        <v>655</v>
      </c>
      <c r="H312" t="s">
        <v>692</v>
      </c>
      <c r="I312" t="str">
        <f t="shared" si="30"/>
        <v>Americas→Brazil→Rio de Janeiro</v>
      </c>
      <c r="J312" t="s">
        <v>703</v>
      </c>
      <c r="K312" t="s">
        <v>708</v>
      </c>
      <c r="L312" t="s">
        <v>714</v>
      </c>
      <c r="M312" t="s">
        <v>729</v>
      </c>
      <c r="N312" t="s">
        <v>1045</v>
      </c>
      <c r="O312" s="8">
        <v>51.13</v>
      </c>
      <c r="P312" s="8">
        <v>57.53</v>
      </c>
      <c r="Q312" s="10">
        <v>4.4999999999999998E-2</v>
      </c>
      <c r="R312" s="12">
        <v>16</v>
      </c>
      <c r="S312" s="8">
        <f t="shared" si="31"/>
        <v>879.05840000000001</v>
      </c>
      <c r="T312" s="8">
        <f t="shared" si="32"/>
        <v>818.08</v>
      </c>
      <c r="U312" s="8">
        <f t="shared" si="33"/>
        <v>60.978399999999965</v>
      </c>
      <c r="V312" s="10">
        <f t="shared" si="34"/>
        <v>6.9367859973808302E-2</v>
      </c>
    </row>
    <row r="313" spans="1:22" x14ac:dyDescent="0.3">
      <c r="A313" t="s">
        <v>326</v>
      </c>
      <c r="B313" s="6">
        <v>45101</v>
      </c>
      <c r="C313" s="6">
        <v>45099</v>
      </c>
      <c r="D313" s="6">
        <f t="shared" si="28"/>
        <v>45101</v>
      </c>
      <c r="E313" s="12">
        <f t="shared" si="29"/>
        <v>0</v>
      </c>
      <c r="F313" t="s">
        <v>648</v>
      </c>
      <c r="G313" t="s">
        <v>653</v>
      </c>
      <c r="H313" t="s">
        <v>667</v>
      </c>
      <c r="I313" t="str">
        <f t="shared" si="30"/>
        <v>Americas→Canada→Toronto</v>
      </c>
      <c r="J313" t="s">
        <v>703</v>
      </c>
      <c r="K313" t="s">
        <v>707</v>
      </c>
      <c r="L313" t="s">
        <v>724</v>
      </c>
      <c r="M313" t="s">
        <v>733</v>
      </c>
      <c r="N313" t="s">
        <v>1046</v>
      </c>
      <c r="O313" s="8">
        <v>471.42</v>
      </c>
      <c r="P313" s="8">
        <v>824.81</v>
      </c>
      <c r="Q313" s="10">
        <v>8.7999999999999995E-2</v>
      </c>
      <c r="R313" s="12">
        <v>15</v>
      </c>
      <c r="S313" s="8">
        <f t="shared" si="31"/>
        <v>11283.400799999999</v>
      </c>
      <c r="T313" s="8">
        <f t="shared" si="32"/>
        <v>7071.3</v>
      </c>
      <c r="U313" s="8">
        <f t="shared" si="33"/>
        <v>4212.1007999999993</v>
      </c>
      <c r="V313" s="10">
        <f t="shared" si="34"/>
        <v>0.37330064531608231</v>
      </c>
    </row>
    <row r="314" spans="1:22" x14ac:dyDescent="0.3">
      <c r="A314" t="s">
        <v>327</v>
      </c>
      <c r="B314" s="6">
        <v>45600</v>
      </c>
      <c r="C314" s="6">
        <v>45601</v>
      </c>
      <c r="D314" s="6">
        <f t="shared" si="28"/>
        <v>45601</v>
      </c>
      <c r="E314" s="12">
        <f t="shared" si="29"/>
        <v>1</v>
      </c>
      <c r="F314" t="s">
        <v>649</v>
      </c>
      <c r="G314" t="s">
        <v>658</v>
      </c>
      <c r="H314" t="s">
        <v>683</v>
      </c>
      <c r="I314" t="str">
        <f t="shared" si="30"/>
        <v>Europe→United Kingdom→London</v>
      </c>
      <c r="J314" t="s">
        <v>701</v>
      </c>
      <c r="K314" t="s">
        <v>707</v>
      </c>
      <c r="L314" t="s">
        <v>724</v>
      </c>
      <c r="M314" t="s">
        <v>728</v>
      </c>
      <c r="N314" t="s">
        <v>1047</v>
      </c>
      <c r="O314" s="8">
        <v>840.68</v>
      </c>
      <c r="P314" s="8">
        <v>1493.53</v>
      </c>
      <c r="Q314" s="10">
        <v>0</v>
      </c>
      <c r="R314" s="12">
        <v>27</v>
      </c>
      <c r="S314" s="8">
        <f t="shared" si="31"/>
        <v>40325.31</v>
      </c>
      <c r="T314" s="8">
        <f t="shared" si="32"/>
        <v>22698.359999999997</v>
      </c>
      <c r="U314" s="8">
        <f t="shared" si="33"/>
        <v>17626.95</v>
      </c>
      <c r="V314" s="10">
        <f t="shared" si="34"/>
        <v>0.43711877230454027</v>
      </c>
    </row>
    <row r="315" spans="1:22" x14ac:dyDescent="0.3">
      <c r="A315" t="s">
        <v>328</v>
      </c>
      <c r="B315" s="6">
        <v>45451</v>
      </c>
      <c r="C315" s="6">
        <v>45467</v>
      </c>
      <c r="D315" s="6">
        <f t="shared" si="28"/>
        <v>45467</v>
      </c>
      <c r="E315" s="12">
        <f t="shared" si="29"/>
        <v>16</v>
      </c>
      <c r="F315" t="s">
        <v>646</v>
      </c>
      <c r="G315" t="s">
        <v>661</v>
      </c>
      <c r="H315" t="s">
        <v>687</v>
      </c>
      <c r="I315" t="str">
        <f t="shared" si="30"/>
        <v>Africa→South Africa→Durban</v>
      </c>
      <c r="J315" t="s">
        <v>702</v>
      </c>
      <c r="K315" t="s">
        <v>710</v>
      </c>
      <c r="L315" t="s">
        <v>722</v>
      </c>
      <c r="M315" t="s">
        <v>732</v>
      </c>
      <c r="N315" t="s">
        <v>1048</v>
      </c>
      <c r="O315" s="8">
        <v>597.85</v>
      </c>
      <c r="P315" s="8">
        <v>741.92</v>
      </c>
      <c r="Q315" s="10">
        <v>3.1E-2</v>
      </c>
      <c r="R315" s="12">
        <v>7</v>
      </c>
      <c r="S315" s="8">
        <f t="shared" si="31"/>
        <v>5032.4433599999993</v>
      </c>
      <c r="T315" s="8">
        <f t="shared" si="32"/>
        <v>4184.95</v>
      </c>
      <c r="U315" s="8">
        <f t="shared" si="33"/>
        <v>847.49335999999948</v>
      </c>
      <c r="V315" s="10">
        <f t="shared" si="34"/>
        <v>0.16840594108544515</v>
      </c>
    </row>
    <row r="316" spans="1:22" x14ac:dyDescent="0.3">
      <c r="A316" t="s">
        <v>329</v>
      </c>
      <c r="B316" s="6">
        <v>45809</v>
      </c>
      <c r="C316" s="6">
        <v>45814</v>
      </c>
      <c r="D316" s="6">
        <f t="shared" si="28"/>
        <v>45814</v>
      </c>
      <c r="E316" s="12">
        <f t="shared" si="29"/>
        <v>5</v>
      </c>
      <c r="F316" t="s">
        <v>649</v>
      </c>
      <c r="G316" t="s">
        <v>657</v>
      </c>
      <c r="H316" t="s">
        <v>690</v>
      </c>
      <c r="I316" t="str">
        <f t="shared" si="30"/>
        <v>Europe→France→Paris</v>
      </c>
      <c r="J316" t="s">
        <v>704</v>
      </c>
      <c r="K316" t="s">
        <v>710</v>
      </c>
      <c r="L316" t="s">
        <v>715</v>
      </c>
      <c r="M316" t="s">
        <v>727</v>
      </c>
      <c r="N316" t="s">
        <v>1049</v>
      </c>
      <c r="O316" s="8">
        <v>379.45</v>
      </c>
      <c r="P316" s="8">
        <v>742.23</v>
      </c>
      <c r="Q316" s="10">
        <v>0.09</v>
      </c>
      <c r="R316" s="12">
        <v>13</v>
      </c>
      <c r="S316" s="8">
        <f t="shared" si="31"/>
        <v>8780.5809000000008</v>
      </c>
      <c r="T316" s="8">
        <f t="shared" si="32"/>
        <v>4932.8499999999995</v>
      </c>
      <c r="U316" s="8">
        <f t="shared" si="33"/>
        <v>3847.7309000000014</v>
      </c>
      <c r="V316" s="10">
        <f t="shared" si="34"/>
        <v>0.43820915083192286</v>
      </c>
    </row>
    <row r="317" spans="1:22" x14ac:dyDescent="0.3">
      <c r="A317" t="s">
        <v>330</v>
      </c>
      <c r="B317" s="6">
        <v>45052</v>
      </c>
      <c r="C317" s="6">
        <v>45060</v>
      </c>
      <c r="D317" s="6">
        <f t="shared" si="28"/>
        <v>45060</v>
      </c>
      <c r="E317" s="12">
        <f t="shared" si="29"/>
        <v>8</v>
      </c>
      <c r="F317" t="s">
        <v>647</v>
      </c>
      <c r="G317" t="s">
        <v>652</v>
      </c>
      <c r="H317" t="s">
        <v>666</v>
      </c>
      <c r="I317" t="str">
        <f t="shared" si="30"/>
        <v>Asia→Japan→Osaka</v>
      </c>
      <c r="J317" t="s">
        <v>706</v>
      </c>
      <c r="K317" t="s">
        <v>709</v>
      </c>
      <c r="L317" t="s">
        <v>717</v>
      </c>
      <c r="M317" t="s">
        <v>730</v>
      </c>
      <c r="N317" t="s">
        <v>1050</v>
      </c>
      <c r="O317" s="8">
        <v>291.18</v>
      </c>
      <c r="P317" s="8">
        <v>479.54</v>
      </c>
      <c r="Q317" s="10">
        <v>0.14099999999999999</v>
      </c>
      <c r="R317" s="12">
        <v>22</v>
      </c>
      <c r="S317" s="8">
        <f t="shared" si="31"/>
        <v>9062.34692</v>
      </c>
      <c r="T317" s="8">
        <f t="shared" si="32"/>
        <v>6405.96</v>
      </c>
      <c r="U317" s="8">
        <f t="shared" si="33"/>
        <v>2656.3869199999999</v>
      </c>
      <c r="V317" s="10">
        <f t="shared" si="34"/>
        <v>0.29312350801066001</v>
      </c>
    </row>
    <row r="318" spans="1:22" x14ac:dyDescent="0.3">
      <c r="A318" t="s">
        <v>331</v>
      </c>
      <c r="B318" s="6">
        <v>45244</v>
      </c>
      <c r="C318" s="6">
        <v>45260</v>
      </c>
      <c r="D318" s="6">
        <f t="shared" si="28"/>
        <v>45260</v>
      </c>
      <c r="E318" s="12">
        <f t="shared" si="29"/>
        <v>16</v>
      </c>
      <c r="F318" t="s">
        <v>648</v>
      </c>
      <c r="G318" t="s">
        <v>655</v>
      </c>
      <c r="H318" t="s">
        <v>670</v>
      </c>
      <c r="I318" t="str">
        <f t="shared" si="30"/>
        <v>Americas→Brazil→São Paulo</v>
      </c>
      <c r="J318" t="s">
        <v>706</v>
      </c>
      <c r="K318" t="s">
        <v>711</v>
      </c>
      <c r="L318" t="s">
        <v>723</v>
      </c>
      <c r="M318" t="s">
        <v>729</v>
      </c>
      <c r="N318" t="s">
        <v>1051</v>
      </c>
      <c r="O318" s="8">
        <v>1017.92</v>
      </c>
      <c r="P318" s="8">
        <v>1175.25</v>
      </c>
      <c r="Q318" s="10">
        <v>7.4999999999999997E-2</v>
      </c>
      <c r="R318" s="12">
        <v>15</v>
      </c>
      <c r="S318" s="8">
        <f t="shared" si="31"/>
        <v>16306.59375</v>
      </c>
      <c r="T318" s="8">
        <f t="shared" si="32"/>
        <v>15268.8</v>
      </c>
      <c r="U318" s="8">
        <f t="shared" si="33"/>
        <v>1037.7937500000007</v>
      </c>
      <c r="V318" s="10">
        <f t="shared" si="34"/>
        <v>6.3642583234159542E-2</v>
      </c>
    </row>
    <row r="319" spans="1:22" x14ac:dyDescent="0.3">
      <c r="A319" t="s">
        <v>332</v>
      </c>
      <c r="B319" s="6">
        <v>45748</v>
      </c>
      <c r="C319" s="6">
        <v>45774</v>
      </c>
      <c r="D319" s="6">
        <f t="shared" si="28"/>
        <v>45774</v>
      </c>
      <c r="E319" s="12">
        <f t="shared" si="29"/>
        <v>26</v>
      </c>
      <c r="F319" t="s">
        <v>648</v>
      </c>
      <c r="G319" t="s">
        <v>660</v>
      </c>
      <c r="H319" t="s">
        <v>686</v>
      </c>
      <c r="I319" t="str">
        <f t="shared" si="30"/>
        <v>Americas→USA→San Francisco</v>
      </c>
      <c r="J319" t="s">
        <v>701</v>
      </c>
      <c r="K319" t="s">
        <v>711</v>
      </c>
      <c r="L319" t="s">
        <v>714</v>
      </c>
      <c r="M319" t="s">
        <v>732</v>
      </c>
      <c r="N319" t="s">
        <v>1052</v>
      </c>
      <c r="O319" s="8">
        <v>156.55000000000001</v>
      </c>
      <c r="P319" s="8">
        <v>227.45</v>
      </c>
      <c r="Q319" s="10">
        <v>1.4E-2</v>
      </c>
      <c r="R319" s="12">
        <v>13</v>
      </c>
      <c r="S319" s="8">
        <f t="shared" si="31"/>
        <v>2915.4540999999999</v>
      </c>
      <c r="T319" s="8">
        <f t="shared" si="32"/>
        <v>2035.15</v>
      </c>
      <c r="U319" s="8">
        <f t="shared" si="33"/>
        <v>880.30409999999983</v>
      </c>
      <c r="V319" s="10">
        <f t="shared" si="34"/>
        <v>0.3019440779396938</v>
      </c>
    </row>
    <row r="320" spans="1:22" x14ac:dyDescent="0.3">
      <c r="A320" t="s">
        <v>333</v>
      </c>
      <c r="B320" s="6">
        <v>45008</v>
      </c>
      <c r="C320" s="6">
        <v>45031</v>
      </c>
      <c r="D320" s="6">
        <f t="shared" si="28"/>
        <v>45031</v>
      </c>
      <c r="E320" s="12">
        <f t="shared" si="29"/>
        <v>23</v>
      </c>
      <c r="F320" t="s">
        <v>646</v>
      </c>
      <c r="G320" t="s">
        <v>650</v>
      </c>
      <c r="H320" t="s">
        <v>675</v>
      </c>
      <c r="I320" t="str">
        <f t="shared" si="30"/>
        <v>Africa→Kenya→Mombasa</v>
      </c>
      <c r="J320" t="s">
        <v>705</v>
      </c>
      <c r="K320" t="s">
        <v>707</v>
      </c>
      <c r="L320" t="s">
        <v>712</v>
      </c>
      <c r="M320" t="s">
        <v>733</v>
      </c>
      <c r="N320" t="s">
        <v>1053</v>
      </c>
      <c r="O320" s="8">
        <v>875.36</v>
      </c>
      <c r="P320" s="8">
        <v>1178.6199999999999</v>
      </c>
      <c r="Q320" s="10">
        <v>0.151</v>
      </c>
      <c r="R320" s="12">
        <v>53</v>
      </c>
      <c r="S320" s="8">
        <f t="shared" si="31"/>
        <v>53034.364139999991</v>
      </c>
      <c r="T320" s="8">
        <f t="shared" si="32"/>
        <v>46394.080000000002</v>
      </c>
      <c r="U320" s="8">
        <f t="shared" si="33"/>
        <v>6640.2841399999888</v>
      </c>
      <c r="V320" s="10">
        <f t="shared" si="34"/>
        <v>0.12520719815685888</v>
      </c>
    </row>
    <row r="321" spans="1:22" x14ac:dyDescent="0.3">
      <c r="A321" t="s">
        <v>334</v>
      </c>
      <c r="B321" s="6">
        <v>45440</v>
      </c>
      <c r="C321" s="6">
        <v>45461</v>
      </c>
      <c r="D321" s="6">
        <f t="shared" si="28"/>
        <v>45461</v>
      </c>
      <c r="E321" s="12">
        <f t="shared" si="29"/>
        <v>21</v>
      </c>
      <c r="F321" t="s">
        <v>649</v>
      </c>
      <c r="G321" t="s">
        <v>656</v>
      </c>
      <c r="H321" t="s">
        <v>698</v>
      </c>
      <c r="I321" t="str">
        <f t="shared" si="30"/>
        <v>Europe→Germany→Frankfurt</v>
      </c>
      <c r="J321" t="s">
        <v>705</v>
      </c>
      <c r="K321" t="s">
        <v>708</v>
      </c>
      <c r="L321" t="s">
        <v>718</v>
      </c>
      <c r="M321" t="s">
        <v>730</v>
      </c>
      <c r="N321" t="s">
        <v>1054</v>
      </c>
      <c r="O321" s="8">
        <v>986.85</v>
      </c>
      <c r="P321" s="8">
        <v>2422.1</v>
      </c>
      <c r="Q321" s="10">
        <v>7.5999999999999998E-2</v>
      </c>
      <c r="R321" s="12">
        <v>10</v>
      </c>
      <c r="S321" s="8">
        <f t="shared" si="31"/>
        <v>22380.204000000002</v>
      </c>
      <c r="T321" s="8">
        <f t="shared" si="32"/>
        <v>9868.5</v>
      </c>
      <c r="U321" s="8">
        <f t="shared" si="33"/>
        <v>12511.704000000002</v>
      </c>
      <c r="V321" s="10">
        <f t="shared" si="34"/>
        <v>0.55905227673527913</v>
      </c>
    </row>
    <row r="322" spans="1:22" x14ac:dyDescent="0.3">
      <c r="A322" t="s">
        <v>335</v>
      </c>
      <c r="B322" s="6">
        <v>45293</v>
      </c>
      <c r="C322" s="6">
        <v>45292</v>
      </c>
      <c r="D322" s="6">
        <f t="shared" si="28"/>
        <v>45293</v>
      </c>
      <c r="E322" s="12">
        <f t="shared" si="29"/>
        <v>0</v>
      </c>
      <c r="F322" t="s">
        <v>648</v>
      </c>
      <c r="G322" t="s">
        <v>660</v>
      </c>
      <c r="H322" t="s">
        <v>677</v>
      </c>
      <c r="I322" t="str">
        <f t="shared" si="30"/>
        <v>Americas→USA→Chicago</v>
      </c>
      <c r="J322" t="s">
        <v>702</v>
      </c>
      <c r="K322" t="s">
        <v>709</v>
      </c>
      <c r="L322" t="s">
        <v>717</v>
      </c>
      <c r="M322" t="s">
        <v>729</v>
      </c>
      <c r="N322" t="s">
        <v>1055</v>
      </c>
      <c r="O322" s="8">
        <v>404.77</v>
      </c>
      <c r="P322" s="8">
        <v>433.88</v>
      </c>
      <c r="Q322" s="10">
        <v>0.215</v>
      </c>
      <c r="R322" s="12">
        <v>22</v>
      </c>
      <c r="S322" s="8">
        <f t="shared" si="31"/>
        <v>7493.1076000000012</v>
      </c>
      <c r="T322" s="8">
        <f t="shared" si="32"/>
        <v>8904.9399999999987</v>
      </c>
      <c r="U322" s="8">
        <f t="shared" si="33"/>
        <v>-1411.8323999999975</v>
      </c>
      <c r="V322" s="10">
        <f t="shared" si="34"/>
        <v>-0.18841747314558746</v>
      </c>
    </row>
    <row r="323" spans="1:22" x14ac:dyDescent="0.3">
      <c r="A323" t="s">
        <v>336</v>
      </c>
      <c r="B323" s="6">
        <v>44985</v>
      </c>
      <c r="C323" s="6">
        <v>44984</v>
      </c>
      <c r="D323" s="6">
        <f t="shared" ref="D323:D386" si="35">IF(C323&lt;B323,B323,C323)</f>
        <v>44985</v>
      </c>
      <c r="E323" s="12">
        <f t="shared" ref="E323:E386" si="36">D323-B323</f>
        <v>0</v>
      </c>
      <c r="F323" t="s">
        <v>649</v>
      </c>
      <c r="G323" t="s">
        <v>657</v>
      </c>
      <c r="H323" t="s">
        <v>673</v>
      </c>
      <c r="I323" t="str">
        <f t="shared" ref="I323:I386" si="37">CONCATENATE(F323&amp;"→"&amp;G323&amp;"→"&amp;H323)</f>
        <v>Europe→France→Marseille</v>
      </c>
      <c r="J323" t="s">
        <v>701</v>
      </c>
      <c r="K323" t="s">
        <v>707</v>
      </c>
      <c r="L323" t="s">
        <v>723</v>
      </c>
      <c r="M323" t="s">
        <v>729</v>
      </c>
      <c r="N323" t="s">
        <v>1056</v>
      </c>
      <c r="O323" s="8">
        <v>1299.81</v>
      </c>
      <c r="P323" s="8">
        <v>3149.13</v>
      </c>
      <c r="Q323" s="10">
        <v>0.10299999999999999</v>
      </c>
      <c r="R323" s="12">
        <v>14</v>
      </c>
      <c r="S323" s="8">
        <f t="shared" ref="S323:S386" si="38">P323*R323*(1-Q323)</f>
        <v>39546.774539999999</v>
      </c>
      <c r="T323" s="8">
        <f t="shared" ref="T323:T386" si="39">O323*R323</f>
        <v>18197.34</v>
      </c>
      <c r="U323" s="8">
        <f t="shared" ref="U323:U386" si="40">S323-T323</f>
        <v>21349.434539999998</v>
      </c>
      <c r="V323" s="10">
        <f t="shared" ref="V323:V386" si="41">IF(S323=0,0,U323/S323)</f>
        <v>0.53985273864511729</v>
      </c>
    </row>
    <row r="324" spans="1:22" x14ac:dyDescent="0.3">
      <c r="A324" t="s">
        <v>337</v>
      </c>
      <c r="B324" s="6">
        <v>45340</v>
      </c>
      <c r="C324" s="6">
        <v>45362</v>
      </c>
      <c r="D324" s="6">
        <f t="shared" si="35"/>
        <v>45362</v>
      </c>
      <c r="E324" s="12">
        <f t="shared" si="36"/>
        <v>22</v>
      </c>
      <c r="F324" t="s">
        <v>648</v>
      </c>
      <c r="G324" t="s">
        <v>655</v>
      </c>
      <c r="H324" t="s">
        <v>670</v>
      </c>
      <c r="I324" t="str">
        <f t="shared" si="37"/>
        <v>Americas→Brazil→São Paulo</v>
      </c>
      <c r="J324" t="s">
        <v>704</v>
      </c>
      <c r="K324" t="s">
        <v>708</v>
      </c>
      <c r="L324" t="s">
        <v>720</v>
      </c>
      <c r="M324" t="s">
        <v>727</v>
      </c>
      <c r="N324" t="s">
        <v>1057</v>
      </c>
      <c r="O324" s="8">
        <v>80.48</v>
      </c>
      <c r="P324" s="8">
        <v>65.650000000000006</v>
      </c>
      <c r="Q324" s="10">
        <v>0.17599999999999999</v>
      </c>
      <c r="R324" s="12">
        <v>13</v>
      </c>
      <c r="S324" s="8">
        <f t="shared" si="38"/>
        <v>703.2428000000001</v>
      </c>
      <c r="T324" s="8">
        <f t="shared" si="39"/>
        <v>1046.24</v>
      </c>
      <c r="U324" s="8">
        <f t="shared" si="40"/>
        <v>-342.99719999999991</v>
      </c>
      <c r="V324" s="10">
        <f t="shared" si="41"/>
        <v>-0.48773652570634191</v>
      </c>
    </row>
    <row r="325" spans="1:22" x14ac:dyDescent="0.3">
      <c r="A325" t="s">
        <v>338</v>
      </c>
      <c r="B325" s="6">
        <v>45544</v>
      </c>
      <c r="C325" s="6">
        <v>45573</v>
      </c>
      <c r="D325" s="6">
        <f t="shared" si="35"/>
        <v>45573</v>
      </c>
      <c r="E325" s="12">
        <f t="shared" si="36"/>
        <v>29</v>
      </c>
      <c r="F325" t="s">
        <v>648</v>
      </c>
      <c r="G325" t="s">
        <v>655</v>
      </c>
      <c r="H325" t="s">
        <v>670</v>
      </c>
      <c r="I325" t="str">
        <f t="shared" si="37"/>
        <v>Americas→Brazil→São Paulo</v>
      </c>
      <c r="J325" t="s">
        <v>702</v>
      </c>
      <c r="K325" t="s">
        <v>711</v>
      </c>
      <c r="L325" t="s">
        <v>713</v>
      </c>
      <c r="M325" t="s">
        <v>727</v>
      </c>
      <c r="N325" t="s">
        <v>1058</v>
      </c>
      <c r="O325" s="8">
        <v>1010.33</v>
      </c>
      <c r="P325" s="8">
        <v>2492.14</v>
      </c>
      <c r="Q325" s="10">
        <v>5.0999999999999997E-2</v>
      </c>
      <c r="R325" s="12">
        <v>11</v>
      </c>
      <c r="S325" s="8">
        <f t="shared" si="38"/>
        <v>26015.449459999996</v>
      </c>
      <c r="T325" s="8">
        <f t="shared" si="39"/>
        <v>11113.630000000001</v>
      </c>
      <c r="U325" s="8">
        <f t="shared" si="40"/>
        <v>14901.819459999995</v>
      </c>
      <c r="V325" s="10">
        <f t="shared" si="41"/>
        <v>0.57280653493656752</v>
      </c>
    </row>
    <row r="326" spans="1:22" x14ac:dyDescent="0.3">
      <c r="A326" t="s">
        <v>339</v>
      </c>
      <c r="B326" s="6">
        <v>45053</v>
      </c>
      <c r="C326" s="6">
        <v>45075</v>
      </c>
      <c r="D326" s="6">
        <f t="shared" si="35"/>
        <v>45075</v>
      </c>
      <c r="E326" s="12">
        <f t="shared" si="36"/>
        <v>22</v>
      </c>
      <c r="F326" t="s">
        <v>646</v>
      </c>
      <c r="G326" t="s">
        <v>661</v>
      </c>
      <c r="H326" t="s">
        <v>687</v>
      </c>
      <c r="I326" t="str">
        <f t="shared" si="37"/>
        <v>Africa→South Africa→Durban</v>
      </c>
      <c r="J326" t="s">
        <v>702</v>
      </c>
      <c r="K326" t="s">
        <v>710</v>
      </c>
      <c r="L326" t="s">
        <v>723</v>
      </c>
      <c r="M326" t="s">
        <v>733</v>
      </c>
      <c r="N326" t="s">
        <v>1059</v>
      </c>
      <c r="O326" s="8">
        <v>653.86</v>
      </c>
      <c r="P326" s="8">
        <v>931.84</v>
      </c>
      <c r="Q326" s="10">
        <v>0.121</v>
      </c>
      <c r="R326" s="12">
        <v>12</v>
      </c>
      <c r="S326" s="8">
        <f t="shared" si="38"/>
        <v>9829.0483199999999</v>
      </c>
      <c r="T326" s="8">
        <f t="shared" si="39"/>
        <v>7846.32</v>
      </c>
      <c r="U326" s="8">
        <f t="shared" si="40"/>
        <v>1982.7283200000002</v>
      </c>
      <c r="V326" s="10">
        <f t="shared" si="41"/>
        <v>0.20172129136506273</v>
      </c>
    </row>
    <row r="327" spans="1:22" x14ac:dyDescent="0.3">
      <c r="A327" t="s">
        <v>340</v>
      </c>
      <c r="B327" s="6">
        <v>45303</v>
      </c>
      <c r="C327" s="6">
        <v>45320</v>
      </c>
      <c r="D327" s="6">
        <f t="shared" si="35"/>
        <v>45320</v>
      </c>
      <c r="E327" s="12">
        <f t="shared" si="36"/>
        <v>17</v>
      </c>
      <c r="F327" t="s">
        <v>647</v>
      </c>
      <c r="G327" t="s">
        <v>654</v>
      </c>
      <c r="H327" t="s">
        <v>696</v>
      </c>
      <c r="I327" t="str">
        <f t="shared" si="37"/>
        <v>Asia→India→Hyderabad</v>
      </c>
      <c r="J327" t="s">
        <v>705</v>
      </c>
      <c r="K327" t="s">
        <v>711</v>
      </c>
      <c r="L327" t="s">
        <v>717</v>
      </c>
      <c r="M327" t="s">
        <v>727</v>
      </c>
      <c r="N327" t="s">
        <v>1060</v>
      </c>
      <c r="O327" s="8">
        <v>310.02</v>
      </c>
      <c r="P327" s="8">
        <v>619.51</v>
      </c>
      <c r="Q327" s="10">
        <v>4.2000000000000003E-2</v>
      </c>
      <c r="R327" s="12">
        <v>4</v>
      </c>
      <c r="S327" s="8">
        <f t="shared" si="38"/>
        <v>2373.9623200000001</v>
      </c>
      <c r="T327" s="8">
        <f t="shared" si="39"/>
        <v>1240.08</v>
      </c>
      <c r="U327" s="8">
        <f t="shared" si="40"/>
        <v>1133.8823200000002</v>
      </c>
      <c r="V327" s="10">
        <f t="shared" si="41"/>
        <v>0.47763282106347843</v>
      </c>
    </row>
    <row r="328" spans="1:22" x14ac:dyDescent="0.3">
      <c r="A328" t="s">
        <v>341</v>
      </c>
      <c r="B328" s="6">
        <v>45087</v>
      </c>
      <c r="C328" s="6">
        <v>45095</v>
      </c>
      <c r="D328" s="6">
        <f t="shared" si="35"/>
        <v>45095</v>
      </c>
      <c r="E328" s="12">
        <f t="shared" si="36"/>
        <v>8</v>
      </c>
      <c r="F328" t="s">
        <v>646</v>
      </c>
      <c r="G328" t="s">
        <v>650</v>
      </c>
      <c r="H328" t="s">
        <v>678</v>
      </c>
      <c r="I328" t="str">
        <f t="shared" si="37"/>
        <v>Africa→Kenya→Nakuru</v>
      </c>
      <c r="J328" t="s">
        <v>706</v>
      </c>
      <c r="K328" t="s">
        <v>711</v>
      </c>
      <c r="L328" t="s">
        <v>722</v>
      </c>
      <c r="M328" t="s">
        <v>730</v>
      </c>
      <c r="N328" t="s">
        <v>1061</v>
      </c>
      <c r="O328" s="8">
        <v>894.23</v>
      </c>
      <c r="P328" s="8">
        <v>1421.55</v>
      </c>
      <c r="Q328" s="10">
        <v>0.109</v>
      </c>
      <c r="R328" s="12">
        <v>3</v>
      </c>
      <c r="S328" s="8">
        <f t="shared" si="38"/>
        <v>3799.8031499999997</v>
      </c>
      <c r="T328" s="8">
        <f t="shared" si="39"/>
        <v>2682.69</v>
      </c>
      <c r="U328" s="8">
        <f t="shared" si="40"/>
        <v>1117.1131499999997</v>
      </c>
      <c r="V328" s="10">
        <f t="shared" si="41"/>
        <v>0.29399237431549574</v>
      </c>
    </row>
    <row r="329" spans="1:22" x14ac:dyDescent="0.3">
      <c r="A329" t="s">
        <v>342</v>
      </c>
      <c r="B329" s="6">
        <v>45796</v>
      </c>
      <c r="C329" s="6">
        <v>45794</v>
      </c>
      <c r="D329" s="6">
        <f t="shared" si="35"/>
        <v>45796</v>
      </c>
      <c r="E329" s="12">
        <f t="shared" si="36"/>
        <v>0</v>
      </c>
      <c r="F329" t="s">
        <v>648</v>
      </c>
      <c r="G329" t="s">
        <v>655</v>
      </c>
      <c r="H329" t="s">
        <v>670</v>
      </c>
      <c r="I329" t="str">
        <f t="shared" si="37"/>
        <v>Americas→Brazil→São Paulo</v>
      </c>
      <c r="J329" t="s">
        <v>705</v>
      </c>
      <c r="K329" t="s">
        <v>710</v>
      </c>
      <c r="L329" t="s">
        <v>716</v>
      </c>
      <c r="M329" t="s">
        <v>732</v>
      </c>
      <c r="N329" t="s">
        <v>1062</v>
      </c>
      <c r="O329" s="8">
        <v>383.77</v>
      </c>
      <c r="P329" s="8">
        <v>952.56</v>
      </c>
      <c r="Q329" s="10">
        <v>0.34599999999999997</v>
      </c>
      <c r="R329" s="12">
        <v>10</v>
      </c>
      <c r="S329" s="8">
        <f t="shared" si="38"/>
        <v>6229.7423999999992</v>
      </c>
      <c r="T329" s="8">
        <f t="shared" si="39"/>
        <v>3837.7</v>
      </c>
      <c r="U329" s="8">
        <f t="shared" si="40"/>
        <v>2392.0423999999994</v>
      </c>
      <c r="V329" s="10">
        <f t="shared" si="41"/>
        <v>0.38397131797937578</v>
      </c>
    </row>
    <row r="330" spans="1:22" x14ac:dyDescent="0.3">
      <c r="A330" t="s">
        <v>343</v>
      </c>
      <c r="B330" s="6">
        <v>45221</v>
      </c>
      <c r="C330" s="6">
        <v>45246</v>
      </c>
      <c r="D330" s="6">
        <f t="shared" si="35"/>
        <v>45246</v>
      </c>
      <c r="E330" s="12">
        <f t="shared" si="36"/>
        <v>25</v>
      </c>
      <c r="F330" t="s">
        <v>648</v>
      </c>
      <c r="G330" t="s">
        <v>653</v>
      </c>
      <c r="H330" t="s">
        <v>667</v>
      </c>
      <c r="I330" t="str">
        <f t="shared" si="37"/>
        <v>Americas→Canada→Toronto</v>
      </c>
      <c r="J330" t="s">
        <v>705</v>
      </c>
      <c r="K330" t="s">
        <v>709</v>
      </c>
      <c r="L330" t="s">
        <v>714</v>
      </c>
      <c r="M330" t="s">
        <v>731</v>
      </c>
      <c r="N330" t="s">
        <v>1063</v>
      </c>
      <c r="O330" s="8">
        <v>1373.31</v>
      </c>
      <c r="P330" s="8">
        <v>3154.14</v>
      </c>
      <c r="Q330" s="10">
        <v>0.2</v>
      </c>
      <c r="R330" s="12">
        <v>11</v>
      </c>
      <c r="S330" s="8">
        <f t="shared" si="38"/>
        <v>27756.432000000001</v>
      </c>
      <c r="T330" s="8">
        <f t="shared" si="39"/>
        <v>15106.41</v>
      </c>
      <c r="U330" s="8">
        <f t="shared" si="40"/>
        <v>12650.022000000001</v>
      </c>
      <c r="V330" s="10">
        <f t="shared" si="41"/>
        <v>0.45575101295440279</v>
      </c>
    </row>
    <row r="331" spans="1:22" x14ac:dyDescent="0.3">
      <c r="A331" t="s">
        <v>344</v>
      </c>
      <c r="B331" s="6">
        <v>45668</v>
      </c>
      <c r="C331" s="6">
        <v>45680</v>
      </c>
      <c r="D331" s="6">
        <f t="shared" si="35"/>
        <v>45680</v>
      </c>
      <c r="E331" s="12">
        <f t="shared" si="36"/>
        <v>12</v>
      </c>
      <c r="F331" t="s">
        <v>648</v>
      </c>
      <c r="G331" t="s">
        <v>660</v>
      </c>
      <c r="H331" t="s">
        <v>697</v>
      </c>
      <c r="I331" t="str">
        <f t="shared" si="37"/>
        <v>Americas→USA→Austin</v>
      </c>
      <c r="J331" t="s">
        <v>704</v>
      </c>
      <c r="K331" t="s">
        <v>710</v>
      </c>
      <c r="L331" t="s">
        <v>722</v>
      </c>
      <c r="M331" t="s">
        <v>730</v>
      </c>
      <c r="N331" t="s">
        <v>1064</v>
      </c>
      <c r="O331" s="8">
        <v>100.69</v>
      </c>
      <c r="P331" s="8">
        <v>226.14</v>
      </c>
      <c r="Q331" s="10">
        <v>6.5000000000000002E-2</v>
      </c>
      <c r="R331" s="12">
        <v>12</v>
      </c>
      <c r="S331" s="8">
        <f t="shared" si="38"/>
        <v>2537.2908000000002</v>
      </c>
      <c r="T331" s="8">
        <f t="shared" si="39"/>
        <v>1208.28</v>
      </c>
      <c r="U331" s="8">
        <f t="shared" si="40"/>
        <v>1329.0108000000002</v>
      </c>
      <c r="V331" s="10">
        <f t="shared" si="41"/>
        <v>0.52379128162999689</v>
      </c>
    </row>
    <row r="332" spans="1:22" x14ac:dyDescent="0.3">
      <c r="A332" t="s">
        <v>345</v>
      </c>
      <c r="B332" s="6">
        <v>45914</v>
      </c>
      <c r="C332" s="6">
        <v>45926</v>
      </c>
      <c r="D332" s="6">
        <f t="shared" si="35"/>
        <v>45926</v>
      </c>
      <c r="E332" s="12">
        <f t="shared" si="36"/>
        <v>12</v>
      </c>
      <c r="F332" t="s">
        <v>649</v>
      </c>
      <c r="G332" t="s">
        <v>658</v>
      </c>
      <c r="H332" t="s">
        <v>683</v>
      </c>
      <c r="I332" t="str">
        <f t="shared" si="37"/>
        <v>Europe→United Kingdom→London</v>
      </c>
      <c r="J332" t="s">
        <v>705</v>
      </c>
      <c r="K332" t="s">
        <v>711</v>
      </c>
      <c r="L332" t="s">
        <v>725</v>
      </c>
      <c r="M332" t="s">
        <v>729</v>
      </c>
      <c r="N332" t="s">
        <v>1065</v>
      </c>
      <c r="O332" s="8">
        <v>425.15</v>
      </c>
      <c r="P332" s="8">
        <v>885.92</v>
      </c>
      <c r="Q332" s="10">
        <v>0.23899999999999999</v>
      </c>
      <c r="R332" s="12">
        <v>13</v>
      </c>
      <c r="S332" s="8">
        <f t="shared" si="38"/>
        <v>8764.4065599999994</v>
      </c>
      <c r="T332" s="8">
        <f t="shared" si="39"/>
        <v>5526.95</v>
      </c>
      <c r="U332" s="8">
        <f t="shared" si="40"/>
        <v>3237.4565599999996</v>
      </c>
      <c r="V332" s="10">
        <f t="shared" si="41"/>
        <v>0.3693868532725848</v>
      </c>
    </row>
    <row r="333" spans="1:22" x14ac:dyDescent="0.3">
      <c r="A333" t="s">
        <v>346</v>
      </c>
      <c r="B333" s="6">
        <v>45168</v>
      </c>
      <c r="C333" s="6">
        <v>45172</v>
      </c>
      <c r="D333" s="6">
        <f t="shared" si="35"/>
        <v>45172</v>
      </c>
      <c r="E333" s="12">
        <f t="shared" si="36"/>
        <v>4</v>
      </c>
      <c r="F333" t="s">
        <v>647</v>
      </c>
      <c r="G333" t="s">
        <v>654</v>
      </c>
      <c r="H333" t="s">
        <v>680</v>
      </c>
      <c r="I333" t="str">
        <f t="shared" si="37"/>
        <v>Asia→India→Delhi</v>
      </c>
      <c r="J333" t="s">
        <v>705</v>
      </c>
      <c r="K333" t="s">
        <v>709</v>
      </c>
      <c r="L333" t="s">
        <v>716</v>
      </c>
      <c r="M333" t="s">
        <v>733</v>
      </c>
      <c r="N333" t="s">
        <v>1066</v>
      </c>
      <c r="O333" s="8">
        <v>1082.25</v>
      </c>
      <c r="P333" s="8">
        <v>2433.34</v>
      </c>
      <c r="Q333" s="10">
        <v>0.27</v>
      </c>
      <c r="R333" s="12">
        <v>4</v>
      </c>
      <c r="S333" s="8">
        <f t="shared" si="38"/>
        <v>7105.3528000000006</v>
      </c>
      <c r="T333" s="8">
        <f t="shared" si="39"/>
        <v>4329</v>
      </c>
      <c r="U333" s="8">
        <f t="shared" si="40"/>
        <v>2776.3528000000006</v>
      </c>
      <c r="V333" s="10">
        <f t="shared" si="41"/>
        <v>0.3907410199251472</v>
      </c>
    </row>
    <row r="334" spans="1:22" x14ac:dyDescent="0.3">
      <c r="A334" t="s">
        <v>347</v>
      </c>
      <c r="B334" s="6">
        <v>45245</v>
      </c>
      <c r="C334" s="6">
        <v>45266</v>
      </c>
      <c r="D334" s="6">
        <f t="shared" si="35"/>
        <v>45266</v>
      </c>
      <c r="E334" s="12">
        <f t="shared" si="36"/>
        <v>21</v>
      </c>
      <c r="F334" t="s">
        <v>649</v>
      </c>
      <c r="G334" t="s">
        <v>658</v>
      </c>
      <c r="H334" t="s">
        <v>693</v>
      </c>
      <c r="I334" t="str">
        <f t="shared" si="37"/>
        <v>Europe→United Kingdom→Manchester</v>
      </c>
      <c r="J334" t="s">
        <v>702</v>
      </c>
      <c r="K334" t="s">
        <v>711</v>
      </c>
      <c r="L334" t="s">
        <v>722</v>
      </c>
      <c r="M334" t="s">
        <v>733</v>
      </c>
      <c r="N334" t="s">
        <v>1067</v>
      </c>
      <c r="O334" s="8">
        <v>1184.99</v>
      </c>
      <c r="P334" s="8">
        <v>1154.3399999999999</v>
      </c>
      <c r="Q334" s="10">
        <v>2.8000000000000001E-2</v>
      </c>
      <c r="R334" s="12">
        <v>5</v>
      </c>
      <c r="S334" s="8">
        <f t="shared" si="38"/>
        <v>5610.0923999999995</v>
      </c>
      <c r="T334" s="8">
        <f t="shared" si="39"/>
        <v>5924.95</v>
      </c>
      <c r="U334" s="8">
        <f t="shared" si="40"/>
        <v>-314.85760000000028</v>
      </c>
      <c r="V334" s="10">
        <f t="shared" si="41"/>
        <v>-5.6123424990290764E-2</v>
      </c>
    </row>
    <row r="335" spans="1:22" x14ac:dyDescent="0.3">
      <c r="A335" t="s">
        <v>348</v>
      </c>
      <c r="B335" s="6">
        <v>45774</v>
      </c>
      <c r="C335" s="6">
        <v>45804</v>
      </c>
      <c r="D335" s="6">
        <f t="shared" si="35"/>
        <v>45804</v>
      </c>
      <c r="E335" s="12">
        <f t="shared" si="36"/>
        <v>30</v>
      </c>
      <c r="F335" t="s">
        <v>647</v>
      </c>
      <c r="G335" t="s">
        <v>654</v>
      </c>
      <c r="H335" t="s">
        <v>1426</v>
      </c>
      <c r="I335" t="str">
        <f t="shared" si="37"/>
        <v>Asia→India→Unknown</v>
      </c>
      <c r="J335" t="s">
        <v>706</v>
      </c>
      <c r="K335" t="s">
        <v>709</v>
      </c>
      <c r="L335" t="s">
        <v>722</v>
      </c>
      <c r="M335" t="s">
        <v>730</v>
      </c>
      <c r="N335" t="s">
        <v>1068</v>
      </c>
      <c r="O335" s="8">
        <v>481.32</v>
      </c>
      <c r="P335" s="8">
        <v>1135.99</v>
      </c>
      <c r="Q335" s="10">
        <v>0.14499999999999999</v>
      </c>
      <c r="R335" s="12">
        <v>5</v>
      </c>
      <c r="S335" s="8">
        <f t="shared" si="38"/>
        <v>4856.35725</v>
      </c>
      <c r="T335" s="8">
        <f t="shared" si="39"/>
        <v>2406.6</v>
      </c>
      <c r="U335" s="8">
        <f t="shared" si="40"/>
        <v>2449.7572500000001</v>
      </c>
      <c r="V335" s="10">
        <f t="shared" si="41"/>
        <v>0.50444337677175621</v>
      </c>
    </row>
    <row r="336" spans="1:22" x14ac:dyDescent="0.3">
      <c r="A336" t="s">
        <v>349</v>
      </c>
      <c r="B336" s="6">
        <v>45391</v>
      </c>
      <c r="C336" s="6">
        <v>45400</v>
      </c>
      <c r="D336" s="6">
        <f t="shared" si="35"/>
        <v>45400</v>
      </c>
      <c r="E336" s="12">
        <f t="shared" si="36"/>
        <v>9</v>
      </c>
      <c r="F336" t="s">
        <v>649</v>
      </c>
      <c r="G336" t="s">
        <v>657</v>
      </c>
      <c r="H336" t="s">
        <v>679</v>
      </c>
      <c r="I336" t="str">
        <f t="shared" si="37"/>
        <v>Europe→France→Lyon</v>
      </c>
      <c r="J336" t="s">
        <v>704</v>
      </c>
      <c r="K336" t="s">
        <v>708</v>
      </c>
      <c r="L336" t="s">
        <v>718</v>
      </c>
      <c r="M336" t="s">
        <v>728</v>
      </c>
      <c r="N336" t="s">
        <v>1069</v>
      </c>
      <c r="O336" s="8">
        <v>1288.8499999999999</v>
      </c>
      <c r="P336" s="8">
        <v>2751.84</v>
      </c>
      <c r="Q336" s="10">
        <v>0.158</v>
      </c>
      <c r="R336" s="12">
        <v>7</v>
      </c>
      <c r="S336" s="8">
        <f t="shared" si="38"/>
        <v>16219.34496</v>
      </c>
      <c r="T336" s="8">
        <f t="shared" si="39"/>
        <v>9021.9499999999989</v>
      </c>
      <c r="U336" s="8">
        <f t="shared" si="40"/>
        <v>7197.3949600000014</v>
      </c>
      <c r="V336" s="10">
        <f t="shared" si="41"/>
        <v>0.44375373837538756</v>
      </c>
    </row>
    <row r="337" spans="1:22" x14ac:dyDescent="0.3">
      <c r="A337" t="s">
        <v>350</v>
      </c>
      <c r="B337" s="6">
        <v>45484</v>
      </c>
      <c r="C337" s="6">
        <v>45504</v>
      </c>
      <c r="D337" s="6">
        <f t="shared" si="35"/>
        <v>45504</v>
      </c>
      <c r="E337" s="12">
        <f t="shared" si="36"/>
        <v>20</v>
      </c>
      <c r="F337" t="s">
        <v>647</v>
      </c>
      <c r="G337" t="s">
        <v>659</v>
      </c>
      <c r="H337" t="s">
        <v>676</v>
      </c>
      <c r="I337" t="str">
        <f t="shared" si="37"/>
        <v>Asia→China→Shenzhen</v>
      </c>
      <c r="J337" t="s">
        <v>704</v>
      </c>
      <c r="K337" t="s">
        <v>708</v>
      </c>
      <c r="L337" t="s">
        <v>715</v>
      </c>
      <c r="M337" t="s">
        <v>730</v>
      </c>
      <c r="N337" t="s">
        <v>1070</v>
      </c>
      <c r="O337" s="8">
        <v>647.26</v>
      </c>
      <c r="P337" s="8">
        <v>1374.72</v>
      </c>
      <c r="Q337" s="10">
        <v>6.6000000000000003E-2</v>
      </c>
      <c r="R337" s="12">
        <v>22</v>
      </c>
      <c r="S337" s="8">
        <f t="shared" si="38"/>
        <v>28247.74656</v>
      </c>
      <c r="T337" s="8">
        <f t="shared" si="39"/>
        <v>14239.72</v>
      </c>
      <c r="U337" s="8">
        <f t="shared" si="40"/>
        <v>14008.02656</v>
      </c>
      <c r="V337" s="10">
        <f t="shared" si="41"/>
        <v>0.49589890401508901</v>
      </c>
    </row>
    <row r="338" spans="1:22" x14ac:dyDescent="0.3">
      <c r="A338" t="s">
        <v>351</v>
      </c>
      <c r="B338" s="6">
        <v>45340</v>
      </c>
      <c r="C338" s="6">
        <v>45354</v>
      </c>
      <c r="D338" s="6">
        <f t="shared" si="35"/>
        <v>45354</v>
      </c>
      <c r="E338" s="12">
        <f t="shared" si="36"/>
        <v>14</v>
      </c>
      <c r="F338" t="s">
        <v>648</v>
      </c>
      <c r="G338" t="s">
        <v>655</v>
      </c>
      <c r="H338" t="s">
        <v>1426</v>
      </c>
      <c r="I338" t="str">
        <f t="shared" si="37"/>
        <v>Americas→Brazil→Unknown</v>
      </c>
      <c r="J338" t="s">
        <v>706</v>
      </c>
      <c r="K338" t="s">
        <v>710</v>
      </c>
      <c r="L338" t="s">
        <v>720</v>
      </c>
      <c r="M338" t="s">
        <v>728</v>
      </c>
      <c r="N338" t="s">
        <v>1071</v>
      </c>
      <c r="O338" s="8">
        <v>624.23</v>
      </c>
      <c r="P338" s="8">
        <v>1318.37</v>
      </c>
      <c r="Q338" s="10">
        <v>0.21</v>
      </c>
      <c r="R338" s="12">
        <v>37</v>
      </c>
      <c r="S338" s="8">
        <f t="shared" si="38"/>
        <v>38535.955099999999</v>
      </c>
      <c r="T338" s="8">
        <f t="shared" si="39"/>
        <v>23096.510000000002</v>
      </c>
      <c r="U338" s="8">
        <f t="shared" si="40"/>
        <v>15439.445099999997</v>
      </c>
      <c r="V338" s="10">
        <f t="shared" si="41"/>
        <v>0.40065038118128793</v>
      </c>
    </row>
    <row r="339" spans="1:22" x14ac:dyDescent="0.3">
      <c r="A339" t="s">
        <v>352</v>
      </c>
      <c r="B339" s="6">
        <v>45132</v>
      </c>
      <c r="C339" s="6">
        <v>45148</v>
      </c>
      <c r="D339" s="6">
        <f t="shared" si="35"/>
        <v>45148</v>
      </c>
      <c r="E339" s="12">
        <f t="shared" si="36"/>
        <v>16</v>
      </c>
      <c r="F339" t="s">
        <v>646</v>
      </c>
      <c r="G339" t="s">
        <v>651</v>
      </c>
      <c r="H339" t="s">
        <v>663</v>
      </c>
      <c r="I339" t="str">
        <f t="shared" si="37"/>
        <v>Africa→Nigeria→Port Harcourt</v>
      </c>
      <c r="J339" t="s">
        <v>701</v>
      </c>
      <c r="K339" t="s">
        <v>710</v>
      </c>
      <c r="L339" t="s">
        <v>714</v>
      </c>
      <c r="M339" t="s">
        <v>733</v>
      </c>
      <c r="N339" t="s">
        <v>1072</v>
      </c>
      <c r="O339" s="8">
        <v>506.83</v>
      </c>
      <c r="P339" s="8">
        <v>441.74</v>
      </c>
      <c r="Q339" s="10">
        <v>0.24</v>
      </c>
      <c r="R339" s="12">
        <v>9</v>
      </c>
      <c r="S339" s="8">
        <f t="shared" si="38"/>
        <v>3021.5016000000001</v>
      </c>
      <c r="T339" s="8">
        <f t="shared" si="39"/>
        <v>4561.47</v>
      </c>
      <c r="U339" s="8">
        <f t="shared" si="40"/>
        <v>-1539.9684000000002</v>
      </c>
      <c r="V339" s="10">
        <f t="shared" si="41"/>
        <v>-0.50966989393618067</v>
      </c>
    </row>
    <row r="340" spans="1:22" x14ac:dyDescent="0.3">
      <c r="A340" t="s">
        <v>353</v>
      </c>
      <c r="B340" s="6">
        <v>45121</v>
      </c>
      <c r="C340" s="6">
        <v>45128</v>
      </c>
      <c r="D340" s="6">
        <f t="shared" si="35"/>
        <v>45128</v>
      </c>
      <c r="E340" s="12">
        <f t="shared" si="36"/>
        <v>7</v>
      </c>
      <c r="F340" t="s">
        <v>646</v>
      </c>
      <c r="G340" t="s">
        <v>661</v>
      </c>
      <c r="H340" t="s">
        <v>687</v>
      </c>
      <c r="I340" t="str">
        <f t="shared" si="37"/>
        <v>Africa→South Africa→Durban</v>
      </c>
      <c r="J340" t="s">
        <v>706</v>
      </c>
      <c r="K340" t="s">
        <v>709</v>
      </c>
      <c r="L340" t="s">
        <v>1427</v>
      </c>
      <c r="M340" t="s">
        <v>732</v>
      </c>
      <c r="N340" t="s">
        <v>1073</v>
      </c>
      <c r="O340" s="8">
        <v>620.74</v>
      </c>
      <c r="P340" s="8">
        <v>1330.07</v>
      </c>
      <c r="Q340" s="10">
        <v>0.29899999999999999</v>
      </c>
      <c r="R340" s="12">
        <v>28</v>
      </c>
      <c r="S340" s="8">
        <f t="shared" si="38"/>
        <v>26106.613960000002</v>
      </c>
      <c r="T340" s="8">
        <f t="shared" si="39"/>
        <v>17380.72</v>
      </c>
      <c r="U340" s="8">
        <f t="shared" si="40"/>
        <v>8725.8939600000012</v>
      </c>
      <c r="V340" s="10">
        <f t="shared" si="41"/>
        <v>0.33424073965967516</v>
      </c>
    </row>
    <row r="341" spans="1:22" x14ac:dyDescent="0.3">
      <c r="A341" t="s">
        <v>354</v>
      </c>
      <c r="B341" s="6">
        <v>45131</v>
      </c>
      <c r="C341" s="6">
        <v>45157</v>
      </c>
      <c r="D341" s="6">
        <f t="shared" si="35"/>
        <v>45157</v>
      </c>
      <c r="E341" s="12">
        <f t="shared" si="36"/>
        <v>26</v>
      </c>
      <c r="F341" t="s">
        <v>646</v>
      </c>
      <c r="G341" t="s">
        <v>650</v>
      </c>
      <c r="H341" t="s">
        <v>664</v>
      </c>
      <c r="I341" t="str">
        <f t="shared" si="37"/>
        <v>Africa→Kenya→Nairobi</v>
      </c>
      <c r="J341" t="s">
        <v>706</v>
      </c>
      <c r="K341" t="s">
        <v>710</v>
      </c>
      <c r="L341" t="s">
        <v>724</v>
      </c>
      <c r="M341" t="s">
        <v>733</v>
      </c>
      <c r="N341" t="s">
        <v>1074</v>
      </c>
      <c r="O341" s="8">
        <v>661.45</v>
      </c>
      <c r="P341" s="8">
        <v>1634.86</v>
      </c>
      <c r="Q341" s="10">
        <v>0.56499999999999995</v>
      </c>
      <c r="R341" s="12">
        <v>24</v>
      </c>
      <c r="S341" s="8">
        <f t="shared" si="38"/>
        <v>17067.938400000003</v>
      </c>
      <c r="T341" s="8">
        <f t="shared" si="39"/>
        <v>15874.800000000001</v>
      </c>
      <c r="U341" s="8">
        <f t="shared" si="40"/>
        <v>1193.1384000000016</v>
      </c>
      <c r="V341" s="10">
        <f t="shared" si="41"/>
        <v>6.9905244092045793E-2</v>
      </c>
    </row>
    <row r="342" spans="1:22" x14ac:dyDescent="0.3">
      <c r="A342" t="s">
        <v>355</v>
      </c>
      <c r="B342" s="6">
        <v>45029</v>
      </c>
      <c r="C342" s="6">
        <v>45027</v>
      </c>
      <c r="D342" s="6">
        <f t="shared" si="35"/>
        <v>45029</v>
      </c>
      <c r="E342" s="12">
        <f t="shared" si="36"/>
        <v>0</v>
      </c>
      <c r="F342" t="s">
        <v>648</v>
      </c>
      <c r="G342" t="s">
        <v>660</v>
      </c>
      <c r="H342" t="s">
        <v>686</v>
      </c>
      <c r="I342" t="str">
        <f t="shared" si="37"/>
        <v>Americas→USA→San Francisco</v>
      </c>
      <c r="J342" t="s">
        <v>702</v>
      </c>
      <c r="K342" t="s">
        <v>709</v>
      </c>
      <c r="L342" t="s">
        <v>715</v>
      </c>
      <c r="M342" t="s">
        <v>729</v>
      </c>
      <c r="N342" t="s">
        <v>1075</v>
      </c>
      <c r="O342" s="8">
        <v>32.1</v>
      </c>
      <c r="P342" s="8">
        <v>70.599999999999994</v>
      </c>
      <c r="Q342" s="10">
        <v>0.28199999999999997</v>
      </c>
      <c r="R342" s="12">
        <v>22</v>
      </c>
      <c r="S342" s="8">
        <f t="shared" si="38"/>
        <v>1115.1975999999997</v>
      </c>
      <c r="T342" s="8">
        <f t="shared" si="39"/>
        <v>706.2</v>
      </c>
      <c r="U342" s="8">
        <f t="shared" si="40"/>
        <v>408.99759999999969</v>
      </c>
      <c r="V342" s="10">
        <f t="shared" si="41"/>
        <v>0.36674899587301818</v>
      </c>
    </row>
    <row r="343" spans="1:22" x14ac:dyDescent="0.3">
      <c r="A343" t="s">
        <v>356</v>
      </c>
      <c r="B343" s="6">
        <v>45594</v>
      </c>
      <c r="C343" s="6">
        <v>45600</v>
      </c>
      <c r="D343" s="6">
        <f t="shared" si="35"/>
        <v>45600</v>
      </c>
      <c r="E343" s="12">
        <f t="shared" si="36"/>
        <v>6</v>
      </c>
      <c r="F343" t="s">
        <v>646</v>
      </c>
      <c r="G343" t="s">
        <v>650</v>
      </c>
      <c r="H343" t="s">
        <v>664</v>
      </c>
      <c r="I343" t="str">
        <f t="shared" si="37"/>
        <v>Africa→Kenya→Nairobi</v>
      </c>
      <c r="J343" t="s">
        <v>701</v>
      </c>
      <c r="K343" t="s">
        <v>710</v>
      </c>
      <c r="L343" t="s">
        <v>724</v>
      </c>
      <c r="M343" t="s">
        <v>728</v>
      </c>
      <c r="N343" t="s">
        <v>1076</v>
      </c>
      <c r="O343" s="8">
        <v>805.81</v>
      </c>
      <c r="P343" s="8">
        <v>1823.04</v>
      </c>
      <c r="Q343" s="10">
        <v>0</v>
      </c>
      <c r="R343" s="12">
        <v>11</v>
      </c>
      <c r="S343" s="8">
        <f t="shared" si="38"/>
        <v>20053.439999999999</v>
      </c>
      <c r="T343" s="8">
        <f t="shared" si="39"/>
        <v>8863.91</v>
      </c>
      <c r="U343" s="8">
        <f t="shared" si="40"/>
        <v>11189.529999999999</v>
      </c>
      <c r="V343" s="10">
        <f t="shared" si="41"/>
        <v>0.55798556257679477</v>
      </c>
    </row>
    <row r="344" spans="1:22" x14ac:dyDescent="0.3">
      <c r="A344" t="s">
        <v>357</v>
      </c>
      <c r="B344" s="6">
        <v>45339</v>
      </c>
      <c r="C344" s="6">
        <v>45355</v>
      </c>
      <c r="D344" s="6">
        <f t="shared" si="35"/>
        <v>45355</v>
      </c>
      <c r="E344" s="12">
        <f t="shared" si="36"/>
        <v>16</v>
      </c>
      <c r="F344" t="s">
        <v>647</v>
      </c>
      <c r="G344" t="s">
        <v>654</v>
      </c>
      <c r="H344" t="s">
        <v>680</v>
      </c>
      <c r="I344" t="str">
        <f t="shared" si="37"/>
        <v>Asia→India→Delhi</v>
      </c>
      <c r="J344" t="s">
        <v>705</v>
      </c>
      <c r="K344" t="s">
        <v>709</v>
      </c>
      <c r="L344" t="s">
        <v>721</v>
      </c>
      <c r="M344" t="s">
        <v>730</v>
      </c>
      <c r="N344" t="s">
        <v>1077</v>
      </c>
      <c r="O344" s="8">
        <v>1231.8</v>
      </c>
      <c r="P344" s="8">
        <v>2015.99</v>
      </c>
      <c r="Q344" s="10">
        <v>0.26100000000000001</v>
      </c>
      <c r="R344" s="12">
        <v>6</v>
      </c>
      <c r="S344" s="8">
        <f t="shared" si="38"/>
        <v>8938.8996600000009</v>
      </c>
      <c r="T344" s="8">
        <f t="shared" si="39"/>
        <v>7390.7999999999993</v>
      </c>
      <c r="U344" s="8">
        <f t="shared" si="40"/>
        <v>1548.0996600000017</v>
      </c>
      <c r="V344" s="10">
        <f t="shared" si="41"/>
        <v>0.17318682599464391</v>
      </c>
    </row>
    <row r="345" spans="1:22" x14ac:dyDescent="0.3">
      <c r="A345" t="s">
        <v>358</v>
      </c>
      <c r="B345" s="6">
        <v>45486</v>
      </c>
      <c r="C345" s="6">
        <v>45485</v>
      </c>
      <c r="D345" s="6">
        <f t="shared" si="35"/>
        <v>45486</v>
      </c>
      <c r="E345" s="12">
        <f t="shared" si="36"/>
        <v>0</v>
      </c>
      <c r="F345" t="s">
        <v>647</v>
      </c>
      <c r="G345" t="s">
        <v>652</v>
      </c>
      <c r="H345" t="s">
        <v>694</v>
      </c>
      <c r="I345" t="str">
        <f t="shared" si="37"/>
        <v>Asia→Japan→Nagoya</v>
      </c>
      <c r="J345" t="s">
        <v>705</v>
      </c>
      <c r="K345" t="s">
        <v>709</v>
      </c>
      <c r="L345" t="s">
        <v>721</v>
      </c>
      <c r="M345" t="s">
        <v>729</v>
      </c>
      <c r="N345" t="s">
        <v>1078</v>
      </c>
      <c r="O345" s="8">
        <v>105.13</v>
      </c>
      <c r="P345" s="8">
        <v>244.13</v>
      </c>
      <c r="Q345" s="10">
        <v>7.0999999999999994E-2</v>
      </c>
      <c r="R345" s="12">
        <v>14</v>
      </c>
      <c r="S345" s="8">
        <f t="shared" si="38"/>
        <v>3175.1547799999998</v>
      </c>
      <c r="T345" s="8">
        <f t="shared" si="39"/>
        <v>1471.82</v>
      </c>
      <c r="U345" s="8">
        <f t="shared" si="40"/>
        <v>1703.3347799999999</v>
      </c>
      <c r="V345" s="10">
        <f t="shared" si="41"/>
        <v>0.53645724319618837</v>
      </c>
    </row>
    <row r="346" spans="1:22" x14ac:dyDescent="0.3">
      <c r="A346" t="s">
        <v>359</v>
      </c>
      <c r="B346" s="6">
        <v>45261</v>
      </c>
      <c r="C346" s="6">
        <v>45278</v>
      </c>
      <c r="D346" s="6">
        <f t="shared" si="35"/>
        <v>45278</v>
      </c>
      <c r="E346" s="12">
        <f t="shared" si="36"/>
        <v>17</v>
      </c>
      <c r="F346" t="s">
        <v>647</v>
      </c>
      <c r="G346" t="s">
        <v>652</v>
      </c>
      <c r="H346" t="s">
        <v>694</v>
      </c>
      <c r="I346" t="str">
        <f t="shared" si="37"/>
        <v>Asia→Japan→Nagoya</v>
      </c>
      <c r="J346" t="s">
        <v>705</v>
      </c>
      <c r="K346" t="s">
        <v>711</v>
      </c>
      <c r="L346" t="s">
        <v>725</v>
      </c>
      <c r="M346" t="s">
        <v>731</v>
      </c>
      <c r="N346" t="s">
        <v>1079</v>
      </c>
      <c r="O346" s="8">
        <v>1495.79</v>
      </c>
      <c r="P346" s="8">
        <v>2783.12</v>
      </c>
      <c r="Q346" s="10">
        <v>0.02</v>
      </c>
      <c r="R346" s="12">
        <v>5</v>
      </c>
      <c r="S346" s="8">
        <f t="shared" si="38"/>
        <v>13637.287999999999</v>
      </c>
      <c r="T346" s="8">
        <f t="shared" si="39"/>
        <v>7478.95</v>
      </c>
      <c r="U346" s="8">
        <f t="shared" si="40"/>
        <v>6158.3379999999988</v>
      </c>
      <c r="V346" s="10">
        <f t="shared" si="41"/>
        <v>0.45158084217331185</v>
      </c>
    </row>
    <row r="347" spans="1:22" x14ac:dyDescent="0.3">
      <c r="A347" t="s">
        <v>360</v>
      </c>
      <c r="B347" s="6">
        <v>45498</v>
      </c>
      <c r="C347" s="6">
        <v>45506</v>
      </c>
      <c r="D347" s="6">
        <f t="shared" si="35"/>
        <v>45506</v>
      </c>
      <c r="E347" s="12">
        <f t="shared" si="36"/>
        <v>8</v>
      </c>
      <c r="F347" t="s">
        <v>648</v>
      </c>
      <c r="G347" t="s">
        <v>653</v>
      </c>
      <c r="H347" t="s">
        <v>681</v>
      </c>
      <c r="I347" t="str">
        <f t="shared" si="37"/>
        <v>Americas→Canada→Montreal</v>
      </c>
      <c r="J347" t="s">
        <v>704</v>
      </c>
      <c r="K347" t="s">
        <v>711</v>
      </c>
      <c r="L347" t="s">
        <v>713</v>
      </c>
      <c r="M347" t="s">
        <v>733</v>
      </c>
      <c r="N347" t="s">
        <v>1080</v>
      </c>
      <c r="O347" s="8">
        <v>986.81</v>
      </c>
      <c r="P347" s="8">
        <v>2050.31</v>
      </c>
      <c r="Q347" s="10">
        <v>0.10299999999999999</v>
      </c>
      <c r="R347" s="12">
        <v>43</v>
      </c>
      <c r="S347" s="8">
        <f t="shared" si="38"/>
        <v>79082.507010000001</v>
      </c>
      <c r="T347" s="8">
        <f t="shared" si="39"/>
        <v>42432.829999999994</v>
      </c>
      <c r="U347" s="8">
        <f t="shared" si="40"/>
        <v>36649.677010000007</v>
      </c>
      <c r="V347" s="10">
        <f t="shared" si="41"/>
        <v>0.46343595310358138</v>
      </c>
    </row>
    <row r="348" spans="1:22" x14ac:dyDescent="0.3">
      <c r="A348" t="s">
        <v>361</v>
      </c>
      <c r="B348" s="6">
        <v>45050</v>
      </c>
      <c r="C348" s="6">
        <v>45062</v>
      </c>
      <c r="D348" s="6">
        <f t="shared" si="35"/>
        <v>45062</v>
      </c>
      <c r="E348" s="12">
        <f t="shared" si="36"/>
        <v>12</v>
      </c>
      <c r="F348" t="s">
        <v>646</v>
      </c>
      <c r="G348" t="s">
        <v>651</v>
      </c>
      <c r="H348" t="s">
        <v>669</v>
      </c>
      <c r="I348" t="str">
        <f t="shared" si="37"/>
        <v>Africa→Nigeria→Abuja</v>
      </c>
      <c r="J348" t="s">
        <v>705</v>
      </c>
      <c r="K348" t="s">
        <v>709</v>
      </c>
      <c r="L348" t="s">
        <v>713</v>
      </c>
      <c r="M348" t="s">
        <v>730</v>
      </c>
      <c r="N348" t="s">
        <v>1081</v>
      </c>
      <c r="O348" s="8">
        <v>77.739999999999995</v>
      </c>
      <c r="P348" s="8">
        <v>147.12</v>
      </c>
      <c r="Q348" s="10">
        <v>0</v>
      </c>
      <c r="R348" s="12">
        <v>15</v>
      </c>
      <c r="S348" s="8">
        <f t="shared" si="38"/>
        <v>2206.8000000000002</v>
      </c>
      <c r="T348" s="8">
        <f t="shared" si="39"/>
        <v>1166.0999999999999</v>
      </c>
      <c r="U348" s="8">
        <f t="shared" si="40"/>
        <v>1040.7000000000003</v>
      </c>
      <c r="V348" s="10">
        <f t="shared" si="41"/>
        <v>0.47158781946710177</v>
      </c>
    </row>
    <row r="349" spans="1:22" x14ac:dyDescent="0.3">
      <c r="A349" t="s">
        <v>362</v>
      </c>
      <c r="B349" s="6">
        <v>45281</v>
      </c>
      <c r="C349" s="6">
        <v>45297</v>
      </c>
      <c r="D349" s="6">
        <f t="shared" si="35"/>
        <v>45297</v>
      </c>
      <c r="E349" s="12">
        <f t="shared" si="36"/>
        <v>16</v>
      </c>
      <c r="F349" t="s">
        <v>646</v>
      </c>
      <c r="G349" t="s">
        <v>651</v>
      </c>
      <c r="H349" t="s">
        <v>1426</v>
      </c>
      <c r="I349" t="str">
        <f t="shared" si="37"/>
        <v>Africa→Nigeria→Unknown</v>
      </c>
      <c r="J349" t="s">
        <v>701</v>
      </c>
      <c r="K349" t="s">
        <v>709</v>
      </c>
      <c r="L349" t="s">
        <v>723</v>
      </c>
      <c r="M349" t="s">
        <v>727</v>
      </c>
      <c r="N349" t="s">
        <v>1082</v>
      </c>
      <c r="O349" s="8">
        <v>932.61</v>
      </c>
      <c r="P349" s="8">
        <v>1982.98</v>
      </c>
      <c r="Q349" s="10">
        <v>0.14399999999999999</v>
      </c>
      <c r="R349" s="12">
        <v>16</v>
      </c>
      <c r="S349" s="8">
        <f t="shared" si="38"/>
        <v>27158.894079999998</v>
      </c>
      <c r="T349" s="8">
        <f t="shared" si="39"/>
        <v>14921.76</v>
      </c>
      <c r="U349" s="8">
        <f t="shared" si="40"/>
        <v>12237.134079999998</v>
      </c>
      <c r="V349" s="10">
        <f t="shared" si="41"/>
        <v>0.45057556629345635</v>
      </c>
    </row>
    <row r="350" spans="1:22" x14ac:dyDescent="0.3">
      <c r="A350" t="s">
        <v>363</v>
      </c>
      <c r="B350" s="6">
        <v>45825</v>
      </c>
      <c r="C350" s="6">
        <v>45843</v>
      </c>
      <c r="D350" s="6">
        <f t="shared" si="35"/>
        <v>45843</v>
      </c>
      <c r="E350" s="12">
        <f t="shared" si="36"/>
        <v>18</v>
      </c>
      <c r="F350" t="s">
        <v>647</v>
      </c>
      <c r="G350" t="s">
        <v>654</v>
      </c>
      <c r="H350" t="s">
        <v>680</v>
      </c>
      <c r="I350" t="str">
        <f t="shared" si="37"/>
        <v>Asia→India→Delhi</v>
      </c>
      <c r="J350" t="s">
        <v>704</v>
      </c>
      <c r="K350" t="s">
        <v>709</v>
      </c>
      <c r="L350" t="s">
        <v>716</v>
      </c>
      <c r="M350" t="s">
        <v>731</v>
      </c>
      <c r="N350" t="s">
        <v>1083</v>
      </c>
      <c r="O350" s="8">
        <v>982.93</v>
      </c>
      <c r="P350" s="8">
        <v>2299.3000000000002</v>
      </c>
      <c r="Q350" s="10">
        <v>0.113</v>
      </c>
      <c r="R350" s="12">
        <v>6</v>
      </c>
      <c r="S350" s="8">
        <f t="shared" si="38"/>
        <v>12236.874600000001</v>
      </c>
      <c r="T350" s="8">
        <f t="shared" si="39"/>
        <v>5897.58</v>
      </c>
      <c r="U350" s="8">
        <f t="shared" si="40"/>
        <v>6339.2946000000011</v>
      </c>
      <c r="V350" s="10">
        <f t="shared" si="41"/>
        <v>0.51804850562087157</v>
      </c>
    </row>
    <row r="351" spans="1:22" x14ac:dyDescent="0.3">
      <c r="A351" t="s">
        <v>364</v>
      </c>
      <c r="B351" s="6">
        <v>44980</v>
      </c>
      <c r="C351" s="6">
        <v>44993</v>
      </c>
      <c r="D351" s="6">
        <f t="shared" si="35"/>
        <v>44993</v>
      </c>
      <c r="E351" s="12">
        <f t="shared" si="36"/>
        <v>13</v>
      </c>
      <c r="F351" t="s">
        <v>649</v>
      </c>
      <c r="G351" t="s">
        <v>658</v>
      </c>
      <c r="H351" t="s">
        <v>693</v>
      </c>
      <c r="I351" t="str">
        <f t="shared" si="37"/>
        <v>Europe→United Kingdom→Manchester</v>
      </c>
      <c r="J351" t="s">
        <v>705</v>
      </c>
      <c r="K351" t="s">
        <v>711</v>
      </c>
      <c r="L351" t="s">
        <v>712</v>
      </c>
      <c r="M351" t="s">
        <v>728</v>
      </c>
      <c r="N351" t="s">
        <v>1084</v>
      </c>
      <c r="O351" s="8">
        <v>307.37</v>
      </c>
      <c r="P351" s="8">
        <v>462.61</v>
      </c>
      <c r="Q351" s="10">
        <v>0.188</v>
      </c>
      <c r="R351" s="12">
        <v>11</v>
      </c>
      <c r="S351" s="8">
        <f t="shared" si="38"/>
        <v>4132.0325200000007</v>
      </c>
      <c r="T351" s="8">
        <f t="shared" si="39"/>
        <v>3381.07</v>
      </c>
      <c r="U351" s="8">
        <f t="shared" si="40"/>
        <v>750.9625200000005</v>
      </c>
      <c r="V351" s="10">
        <f t="shared" si="41"/>
        <v>0.18174167709599739</v>
      </c>
    </row>
    <row r="352" spans="1:22" x14ac:dyDescent="0.3">
      <c r="A352" t="s">
        <v>365</v>
      </c>
      <c r="B352" s="6">
        <v>45262</v>
      </c>
      <c r="C352" s="6">
        <v>45276</v>
      </c>
      <c r="D352" s="6">
        <f t="shared" si="35"/>
        <v>45276</v>
      </c>
      <c r="E352" s="12">
        <f t="shared" si="36"/>
        <v>14</v>
      </c>
      <c r="F352" t="s">
        <v>649</v>
      </c>
      <c r="G352" t="s">
        <v>656</v>
      </c>
      <c r="H352" t="s">
        <v>698</v>
      </c>
      <c r="I352" t="str">
        <f t="shared" si="37"/>
        <v>Europe→Germany→Frankfurt</v>
      </c>
      <c r="J352" t="s">
        <v>702</v>
      </c>
      <c r="K352" t="s">
        <v>711</v>
      </c>
      <c r="L352" t="s">
        <v>725</v>
      </c>
      <c r="M352" t="s">
        <v>732</v>
      </c>
      <c r="N352" t="s">
        <v>1085</v>
      </c>
      <c r="O352" s="8">
        <v>879.08</v>
      </c>
      <c r="P352" s="8">
        <v>1093.3900000000001</v>
      </c>
      <c r="Q352" s="10">
        <v>0.113</v>
      </c>
      <c r="R352" s="12">
        <v>17</v>
      </c>
      <c r="S352" s="8">
        <f t="shared" si="38"/>
        <v>16487.22781</v>
      </c>
      <c r="T352" s="8">
        <f t="shared" si="39"/>
        <v>14944.36</v>
      </c>
      <c r="U352" s="8">
        <f t="shared" si="40"/>
        <v>1542.8678099999997</v>
      </c>
      <c r="V352" s="10">
        <f t="shared" si="41"/>
        <v>9.3579577341935186E-2</v>
      </c>
    </row>
    <row r="353" spans="1:22" x14ac:dyDescent="0.3">
      <c r="A353" t="s">
        <v>366</v>
      </c>
      <c r="B353" s="6">
        <v>45121</v>
      </c>
      <c r="C353" s="6">
        <v>45121</v>
      </c>
      <c r="D353" s="6">
        <f t="shared" si="35"/>
        <v>45121</v>
      </c>
      <c r="E353" s="12">
        <f t="shared" si="36"/>
        <v>0</v>
      </c>
      <c r="F353" t="s">
        <v>646</v>
      </c>
      <c r="G353" t="s">
        <v>651</v>
      </c>
      <c r="H353" t="s">
        <v>665</v>
      </c>
      <c r="I353" t="str">
        <f t="shared" si="37"/>
        <v>Africa→Nigeria→Lagos</v>
      </c>
      <c r="J353" t="s">
        <v>702</v>
      </c>
      <c r="K353" t="s">
        <v>707</v>
      </c>
      <c r="L353" t="s">
        <v>714</v>
      </c>
      <c r="M353" t="s">
        <v>733</v>
      </c>
      <c r="N353" t="s">
        <v>1086</v>
      </c>
      <c r="O353" s="8">
        <v>956.38</v>
      </c>
      <c r="P353" s="8">
        <v>1454.22</v>
      </c>
      <c r="Q353" s="10">
        <v>3.9E-2</v>
      </c>
      <c r="R353" s="12">
        <v>19</v>
      </c>
      <c r="S353" s="8">
        <f t="shared" si="38"/>
        <v>26552.60298</v>
      </c>
      <c r="T353" s="8">
        <f t="shared" si="39"/>
        <v>18171.22</v>
      </c>
      <c r="U353" s="8">
        <f t="shared" si="40"/>
        <v>8381.3829799999985</v>
      </c>
      <c r="V353" s="10">
        <f t="shared" si="41"/>
        <v>0.31565202802576603</v>
      </c>
    </row>
    <row r="354" spans="1:22" x14ac:dyDescent="0.3">
      <c r="A354" t="s">
        <v>367</v>
      </c>
      <c r="B354" s="6">
        <v>45512</v>
      </c>
      <c r="C354" s="6">
        <v>45524</v>
      </c>
      <c r="D354" s="6">
        <f t="shared" si="35"/>
        <v>45524</v>
      </c>
      <c r="E354" s="12">
        <f t="shared" si="36"/>
        <v>12</v>
      </c>
      <c r="F354" t="s">
        <v>647</v>
      </c>
      <c r="G354" t="s">
        <v>652</v>
      </c>
      <c r="H354" t="s">
        <v>666</v>
      </c>
      <c r="I354" t="str">
        <f t="shared" si="37"/>
        <v>Asia→Japan→Osaka</v>
      </c>
      <c r="J354" t="s">
        <v>705</v>
      </c>
      <c r="K354" t="s">
        <v>707</v>
      </c>
      <c r="L354" t="s">
        <v>722</v>
      </c>
      <c r="M354" t="s">
        <v>729</v>
      </c>
      <c r="N354" t="s">
        <v>1087</v>
      </c>
      <c r="O354" s="8">
        <v>1233.3599999999999</v>
      </c>
      <c r="P354" s="8">
        <v>2120.4</v>
      </c>
      <c r="Q354" s="10">
        <v>0.17899999999999999</v>
      </c>
      <c r="R354" s="12">
        <v>20</v>
      </c>
      <c r="S354" s="8">
        <f t="shared" si="38"/>
        <v>34816.968000000001</v>
      </c>
      <c r="T354" s="8">
        <f t="shared" si="39"/>
        <v>24667.199999999997</v>
      </c>
      <c r="U354" s="8">
        <f t="shared" si="40"/>
        <v>10149.768000000004</v>
      </c>
      <c r="V354" s="10">
        <f t="shared" si="41"/>
        <v>0.29151785991244278</v>
      </c>
    </row>
    <row r="355" spans="1:22" x14ac:dyDescent="0.3">
      <c r="A355" t="s">
        <v>368</v>
      </c>
      <c r="B355" s="6">
        <v>45603</v>
      </c>
      <c r="C355" s="6">
        <v>45622</v>
      </c>
      <c r="D355" s="6">
        <f t="shared" si="35"/>
        <v>45622</v>
      </c>
      <c r="E355" s="12">
        <f t="shared" si="36"/>
        <v>19</v>
      </c>
      <c r="F355" t="s">
        <v>648</v>
      </c>
      <c r="G355" t="s">
        <v>655</v>
      </c>
      <c r="H355" t="s">
        <v>692</v>
      </c>
      <c r="I355" t="str">
        <f t="shared" si="37"/>
        <v>Americas→Brazil→Rio de Janeiro</v>
      </c>
      <c r="J355" t="s">
        <v>703</v>
      </c>
      <c r="K355" t="s">
        <v>710</v>
      </c>
      <c r="L355" t="s">
        <v>713</v>
      </c>
      <c r="M355" t="s">
        <v>728</v>
      </c>
      <c r="N355" t="s">
        <v>1088</v>
      </c>
      <c r="O355" s="8">
        <v>55.35</v>
      </c>
      <c r="P355" s="8">
        <v>128.68</v>
      </c>
      <c r="Q355" s="10">
        <v>0.128</v>
      </c>
      <c r="R355" s="12">
        <v>10</v>
      </c>
      <c r="S355" s="8">
        <f t="shared" si="38"/>
        <v>1122.0896000000002</v>
      </c>
      <c r="T355" s="8">
        <f t="shared" si="39"/>
        <v>553.5</v>
      </c>
      <c r="U355" s="8">
        <f t="shared" si="40"/>
        <v>568.58960000000025</v>
      </c>
      <c r="V355" s="10">
        <f t="shared" si="41"/>
        <v>0.50672388372550647</v>
      </c>
    </row>
    <row r="356" spans="1:22" x14ac:dyDescent="0.3">
      <c r="A356" t="s">
        <v>369</v>
      </c>
      <c r="B356" s="6">
        <v>45292</v>
      </c>
      <c r="C356" s="6">
        <v>45318</v>
      </c>
      <c r="D356" s="6">
        <f t="shared" si="35"/>
        <v>45318</v>
      </c>
      <c r="E356" s="12">
        <f t="shared" si="36"/>
        <v>26</v>
      </c>
      <c r="F356" t="s">
        <v>649</v>
      </c>
      <c r="G356" t="s">
        <v>658</v>
      </c>
      <c r="H356" t="s">
        <v>693</v>
      </c>
      <c r="I356" t="str">
        <f t="shared" si="37"/>
        <v>Europe→United Kingdom→Manchester</v>
      </c>
      <c r="J356" t="s">
        <v>702</v>
      </c>
      <c r="K356" t="s">
        <v>710</v>
      </c>
      <c r="L356" t="s">
        <v>726</v>
      </c>
      <c r="M356" t="s">
        <v>733</v>
      </c>
      <c r="N356" t="s">
        <v>1089</v>
      </c>
      <c r="O356" s="8">
        <v>657.45</v>
      </c>
      <c r="P356" s="8">
        <v>1325.96</v>
      </c>
      <c r="Q356" s="10">
        <v>0.16700000000000001</v>
      </c>
      <c r="R356" s="12">
        <v>21</v>
      </c>
      <c r="S356" s="8">
        <f t="shared" si="38"/>
        <v>23195.01828</v>
      </c>
      <c r="T356" s="8">
        <f t="shared" si="39"/>
        <v>13806.45</v>
      </c>
      <c r="U356" s="8">
        <f t="shared" si="40"/>
        <v>9388.5682799999995</v>
      </c>
      <c r="V356" s="10">
        <f t="shared" si="41"/>
        <v>0.40476658249048808</v>
      </c>
    </row>
    <row r="357" spans="1:22" x14ac:dyDescent="0.3">
      <c r="A357" t="s">
        <v>370</v>
      </c>
      <c r="B357" s="6">
        <v>45883</v>
      </c>
      <c r="C357" s="6">
        <v>45911</v>
      </c>
      <c r="D357" s="6">
        <f t="shared" si="35"/>
        <v>45911</v>
      </c>
      <c r="E357" s="12">
        <f t="shared" si="36"/>
        <v>28</v>
      </c>
      <c r="F357" t="s">
        <v>648</v>
      </c>
      <c r="G357" t="s">
        <v>655</v>
      </c>
      <c r="H357" t="s">
        <v>670</v>
      </c>
      <c r="I357" t="str">
        <f t="shared" si="37"/>
        <v>Americas→Brazil→São Paulo</v>
      </c>
      <c r="J357" t="s">
        <v>703</v>
      </c>
      <c r="K357" t="s">
        <v>711</v>
      </c>
      <c r="L357" t="s">
        <v>721</v>
      </c>
      <c r="M357" t="s">
        <v>728</v>
      </c>
      <c r="N357" t="s">
        <v>1090</v>
      </c>
      <c r="O357" s="8">
        <v>1203.02</v>
      </c>
      <c r="P357" s="8">
        <v>2439.33</v>
      </c>
      <c r="Q357" s="10">
        <v>0</v>
      </c>
      <c r="R357" s="12">
        <v>18</v>
      </c>
      <c r="S357" s="8">
        <f t="shared" si="38"/>
        <v>43907.94</v>
      </c>
      <c r="T357" s="8">
        <f t="shared" si="39"/>
        <v>21654.36</v>
      </c>
      <c r="U357" s="8">
        <f t="shared" si="40"/>
        <v>22253.58</v>
      </c>
      <c r="V357" s="10">
        <f t="shared" si="41"/>
        <v>0.50682359500354612</v>
      </c>
    </row>
    <row r="358" spans="1:22" x14ac:dyDescent="0.3">
      <c r="A358" t="s">
        <v>371</v>
      </c>
      <c r="B358" s="6">
        <v>45385</v>
      </c>
      <c r="C358" s="6">
        <v>45403</v>
      </c>
      <c r="D358" s="6">
        <f t="shared" si="35"/>
        <v>45403</v>
      </c>
      <c r="E358" s="12">
        <f t="shared" si="36"/>
        <v>18</v>
      </c>
      <c r="F358" t="s">
        <v>648</v>
      </c>
      <c r="G358" t="s">
        <v>655</v>
      </c>
      <c r="H358" t="s">
        <v>672</v>
      </c>
      <c r="I358" t="str">
        <f t="shared" si="37"/>
        <v>Americas→Brazil→Brasília</v>
      </c>
      <c r="J358" t="s">
        <v>705</v>
      </c>
      <c r="K358" t="s">
        <v>710</v>
      </c>
      <c r="L358" t="s">
        <v>717</v>
      </c>
      <c r="M358" t="s">
        <v>729</v>
      </c>
      <c r="N358" t="s">
        <v>1091</v>
      </c>
      <c r="O358" s="8">
        <v>1176.69</v>
      </c>
      <c r="P358" s="8">
        <v>2201.54</v>
      </c>
      <c r="Q358" s="10">
        <v>0.17</v>
      </c>
      <c r="R358" s="12">
        <v>27</v>
      </c>
      <c r="S358" s="8">
        <f t="shared" si="38"/>
        <v>49336.511399999996</v>
      </c>
      <c r="T358" s="8">
        <f t="shared" si="39"/>
        <v>31770.63</v>
      </c>
      <c r="U358" s="8">
        <f t="shared" si="40"/>
        <v>17565.881399999995</v>
      </c>
      <c r="V358" s="10">
        <f t="shared" si="41"/>
        <v>0.35604222717701106</v>
      </c>
    </row>
    <row r="359" spans="1:22" x14ac:dyDescent="0.3">
      <c r="A359" t="s">
        <v>372</v>
      </c>
      <c r="B359" s="6">
        <v>45621</v>
      </c>
      <c r="C359" s="6">
        <v>45633</v>
      </c>
      <c r="D359" s="6">
        <f t="shared" si="35"/>
        <v>45633</v>
      </c>
      <c r="E359" s="12">
        <f t="shared" si="36"/>
        <v>12</v>
      </c>
      <c r="F359" t="s">
        <v>647</v>
      </c>
      <c r="G359" t="s">
        <v>659</v>
      </c>
      <c r="H359" t="s">
        <v>685</v>
      </c>
      <c r="I359" t="str">
        <f t="shared" si="37"/>
        <v>Asia→China→Shanghai</v>
      </c>
      <c r="J359" t="s">
        <v>701</v>
      </c>
      <c r="K359" t="s">
        <v>710</v>
      </c>
      <c r="L359" t="s">
        <v>720</v>
      </c>
      <c r="M359" t="s">
        <v>733</v>
      </c>
      <c r="N359" t="s">
        <v>1092</v>
      </c>
      <c r="O359" s="8">
        <v>769.9</v>
      </c>
      <c r="P359" s="8">
        <v>814.36</v>
      </c>
      <c r="Q359" s="10">
        <v>0</v>
      </c>
      <c r="R359" s="12">
        <v>5</v>
      </c>
      <c r="S359" s="8">
        <f t="shared" si="38"/>
        <v>4071.8</v>
      </c>
      <c r="T359" s="8">
        <f t="shared" si="39"/>
        <v>3849.5</v>
      </c>
      <c r="U359" s="8">
        <f t="shared" si="40"/>
        <v>222.30000000000018</v>
      </c>
      <c r="V359" s="10">
        <f t="shared" si="41"/>
        <v>5.4595019401738831E-2</v>
      </c>
    </row>
    <row r="360" spans="1:22" x14ac:dyDescent="0.3">
      <c r="A360" t="s">
        <v>373</v>
      </c>
      <c r="B360" s="6">
        <v>45309</v>
      </c>
      <c r="C360" s="6">
        <v>45325</v>
      </c>
      <c r="D360" s="6">
        <f t="shared" si="35"/>
        <v>45325</v>
      </c>
      <c r="E360" s="12">
        <f t="shared" si="36"/>
        <v>16</v>
      </c>
      <c r="F360" t="s">
        <v>646</v>
      </c>
      <c r="G360" t="s">
        <v>661</v>
      </c>
      <c r="H360" t="s">
        <v>695</v>
      </c>
      <c r="I360" t="str">
        <f t="shared" si="37"/>
        <v>Africa→South Africa→Cape Town</v>
      </c>
      <c r="J360" t="s">
        <v>703</v>
      </c>
      <c r="K360" t="s">
        <v>710</v>
      </c>
      <c r="L360" t="s">
        <v>716</v>
      </c>
      <c r="M360" t="s">
        <v>728</v>
      </c>
      <c r="N360" t="s">
        <v>1093</v>
      </c>
      <c r="O360" s="8">
        <v>666.23</v>
      </c>
      <c r="P360" s="8">
        <v>1382.91</v>
      </c>
      <c r="Q360" s="10">
        <v>0.17599999999999999</v>
      </c>
      <c r="R360" s="12">
        <v>13</v>
      </c>
      <c r="S360" s="8">
        <f t="shared" si="38"/>
        <v>14813.731920000002</v>
      </c>
      <c r="T360" s="8">
        <f t="shared" si="39"/>
        <v>8660.99</v>
      </c>
      <c r="U360" s="8">
        <f t="shared" si="40"/>
        <v>6152.7419200000022</v>
      </c>
      <c r="V360" s="10">
        <f t="shared" si="41"/>
        <v>0.41534043907553048</v>
      </c>
    </row>
    <row r="361" spans="1:22" x14ac:dyDescent="0.3">
      <c r="A361" t="s">
        <v>374</v>
      </c>
      <c r="B361" s="6">
        <v>45466</v>
      </c>
      <c r="C361" s="6">
        <v>45468</v>
      </c>
      <c r="D361" s="6">
        <f t="shared" si="35"/>
        <v>45468</v>
      </c>
      <c r="E361" s="12">
        <f t="shared" si="36"/>
        <v>2</v>
      </c>
      <c r="F361" t="s">
        <v>649</v>
      </c>
      <c r="G361" t="s">
        <v>658</v>
      </c>
      <c r="H361" t="s">
        <v>674</v>
      </c>
      <c r="I361" t="str">
        <f t="shared" si="37"/>
        <v>Europe→United Kingdom→Birmingham</v>
      </c>
      <c r="J361" t="s">
        <v>705</v>
      </c>
      <c r="K361" t="s">
        <v>709</v>
      </c>
      <c r="L361" t="s">
        <v>716</v>
      </c>
      <c r="M361" t="s">
        <v>733</v>
      </c>
      <c r="N361" t="s">
        <v>1094</v>
      </c>
      <c r="O361" s="8">
        <v>951.44</v>
      </c>
      <c r="P361" s="8">
        <v>1646.43</v>
      </c>
      <c r="Q361" s="10">
        <v>0.11</v>
      </c>
      <c r="R361" s="12">
        <v>24</v>
      </c>
      <c r="S361" s="8">
        <f t="shared" si="38"/>
        <v>35167.7448</v>
      </c>
      <c r="T361" s="8">
        <f t="shared" si="39"/>
        <v>22834.560000000001</v>
      </c>
      <c r="U361" s="8">
        <f t="shared" si="40"/>
        <v>12333.184799999999</v>
      </c>
      <c r="V361" s="10">
        <f t="shared" si="41"/>
        <v>0.35069592520473475</v>
      </c>
    </row>
    <row r="362" spans="1:22" x14ac:dyDescent="0.3">
      <c r="A362" t="s">
        <v>375</v>
      </c>
      <c r="B362" s="6">
        <v>45833</v>
      </c>
      <c r="C362" s="6">
        <v>45848</v>
      </c>
      <c r="D362" s="6">
        <f t="shared" si="35"/>
        <v>45848</v>
      </c>
      <c r="E362" s="12">
        <f t="shared" si="36"/>
        <v>15</v>
      </c>
      <c r="F362" t="s">
        <v>649</v>
      </c>
      <c r="G362" t="s">
        <v>658</v>
      </c>
      <c r="H362" t="s">
        <v>674</v>
      </c>
      <c r="I362" t="str">
        <f t="shared" si="37"/>
        <v>Europe→United Kingdom→Birmingham</v>
      </c>
      <c r="J362" t="s">
        <v>703</v>
      </c>
      <c r="K362" t="s">
        <v>709</v>
      </c>
      <c r="L362" t="s">
        <v>726</v>
      </c>
      <c r="M362" t="s">
        <v>730</v>
      </c>
      <c r="N362" t="s">
        <v>1095</v>
      </c>
      <c r="O362" s="8">
        <v>546.83000000000004</v>
      </c>
      <c r="P362" s="8">
        <v>400.84</v>
      </c>
      <c r="Q362" s="10">
        <v>7.8E-2</v>
      </c>
      <c r="R362" s="12">
        <v>13</v>
      </c>
      <c r="S362" s="8">
        <f t="shared" si="38"/>
        <v>4804.4682400000002</v>
      </c>
      <c r="T362" s="8">
        <f t="shared" si="39"/>
        <v>7108.7900000000009</v>
      </c>
      <c r="U362" s="8">
        <f t="shared" si="40"/>
        <v>-2304.3217600000007</v>
      </c>
      <c r="V362" s="10">
        <f t="shared" si="41"/>
        <v>-0.47962056254533608</v>
      </c>
    </row>
    <row r="363" spans="1:22" x14ac:dyDescent="0.3">
      <c r="A363" t="s">
        <v>376</v>
      </c>
      <c r="B363" s="6">
        <v>45108</v>
      </c>
      <c r="C363" s="6">
        <v>45115</v>
      </c>
      <c r="D363" s="6">
        <f t="shared" si="35"/>
        <v>45115</v>
      </c>
      <c r="E363" s="12">
        <f t="shared" si="36"/>
        <v>7</v>
      </c>
      <c r="F363" t="s">
        <v>646</v>
      </c>
      <c r="G363" t="s">
        <v>651</v>
      </c>
      <c r="H363" t="s">
        <v>663</v>
      </c>
      <c r="I363" t="str">
        <f t="shared" si="37"/>
        <v>Africa→Nigeria→Port Harcourt</v>
      </c>
      <c r="J363" t="s">
        <v>701</v>
      </c>
      <c r="K363" t="s">
        <v>707</v>
      </c>
      <c r="L363" t="s">
        <v>720</v>
      </c>
      <c r="M363" t="s">
        <v>731</v>
      </c>
      <c r="N363" t="s">
        <v>1096</v>
      </c>
      <c r="O363" s="8">
        <v>834.26</v>
      </c>
      <c r="P363" s="8">
        <v>1780.56</v>
      </c>
      <c r="Q363" s="10">
        <v>1.4E-2</v>
      </c>
      <c r="R363" s="12">
        <v>47</v>
      </c>
      <c r="S363" s="8">
        <f t="shared" si="38"/>
        <v>82514.711519999997</v>
      </c>
      <c r="T363" s="8">
        <f t="shared" si="39"/>
        <v>39210.22</v>
      </c>
      <c r="U363" s="8">
        <f t="shared" si="40"/>
        <v>43304.491519999996</v>
      </c>
      <c r="V363" s="10">
        <f t="shared" si="41"/>
        <v>0.5248093427497933</v>
      </c>
    </row>
    <row r="364" spans="1:22" x14ac:dyDescent="0.3">
      <c r="A364" t="s">
        <v>377</v>
      </c>
      <c r="B364" s="6">
        <v>45360</v>
      </c>
      <c r="C364" s="6">
        <v>45377</v>
      </c>
      <c r="D364" s="6">
        <f t="shared" si="35"/>
        <v>45377</v>
      </c>
      <c r="E364" s="12">
        <f t="shared" si="36"/>
        <v>17</v>
      </c>
      <c r="F364" t="s">
        <v>647</v>
      </c>
      <c r="G364" t="s">
        <v>659</v>
      </c>
      <c r="H364" t="s">
        <v>676</v>
      </c>
      <c r="I364" t="str">
        <f t="shared" si="37"/>
        <v>Asia→China→Shenzhen</v>
      </c>
      <c r="J364" t="s">
        <v>706</v>
      </c>
      <c r="K364" t="s">
        <v>708</v>
      </c>
      <c r="L364" t="s">
        <v>723</v>
      </c>
      <c r="M364" t="s">
        <v>732</v>
      </c>
      <c r="N364" t="s">
        <v>1097</v>
      </c>
      <c r="O364" s="8">
        <v>1029.67</v>
      </c>
      <c r="P364" s="8">
        <v>1118.43</v>
      </c>
      <c r="Q364" s="10">
        <v>0.27200000000000002</v>
      </c>
      <c r="R364" s="12">
        <v>9</v>
      </c>
      <c r="S364" s="8">
        <f t="shared" si="38"/>
        <v>7327.9533600000004</v>
      </c>
      <c r="T364" s="8">
        <f t="shared" si="39"/>
        <v>9267.0300000000007</v>
      </c>
      <c r="U364" s="8">
        <f t="shared" si="40"/>
        <v>-1939.0766400000002</v>
      </c>
      <c r="V364" s="10">
        <f t="shared" si="41"/>
        <v>-0.26461367106736061</v>
      </c>
    </row>
    <row r="365" spans="1:22" x14ac:dyDescent="0.3">
      <c r="A365" t="s">
        <v>378</v>
      </c>
      <c r="B365" s="6">
        <v>45082</v>
      </c>
      <c r="C365" s="6">
        <v>45105</v>
      </c>
      <c r="D365" s="6">
        <f t="shared" si="35"/>
        <v>45105</v>
      </c>
      <c r="E365" s="12">
        <f t="shared" si="36"/>
        <v>23</v>
      </c>
      <c r="F365" t="s">
        <v>649</v>
      </c>
      <c r="G365" t="s">
        <v>658</v>
      </c>
      <c r="H365" t="s">
        <v>674</v>
      </c>
      <c r="I365" t="str">
        <f t="shared" si="37"/>
        <v>Europe→United Kingdom→Birmingham</v>
      </c>
      <c r="J365" t="s">
        <v>701</v>
      </c>
      <c r="K365" t="s">
        <v>711</v>
      </c>
      <c r="L365" t="s">
        <v>723</v>
      </c>
      <c r="M365" t="s">
        <v>728</v>
      </c>
      <c r="N365" t="s">
        <v>1098</v>
      </c>
      <c r="O365" s="8">
        <v>605.82000000000005</v>
      </c>
      <c r="P365" s="8">
        <v>771.12</v>
      </c>
      <c r="Q365" s="10">
        <v>0.13200000000000001</v>
      </c>
      <c r="R365" s="12">
        <v>19</v>
      </c>
      <c r="S365" s="8">
        <f t="shared" si="38"/>
        <v>12717.311040000001</v>
      </c>
      <c r="T365" s="8">
        <f t="shared" si="39"/>
        <v>11510.580000000002</v>
      </c>
      <c r="U365" s="8">
        <f t="shared" si="40"/>
        <v>1206.7310399999988</v>
      </c>
      <c r="V365" s="10">
        <f t="shared" si="41"/>
        <v>9.4888851597986767E-2</v>
      </c>
    </row>
    <row r="366" spans="1:22" x14ac:dyDescent="0.3">
      <c r="A366" t="s">
        <v>379</v>
      </c>
      <c r="B366" s="6">
        <v>45737</v>
      </c>
      <c r="C366" s="6">
        <v>45756</v>
      </c>
      <c r="D366" s="6">
        <f t="shared" si="35"/>
        <v>45756</v>
      </c>
      <c r="E366" s="12">
        <f t="shared" si="36"/>
        <v>19</v>
      </c>
      <c r="F366" t="s">
        <v>647</v>
      </c>
      <c r="G366" t="s">
        <v>652</v>
      </c>
      <c r="H366" t="s">
        <v>689</v>
      </c>
      <c r="I366" t="str">
        <f t="shared" si="37"/>
        <v>Asia→Japan→Tokyo</v>
      </c>
      <c r="J366" t="s">
        <v>705</v>
      </c>
      <c r="K366" t="s">
        <v>710</v>
      </c>
      <c r="L366" t="s">
        <v>718</v>
      </c>
      <c r="M366" t="s">
        <v>727</v>
      </c>
      <c r="N366" t="s">
        <v>1099</v>
      </c>
      <c r="O366" s="8">
        <v>1055.45</v>
      </c>
      <c r="P366" s="8">
        <v>1210.04</v>
      </c>
      <c r="Q366" s="10">
        <v>8.9999999999999993E-3</v>
      </c>
      <c r="R366" s="12">
        <v>18</v>
      </c>
      <c r="S366" s="8">
        <f t="shared" si="38"/>
        <v>21584.693520000001</v>
      </c>
      <c r="T366" s="8">
        <f t="shared" si="39"/>
        <v>18998.100000000002</v>
      </c>
      <c r="U366" s="8">
        <f t="shared" si="40"/>
        <v>2586.5935199999985</v>
      </c>
      <c r="V366" s="10">
        <f t="shared" si="41"/>
        <v>0.1198346188053727</v>
      </c>
    </row>
    <row r="367" spans="1:22" x14ac:dyDescent="0.3">
      <c r="A367" t="s">
        <v>380</v>
      </c>
      <c r="B367" s="6">
        <v>45445</v>
      </c>
      <c r="C367" s="6">
        <v>45458</v>
      </c>
      <c r="D367" s="6">
        <f t="shared" si="35"/>
        <v>45458</v>
      </c>
      <c r="E367" s="12">
        <f t="shared" si="36"/>
        <v>13</v>
      </c>
      <c r="F367" t="s">
        <v>646</v>
      </c>
      <c r="G367" t="s">
        <v>650</v>
      </c>
      <c r="H367" t="s">
        <v>675</v>
      </c>
      <c r="I367" t="str">
        <f t="shared" si="37"/>
        <v>Africa→Kenya→Mombasa</v>
      </c>
      <c r="J367" t="s">
        <v>702</v>
      </c>
      <c r="K367" t="s">
        <v>708</v>
      </c>
      <c r="L367" t="s">
        <v>719</v>
      </c>
      <c r="M367" t="s">
        <v>730</v>
      </c>
      <c r="N367" t="s">
        <v>1100</v>
      </c>
      <c r="O367" s="8">
        <v>1295.18</v>
      </c>
      <c r="P367" s="8">
        <v>3024.03</v>
      </c>
      <c r="Q367" s="10">
        <v>0.192</v>
      </c>
      <c r="R367" s="12">
        <v>8</v>
      </c>
      <c r="S367" s="8">
        <f t="shared" si="38"/>
        <v>19547.329920000004</v>
      </c>
      <c r="T367" s="8">
        <f t="shared" si="39"/>
        <v>10361.44</v>
      </c>
      <c r="U367" s="8">
        <f t="shared" si="40"/>
        <v>9185.8899200000033</v>
      </c>
      <c r="V367" s="10">
        <f t="shared" si="41"/>
        <v>0.46993067378483178</v>
      </c>
    </row>
    <row r="368" spans="1:22" x14ac:dyDescent="0.3">
      <c r="A368" t="s">
        <v>381</v>
      </c>
      <c r="B368" s="6">
        <v>45731</v>
      </c>
      <c r="C368" s="6">
        <v>45745</v>
      </c>
      <c r="D368" s="6">
        <f t="shared" si="35"/>
        <v>45745</v>
      </c>
      <c r="E368" s="12">
        <f t="shared" si="36"/>
        <v>14</v>
      </c>
      <c r="F368" t="s">
        <v>647</v>
      </c>
      <c r="G368" t="s">
        <v>654</v>
      </c>
      <c r="H368" t="s">
        <v>691</v>
      </c>
      <c r="I368" t="str">
        <f t="shared" si="37"/>
        <v>Asia→India→Mumbai</v>
      </c>
      <c r="J368" t="s">
        <v>706</v>
      </c>
      <c r="K368" t="s">
        <v>711</v>
      </c>
      <c r="L368" t="s">
        <v>712</v>
      </c>
      <c r="M368" t="s">
        <v>727</v>
      </c>
      <c r="N368" t="s">
        <v>1101</v>
      </c>
      <c r="O368" s="8">
        <v>935.83</v>
      </c>
      <c r="P368" s="8">
        <v>2303.46</v>
      </c>
      <c r="Q368" s="10">
        <v>0.105</v>
      </c>
      <c r="R368" s="12">
        <v>9</v>
      </c>
      <c r="S368" s="8">
        <f t="shared" si="38"/>
        <v>18554.370299999999</v>
      </c>
      <c r="T368" s="8">
        <f t="shared" si="39"/>
        <v>8422.4700000000012</v>
      </c>
      <c r="U368" s="8">
        <f t="shared" si="40"/>
        <v>10131.900299999998</v>
      </c>
      <c r="V368" s="10">
        <f t="shared" si="41"/>
        <v>0.54606543559174292</v>
      </c>
    </row>
    <row r="369" spans="1:22" x14ac:dyDescent="0.3">
      <c r="A369" t="s">
        <v>382</v>
      </c>
      <c r="B369" s="6">
        <v>45194</v>
      </c>
      <c r="C369" s="6">
        <v>45208</v>
      </c>
      <c r="D369" s="6">
        <f t="shared" si="35"/>
        <v>45208</v>
      </c>
      <c r="E369" s="12">
        <f t="shared" si="36"/>
        <v>14</v>
      </c>
      <c r="F369" t="s">
        <v>648</v>
      </c>
      <c r="G369" t="s">
        <v>660</v>
      </c>
      <c r="H369" t="s">
        <v>700</v>
      </c>
      <c r="I369" t="str">
        <f t="shared" si="37"/>
        <v>Americas→USA→New York</v>
      </c>
      <c r="J369" t="s">
        <v>705</v>
      </c>
      <c r="K369" t="s">
        <v>709</v>
      </c>
      <c r="L369" t="s">
        <v>713</v>
      </c>
      <c r="M369" t="s">
        <v>731</v>
      </c>
      <c r="N369" t="s">
        <v>1102</v>
      </c>
      <c r="O369" s="8">
        <v>1279.56</v>
      </c>
      <c r="P369" s="8">
        <v>3083.8</v>
      </c>
      <c r="Q369" s="10">
        <v>0.106</v>
      </c>
      <c r="R369" s="12">
        <v>5</v>
      </c>
      <c r="S369" s="8">
        <f t="shared" si="38"/>
        <v>13784.586000000001</v>
      </c>
      <c r="T369" s="8">
        <f t="shared" si="39"/>
        <v>6397.7999999999993</v>
      </c>
      <c r="U369" s="8">
        <f t="shared" si="40"/>
        <v>7386.7860000000019</v>
      </c>
      <c r="V369" s="10">
        <f t="shared" si="41"/>
        <v>0.53587289455047848</v>
      </c>
    </row>
    <row r="370" spans="1:22" x14ac:dyDescent="0.3">
      <c r="A370" t="s">
        <v>383</v>
      </c>
      <c r="B370" s="6">
        <v>45832</v>
      </c>
      <c r="C370" s="6">
        <v>45861</v>
      </c>
      <c r="D370" s="6">
        <f t="shared" si="35"/>
        <v>45861</v>
      </c>
      <c r="E370" s="12">
        <f t="shared" si="36"/>
        <v>29</v>
      </c>
      <c r="F370" t="s">
        <v>648</v>
      </c>
      <c r="G370" t="s">
        <v>653</v>
      </c>
      <c r="H370" t="s">
        <v>688</v>
      </c>
      <c r="I370" t="str">
        <f t="shared" si="37"/>
        <v>Americas→Canada→Vancouver</v>
      </c>
      <c r="J370" t="s">
        <v>703</v>
      </c>
      <c r="K370" t="s">
        <v>709</v>
      </c>
      <c r="L370" t="s">
        <v>714</v>
      </c>
      <c r="M370" t="s">
        <v>728</v>
      </c>
      <c r="N370" t="s">
        <v>1103</v>
      </c>
      <c r="O370" s="8">
        <v>255.4</v>
      </c>
      <c r="P370" s="8">
        <v>322.70999999999998</v>
      </c>
      <c r="Q370" s="10">
        <v>0.115</v>
      </c>
      <c r="R370" s="12">
        <v>16</v>
      </c>
      <c r="S370" s="8">
        <f t="shared" si="38"/>
        <v>4569.5735999999997</v>
      </c>
      <c r="T370" s="8">
        <f t="shared" si="39"/>
        <v>4086.4</v>
      </c>
      <c r="U370" s="8">
        <f t="shared" si="40"/>
        <v>483.17359999999962</v>
      </c>
      <c r="V370" s="10">
        <f t="shared" si="41"/>
        <v>0.10573713048412212</v>
      </c>
    </row>
    <row r="371" spans="1:22" x14ac:dyDescent="0.3">
      <c r="A371" t="s">
        <v>384</v>
      </c>
      <c r="B371" s="6">
        <v>45286</v>
      </c>
      <c r="C371" s="6">
        <v>45294</v>
      </c>
      <c r="D371" s="6">
        <f t="shared" si="35"/>
        <v>45294</v>
      </c>
      <c r="E371" s="12">
        <f t="shared" si="36"/>
        <v>8</v>
      </c>
      <c r="F371" t="s">
        <v>649</v>
      </c>
      <c r="G371" t="s">
        <v>657</v>
      </c>
      <c r="H371" t="s">
        <v>679</v>
      </c>
      <c r="I371" t="str">
        <f t="shared" si="37"/>
        <v>Europe→France→Lyon</v>
      </c>
      <c r="J371" t="s">
        <v>705</v>
      </c>
      <c r="K371" t="s">
        <v>707</v>
      </c>
      <c r="L371" t="s">
        <v>724</v>
      </c>
      <c r="M371" t="s">
        <v>731</v>
      </c>
      <c r="N371" t="s">
        <v>1104</v>
      </c>
      <c r="O371" s="8">
        <v>492.75</v>
      </c>
      <c r="P371" s="8">
        <v>731.29</v>
      </c>
      <c r="Q371" s="10">
        <v>5.8000000000000003E-2</v>
      </c>
      <c r="R371" s="12">
        <v>6</v>
      </c>
      <c r="S371" s="8">
        <f t="shared" si="38"/>
        <v>4133.25108</v>
      </c>
      <c r="T371" s="8">
        <f t="shared" si="39"/>
        <v>2956.5</v>
      </c>
      <c r="U371" s="8">
        <f t="shared" si="40"/>
        <v>1176.75108</v>
      </c>
      <c r="V371" s="10">
        <f t="shared" si="41"/>
        <v>0.28470350753528384</v>
      </c>
    </row>
    <row r="372" spans="1:22" x14ac:dyDescent="0.3">
      <c r="A372" t="s">
        <v>385</v>
      </c>
      <c r="B372" s="6">
        <v>44962</v>
      </c>
      <c r="C372" s="6">
        <v>44985</v>
      </c>
      <c r="D372" s="6">
        <f t="shared" si="35"/>
        <v>44985</v>
      </c>
      <c r="E372" s="12">
        <f t="shared" si="36"/>
        <v>23</v>
      </c>
      <c r="F372" t="s">
        <v>648</v>
      </c>
      <c r="G372" t="s">
        <v>660</v>
      </c>
      <c r="H372" t="s">
        <v>697</v>
      </c>
      <c r="I372" t="str">
        <f t="shared" si="37"/>
        <v>Americas→USA→Austin</v>
      </c>
      <c r="J372" t="s">
        <v>703</v>
      </c>
      <c r="K372" t="s">
        <v>710</v>
      </c>
      <c r="L372" t="s">
        <v>716</v>
      </c>
      <c r="M372" t="s">
        <v>730</v>
      </c>
      <c r="N372" t="s">
        <v>1105</v>
      </c>
      <c r="O372" s="8">
        <v>1214.49</v>
      </c>
      <c r="P372" s="8">
        <v>1533.95</v>
      </c>
      <c r="Q372" s="10">
        <v>0</v>
      </c>
      <c r="R372" s="12">
        <v>11</v>
      </c>
      <c r="S372" s="8">
        <f t="shared" si="38"/>
        <v>16873.45</v>
      </c>
      <c r="T372" s="8">
        <f t="shared" si="39"/>
        <v>13359.39</v>
      </c>
      <c r="U372" s="8">
        <f t="shared" si="40"/>
        <v>3514.0600000000013</v>
      </c>
      <c r="V372" s="10">
        <f t="shared" si="41"/>
        <v>0.20825972163369086</v>
      </c>
    </row>
    <row r="373" spans="1:22" x14ac:dyDescent="0.3">
      <c r="A373" t="s">
        <v>386</v>
      </c>
      <c r="B373" s="6">
        <v>45022</v>
      </c>
      <c r="C373" s="6">
        <v>45024</v>
      </c>
      <c r="D373" s="6">
        <f t="shared" si="35"/>
        <v>45024</v>
      </c>
      <c r="E373" s="12">
        <f t="shared" si="36"/>
        <v>2</v>
      </c>
      <c r="F373" t="s">
        <v>646</v>
      </c>
      <c r="G373" t="s">
        <v>651</v>
      </c>
      <c r="H373" t="s">
        <v>669</v>
      </c>
      <c r="I373" t="str">
        <f t="shared" si="37"/>
        <v>Africa→Nigeria→Abuja</v>
      </c>
      <c r="J373" t="s">
        <v>705</v>
      </c>
      <c r="K373" t="s">
        <v>709</v>
      </c>
      <c r="L373" t="s">
        <v>723</v>
      </c>
      <c r="M373" t="s">
        <v>732</v>
      </c>
      <c r="N373" t="s">
        <v>1106</v>
      </c>
      <c r="O373" s="8">
        <v>720.35</v>
      </c>
      <c r="P373" s="8">
        <v>1571.66</v>
      </c>
      <c r="Q373" s="10">
        <v>0.107</v>
      </c>
      <c r="R373" s="12">
        <v>23</v>
      </c>
      <c r="S373" s="8">
        <f t="shared" si="38"/>
        <v>32280.32474</v>
      </c>
      <c r="T373" s="8">
        <f t="shared" si="39"/>
        <v>16568.05</v>
      </c>
      <c r="U373" s="8">
        <f t="shared" si="40"/>
        <v>15712.274740000001</v>
      </c>
      <c r="V373" s="10">
        <f t="shared" si="41"/>
        <v>0.4867446305622265</v>
      </c>
    </row>
    <row r="374" spans="1:22" x14ac:dyDescent="0.3">
      <c r="A374" t="s">
        <v>387</v>
      </c>
      <c r="B374" s="6">
        <v>45751</v>
      </c>
      <c r="C374" s="6">
        <v>45757</v>
      </c>
      <c r="D374" s="6">
        <f t="shared" si="35"/>
        <v>45757</v>
      </c>
      <c r="E374" s="12">
        <f t="shared" si="36"/>
        <v>6</v>
      </c>
      <c r="F374" t="s">
        <v>649</v>
      </c>
      <c r="G374" t="s">
        <v>658</v>
      </c>
      <c r="H374" t="s">
        <v>674</v>
      </c>
      <c r="I374" t="str">
        <f t="shared" si="37"/>
        <v>Europe→United Kingdom→Birmingham</v>
      </c>
      <c r="J374" t="s">
        <v>703</v>
      </c>
      <c r="K374" t="s">
        <v>711</v>
      </c>
      <c r="L374" t="s">
        <v>725</v>
      </c>
      <c r="M374" t="s">
        <v>728</v>
      </c>
      <c r="N374" t="s">
        <v>1107</v>
      </c>
      <c r="O374" s="8">
        <v>290.14</v>
      </c>
      <c r="P374" s="8">
        <v>250.73</v>
      </c>
      <c r="Q374" s="10">
        <v>3.4000000000000002E-2</v>
      </c>
      <c r="R374" s="12">
        <v>17</v>
      </c>
      <c r="S374" s="8">
        <f t="shared" si="38"/>
        <v>4117.4880599999997</v>
      </c>
      <c r="T374" s="8">
        <f t="shared" si="39"/>
        <v>4932.38</v>
      </c>
      <c r="U374" s="8">
        <f t="shared" si="40"/>
        <v>-814.89194000000043</v>
      </c>
      <c r="V374" s="10">
        <f t="shared" si="41"/>
        <v>-0.19790997038131072</v>
      </c>
    </row>
    <row r="375" spans="1:22" x14ac:dyDescent="0.3">
      <c r="A375" t="s">
        <v>388</v>
      </c>
      <c r="B375" s="6">
        <v>45429</v>
      </c>
      <c r="C375" s="6">
        <v>45439</v>
      </c>
      <c r="D375" s="6">
        <f t="shared" si="35"/>
        <v>45439</v>
      </c>
      <c r="E375" s="12">
        <f t="shared" si="36"/>
        <v>10</v>
      </c>
      <c r="F375" t="s">
        <v>648</v>
      </c>
      <c r="G375" t="s">
        <v>660</v>
      </c>
      <c r="H375" t="s">
        <v>697</v>
      </c>
      <c r="I375" t="str">
        <f t="shared" si="37"/>
        <v>Americas→USA→Austin</v>
      </c>
      <c r="J375" t="s">
        <v>703</v>
      </c>
      <c r="K375" t="s">
        <v>708</v>
      </c>
      <c r="L375" t="s">
        <v>712</v>
      </c>
      <c r="M375" t="s">
        <v>730</v>
      </c>
      <c r="N375" t="s">
        <v>1108</v>
      </c>
      <c r="O375" s="8">
        <v>1484.23</v>
      </c>
      <c r="P375" s="8">
        <v>3472.81</v>
      </c>
      <c r="Q375" s="10">
        <v>0.25600000000000001</v>
      </c>
      <c r="R375" s="12">
        <v>12</v>
      </c>
      <c r="S375" s="8">
        <f t="shared" si="38"/>
        <v>31005.24768</v>
      </c>
      <c r="T375" s="8">
        <f t="shared" si="39"/>
        <v>17810.760000000002</v>
      </c>
      <c r="U375" s="8">
        <f t="shared" si="40"/>
        <v>13194.487679999998</v>
      </c>
      <c r="V375" s="10">
        <f t="shared" si="41"/>
        <v>0.42555659661803413</v>
      </c>
    </row>
    <row r="376" spans="1:22" x14ac:dyDescent="0.3">
      <c r="A376" t="s">
        <v>389</v>
      </c>
      <c r="B376" s="6">
        <v>45354</v>
      </c>
      <c r="C376" s="6">
        <v>45370</v>
      </c>
      <c r="D376" s="6">
        <f t="shared" si="35"/>
        <v>45370</v>
      </c>
      <c r="E376" s="12">
        <f t="shared" si="36"/>
        <v>16</v>
      </c>
      <c r="F376" t="s">
        <v>647</v>
      </c>
      <c r="G376" t="s">
        <v>659</v>
      </c>
      <c r="H376" t="s">
        <v>699</v>
      </c>
      <c r="I376" t="str">
        <f t="shared" si="37"/>
        <v>Asia→China→Beijing</v>
      </c>
      <c r="J376" t="s">
        <v>704</v>
      </c>
      <c r="K376" t="s">
        <v>710</v>
      </c>
      <c r="L376" t="s">
        <v>715</v>
      </c>
      <c r="M376" t="s">
        <v>730</v>
      </c>
      <c r="N376" t="s">
        <v>1109</v>
      </c>
      <c r="O376" s="8">
        <v>988.83</v>
      </c>
      <c r="P376" s="8">
        <v>1206.04</v>
      </c>
      <c r="Q376" s="10">
        <v>6.3E-2</v>
      </c>
      <c r="R376" s="12">
        <v>34</v>
      </c>
      <c r="S376" s="8">
        <f t="shared" si="38"/>
        <v>38422.022320000004</v>
      </c>
      <c r="T376" s="8">
        <f t="shared" si="39"/>
        <v>33620.22</v>
      </c>
      <c r="U376" s="8">
        <f t="shared" si="40"/>
        <v>4801.8023200000025</v>
      </c>
      <c r="V376" s="10">
        <f t="shared" si="41"/>
        <v>0.12497526236406606</v>
      </c>
    </row>
    <row r="377" spans="1:22" x14ac:dyDescent="0.3">
      <c r="A377" t="s">
        <v>390</v>
      </c>
      <c r="B377" s="6">
        <v>45835</v>
      </c>
      <c r="C377" s="6">
        <v>45849</v>
      </c>
      <c r="D377" s="6">
        <f t="shared" si="35"/>
        <v>45849</v>
      </c>
      <c r="E377" s="12">
        <f t="shared" si="36"/>
        <v>14</v>
      </c>
      <c r="F377" t="s">
        <v>647</v>
      </c>
      <c r="G377" t="s">
        <v>659</v>
      </c>
      <c r="H377" t="s">
        <v>685</v>
      </c>
      <c r="I377" t="str">
        <f t="shared" si="37"/>
        <v>Asia→China→Shanghai</v>
      </c>
      <c r="J377" t="s">
        <v>705</v>
      </c>
      <c r="K377" t="s">
        <v>709</v>
      </c>
      <c r="L377" t="s">
        <v>716</v>
      </c>
      <c r="M377" t="s">
        <v>729</v>
      </c>
      <c r="N377" t="s">
        <v>1110</v>
      </c>
      <c r="O377" s="8">
        <v>1227.7</v>
      </c>
      <c r="P377" s="8">
        <v>2197.23</v>
      </c>
      <c r="Q377" s="10">
        <v>9.9000000000000005E-2</v>
      </c>
      <c r="R377" s="12">
        <v>22</v>
      </c>
      <c r="S377" s="8">
        <f t="shared" si="38"/>
        <v>43553.493060000001</v>
      </c>
      <c r="T377" s="8">
        <f t="shared" si="39"/>
        <v>27009.4</v>
      </c>
      <c r="U377" s="8">
        <f t="shared" si="40"/>
        <v>16544.093059999999</v>
      </c>
      <c r="V377" s="10">
        <f t="shared" si="41"/>
        <v>0.37985685871873898</v>
      </c>
    </row>
    <row r="378" spans="1:22" x14ac:dyDescent="0.3">
      <c r="A378" t="s">
        <v>391</v>
      </c>
      <c r="B378" s="6">
        <v>44998</v>
      </c>
      <c r="C378" s="6">
        <v>45020</v>
      </c>
      <c r="D378" s="6">
        <f t="shared" si="35"/>
        <v>45020</v>
      </c>
      <c r="E378" s="12">
        <f t="shared" si="36"/>
        <v>22</v>
      </c>
      <c r="F378" t="s">
        <v>646</v>
      </c>
      <c r="G378" t="s">
        <v>661</v>
      </c>
      <c r="H378" t="s">
        <v>687</v>
      </c>
      <c r="I378" t="str">
        <f t="shared" si="37"/>
        <v>Africa→South Africa→Durban</v>
      </c>
      <c r="J378" t="s">
        <v>705</v>
      </c>
      <c r="K378" t="s">
        <v>707</v>
      </c>
      <c r="L378" t="s">
        <v>720</v>
      </c>
      <c r="M378" t="s">
        <v>727</v>
      </c>
      <c r="N378" t="s">
        <v>1111</v>
      </c>
      <c r="O378" s="8">
        <v>1113.7</v>
      </c>
      <c r="P378" s="8">
        <v>1620.6</v>
      </c>
      <c r="Q378" s="10">
        <v>0.13900000000000001</v>
      </c>
      <c r="R378" s="12">
        <v>11</v>
      </c>
      <c r="S378" s="8">
        <f t="shared" si="38"/>
        <v>15348.702599999999</v>
      </c>
      <c r="T378" s="8">
        <f t="shared" si="39"/>
        <v>12250.7</v>
      </c>
      <c r="U378" s="8">
        <f t="shared" si="40"/>
        <v>3098.002599999998</v>
      </c>
      <c r="V378" s="10">
        <f t="shared" si="41"/>
        <v>0.20184133348182787</v>
      </c>
    </row>
    <row r="379" spans="1:22" x14ac:dyDescent="0.3">
      <c r="A379" t="s">
        <v>392</v>
      </c>
      <c r="B379" s="6">
        <v>45664</v>
      </c>
      <c r="C379" s="6">
        <v>45677</v>
      </c>
      <c r="D379" s="6">
        <f t="shared" si="35"/>
        <v>45677</v>
      </c>
      <c r="E379" s="12">
        <f t="shared" si="36"/>
        <v>13</v>
      </c>
      <c r="F379" t="s">
        <v>646</v>
      </c>
      <c r="G379" t="s">
        <v>661</v>
      </c>
      <c r="H379" t="s">
        <v>695</v>
      </c>
      <c r="I379" t="str">
        <f t="shared" si="37"/>
        <v>Africa→South Africa→Cape Town</v>
      </c>
      <c r="J379" t="s">
        <v>701</v>
      </c>
      <c r="K379" t="s">
        <v>711</v>
      </c>
      <c r="L379" t="s">
        <v>723</v>
      </c>
      <c r="M379" t="s">
        <v>729</v>
      </c>
      <c r="N379" t="s">
        <v>1112</v>
      </c>
      <c r="O379" s="8">
        <v>432.13</v>
      </c>
      <c r="P379" s="8">
        <v>1034.6600000000001</v>
      </c>
      <c r="Q379" s="10">
        <v>9.1999999999999998E-2</v>
      </c>
      <c r="R379" s="12">
        <v>7</v>
      </c>
      <c r="S379" s="8">
        <f t="shared" si="38"/>
        <v>6576.298960000001</v>
      </c>
      <c r="T379" s="8">
        <f t="shared" si="39"/>
        <v>3024.91</v>
      </c>
      <c r="U379" s="8">
        <f t="shared" si="40"/>
        <v>3551.3889600000011</v>
      </c>
      <c r="V379" s="10">
        <f t="shared" si="41"/>
        <v>0.54002851476204794</v>
      </c>
    </row>
    <row r="380" spans="1:22" x14ac:dyDescent="0.3">
      <c r="A380" t="s">
        <v>393</v>
      </c>
      <c r="B380" s="6">
        <v>45694</v>
      </c>
      <c r="C380" s="6">
        <v>45703</v>
      </c>
      <c r="D380" s="6">
        <f t="shared" si="35"/>
        <v>45703</v>
      </c>
      <c r="E380" s="12">
        <f t="shared" si="36"/>
        <v>9</v>
      </c>
      <c r="F380" t="s">
        <v>648</v>
      </c>
      <c r="G380" t="s">
        <v>655</v>
      </c>
      <c r="H380" t="s">
        <v>670</v>
      </c>
      <c r="I380" t="str">
        <f t="shared" si="37"/>
        <v>Americas→Brazil→São Paulo</v>
      </c>
      <c r="J380" t="s">
        <v>703</v>
      </c>
      <c r="K380" t="s">
        <v>710</v>
      </c>
      <c r="L380" t="s">
        <v>721</v>
      </c>
      <c r="M380" t="s">
        <v>729</v>
      </c>
      <c r="N380" t="s">
        <v>1113</v>
      </c>
      <c r="O380" s="8">
        <v>837.39</v>
      </c>
      <c r="P380" s="8">
        <v>1905.42</v>
      </c>
      <c r="Q380" s="10">
        <v>3.2000000000000001E-2</v>
      </c>
      <c r="R380" s="12">
        <v>18</v>
      </c>
      <c r="S380" s="8">
        <f t="shared" si="38"/>
        <v>33200.038079999998</v>
      </c>
      <c r="T380" s="8">
        <f t="shared" si="39"/>
        <v>15073.02</v>
      </c>
      <c r="U380" s="8">
        <f t="shared" si="40"/>
        <v>18127.018079999998</v>
      </c>
      <c r="V380" s="10">
        <f t="shared" si="41"/>
        <v>0.54599389423350919</v>
      </c>
    </row>
    <row r="381" spans="1:22" x14ac:dyDescent="0.3">
      <c r="A381" t="s">
        <v>394</v>
      </c>
      <c r="B381" s="6">
        <v>45688</v>
      </c>
      <c r="C381" s="6">
        <v>45705</v>
      </c>
      <c r="D381" s="6">
        <f t="shared" si="35"/>
        <v>45705</v>
      </c>
      <c r="E381" s="12">
        <f t="shared" si="36"/>
        <v>17</v>
      </c>
      <c r="F381" t="s">
        <v>649</v>
      </c>
      <c r="G381" t="s">
        <v>658</v>
      </c>
      <c r="H381" t="s">
        <v>683</v>
      </c>
      <c r="I381" t="str">
        <f t="shared" si="37"/>
        <v>Europe→United Kingdom→London</v>
      </c>
      <c r="J381" t="s">
        <v>706</v>
      </c>
      <c r="K381" t="s">
        <v>707</v>
      </c>
      <c r="L381" t="s">
        <v>722</v>
      </c>
      <c r="M381" t="s">
        <v>727</v>
      </c>
      <c r="N381" t="s">
        <v>812</v>
      </c>
      <c r="O381" s="8">
        <v>378.26</v>
      </c>
      <c r="P381" s="8">
        <v>541.55999999999995</v>
      </c>
      <c r="Q381" s="10">
        <v>0.16300000000000001</v>
      </c>
      <c r="R381" s="12">
        <v>25</v>
      </c>
      <c r="S381" s="8">
        <f t="shared" si="38"/>
        <v>11332.142999999998</v>
      </c>
      <c r="T381" s="8">
        <f t="shared" si="39"/>
        <v>9456.5</v>
      </c>
      <c r="U381" s="8">
        <f t="shared" si="40"/>
        <v>1875.6429999999982</v>
      </c>
      <c r="V381" s="10">
        <f t="shared" si="41"/>
        <v>0.16551529573885526</v>
      </c>
    </row>
    <row r="382" spans="1:22" x14ac:dyDescent="0.3">
      <c r="A382" t="s">
        <v>395</v>
      </c>
      <c r="B382" s="6">
        <v>45876</v>
      </c>
      <c r="C382" s="6">
        <v>45906</v>
      </c>
      <c r="D382" s="6">
        <f t="shared" si="35"/>
        <v>45906</v>
      </c>
      <c r="E382" s="12">
        <f t="shared" si="36"/>
        <v>30</v>
      </c>
      <c r="F382" t="s">
        <v>648</v>
      </c>
      <c r="G382" t="s">
        <v>653</v>
      </c>
      <c r="H382" t="s">
        <v>681</v>
      </c>
      <c r="I382" t="str">
        <f t="shared" si="37"/>
        <v>Americas→Canada→Montreal</v>
      </c>
      <c r="J382" t="s">
        <v>702</v>
      </c>
      <c r="K382" t="s">
        <v>711</v>
      </c>
      <c r="L382" t="s">
        <v>724</v>
      </c>
      <c r="M382" t="s">
        <v>729</v>
      </c>
      <c r="N382" t="s">
        <v>1114</v>
      </c>
      <c r="O382" s="8">
        <v>833.73</v>
      </c>
      <c r="P382" s="8">
        <v>1116.5999999999999</v>
      </c>
      <c r="Q382" s="10">
        <v>0.17599999999999999</v>
      </c>
      <c r="R382" s="12">
        <v>14</v>
      </c>
      <c r="S382" s="8">
        <f t="shared" si="38"/>
        <v>12881.097599999999</v>
      </c>
      <c r="T382" s="8">
        <f t="shared" si="39"/>
        <v>11672.220000000001</v>
      </c>
      <c r="U382" s="8">
        <f t="shared" si="40"/>
        <v>1208.877599999998</v>
      </c>
      <c r="V382" s="10">
        <f t="shared" si="41"/>
        <v>9.3848958958279924E-2</v>
      </c>
    </row>
    <row r="383" spans="1:22" x14ac:dyDescent="0.3">
      <c r="A383" t="s">
        <v>396</v>
      </c>
      <c r="B383" s="6">
        <v>45861</v>
      </c>
      <c r="C383" s="6">
        <v>45886</v>
      </c>
      <c r="D383" s="6">
        <f t="shared" si="35"/>
        <v>45886</v>
      </c>
      <c r="E383" s="12">
        <f t="shared" si="36"/>
        <v>25</v>
      </c>
      <c r="F383" t="s">
        <v>649</v>
      </c>
      <c r="G383" t="s">
        <v>658</v>
      </c>
      <c r="H383" t="s">
        <v>674</v>
      </c>
      <c r="I383" t="str">
        <f t="shared" si="37"/>
        <v>Europe→United Kingdom→Birmingham</v>
      </c>
      <c r="J383" t="s">
        <v>702</v>
      </c>
      <c r="K383" t="s">
        <v>708</v>
      </c>
      <c r="L383" t="s">
        <v>714</v>
      </c>
      <c r="M383" t="s">
        <v>728</v>
      </c>
      <c r="N383" t="s">
        <v>1115</v>
      </c>
      <c r="O383" s="8">
        <v>1142.06</v>
      </c>
      <c r="P383" s="8">
        <v>1455</v>
      </c>
      <c r="Q383" s="10">
        <v>7.8E-2</v>
      </c>
      <c r="R383" s="12">
        <v>28</v>
      </c>
      <c r="S383" s="8">
        <f t="shared" si="38"/>
        <v>37562.28</v>
      </c>
      <c r="T383" s="8">
        <f t="shared" si="39"/>
        <v>31977.68</v>
      </c>
      <c r="U383" s="8">
        <f t="shared" si="40"/>
        <v>5584.5999999999985</v>
      </c>
      <c r="V383" s="10">
        <f t="shared" si="41"/>
        <v>0.1486757459877302</v>
      </c>
    </row>
    <row r="384" spans="1:22" x14ac:dyDescent="0.3">
      <c r="A384" t="s">
        <v>397</v>
      </c>
      <c r="B384" s="6">
        <v>45097</v>
      </c>
      <c r="C384" s="6">
        <v>45115</v>
      </c>
      <c r="D384" s="6">
        <f t="shared" si="35"/>
        <v>45115</v>
      </c>
      <c r="E384" s="12">
        <f t="shared" si="36"/>
        <v>18</v>
      </c>
      <c r="F384" t="s">
        <v>648</v>
      </c>
      <c r="G384" t="s">
        <v>660</v>
      </c>
      <c r="H384" t="s">
        <v>700</v>
      </c>
      <c r="I384" t="str">
        <f t="shared" si="37"/>
        <v>Americas→USA→New York</v>
      </c>
      <c r="J384" t="s">
        <v>704</v>
      </c>
      <c r="K384" t="s">
        <v>709</v>
      </c>
      <c r="L384" t="s">
        <v>719</v>
      </c>
      <c r="M384" t="s">
        <v>729</v>
      </c>
      <c r="N384" t="s">
        <v>1116</v>
      </c>
      <c r="O384" s="8">
        <v>1145.53</v>
      </c>
      <c r="P384" s="8">
        <v>1278.3</v>
      </c>
      <c r="Q384" s="10">
        <v>0.09</v>
      </c>
      <c r="R384" s="12">
        <v>41</v>
      </c>
      <c r="S384" s="8">
        <f t="shared" si="38"/>
        <v>47693.373</v>
      </c>
      <c r="T384" s="8">
        <f t="shared" si="39"/>
        <v>46966.729999999996</v>
      </c>
      <c r="U384" s="8">
        <f t="shared" si="40"/>
        <v>726.64300000000367</v>
      </c>
      <c r="V384" s="10">
        <f t="shared" si="41"/>
        <v>1.5235722581416158E-2</v>
      </c>
    </row>
    <row r="385" spans="1:22" x14ac:dyDescent="0.3">
      <c r="A385" t="s">
        <v>398</v>
      </c>
      <c r="B385" s="6">
        <v>45491</v>
      </c>
      <c r="C385" s="6">
        <v>45511</v>
      </c>
      <c r="D385" s="6">
        <f t="shared" si="35"/>
        <v>45511</v>
      </c>
      <c r="E385" s="12">
        <f t="shared" si="36"/>
        <v>20</v>
      </c>
      <c r="F385" t="s">
        <v>649</v>
      </c>
      <c r="G385" t="s">
        <v>657</v>
      </c>
      <c r="H385" t="s">
        <v>673</v>
      </c>
      <c r="I385" t="str">
        <f t="shared" si="37"/>
        <v>Europe→France→Marseille</v>
      </c>
      <c r="J385" t="s">
        <v>701</v>
      </c>
      <c r="K385" t="s">
        <v>707</v>
      </c>
      <c r="L385" t="s">
        <v>721</v>
      </c>
      <c r="M385" t="s">
        <v>732</v>
      </c>
      <c r="N385" t="s">
        <v>1117</v>
      </c>
      <c r="O385" s="8">
        <v>941.35</v>
      </c>
      <c r="P385" s="8">
        <v>899.83</v>
      </c>
      <c r="Q385" s="10">
        <v>5.8000000000000003E-2</v>
      </c>
      <c r="R385" s="12">
        <v>18</v>
      </c>
      <c r="S385" s="8">
        <f t="shared" si="38"/>
        <v>15257.51748</v>
      </c>
      <c r="T385" s="8">
        <f t="shared" si="39"/>
        <v>16944.3</v>
      </c>
      <c r="U385" s="8">
        <f t="shared" si="40"/>
        <v>-1686.7825199999988</v>
      </c>
      <c r="V385" s="10">
        <f t="shared" si="41"/>
        <v>-0.11055419220139073</v>
      </c>
    </row>
    <row r="386" spans="1:22" x14ac:dyDescent="0.3">
      <c r="A386" t="s">
        <v>399</v>
      </c>
      <c r="B386" s="6">
        <v>45066</v>
      </c>
      <c r="C386" s="6">
        <v>45096</v>
      </c>
      <c r="D386" s="6">
        <f t="shared" si="35"/>
        <v>45096</v>
      </c>
      <c r="E386" s="12">
        <f t="shared" si="36"/>
        <v>30</v>
      </c>
      <c r="F386" t="s">
        <v>647</v>
      </c>
      <c r="G386" t="s">
        <v>654</v>
      </c>
      <c r="H386" t="s">
        <v>680</v>
      </c>
      <c r="I386" t="str">
        <f t="shared" si="37"/>
        <v>Asia→India→Delhi</v>
      </c>
      <c r="J386" t="s">
        <v>703</v>
      </c>
      <c r="K386" t="s">
        <v>709</v>
      </c>
      <c r="L386" t="s">
        <v>722</v>
      </c>
      <c r="M386" t="s">
        <v>731</v>
      </c>
      <c r="N386" t="s">
        <v>1118</v>
      </c>
      <c r="O386" s="8">
        <v>1161.2</v>
      </c>
      <c r="P386" s="8">
        <v>878.73</v>
      </c>
      <c r="Q386" s="10">
        <v>0.19</v>
      </c>
      <c r="R386" s="12">
        <v>31</v>
      </c>
      <c r="S386" s="8">
        <f t="shared" si="38"/>
        <v>22064.910300000003</v>
      </c>
      <c r="T386" s="8">
        <f t="shared" si="39"/>
        <v>35997.200000000004</v>
      </c>
      <c r="U386" s="8">
        <f t="shared" si="40"/>
        <v>-13932.289700000001</v>
      </c>
      <c r="V386" s="10">
        <f t="shared" si="41"/>
        <v>-0.63142290227212028</v>
      </c>
    </row>
    <row r="387" spans="1:22" x14ac:dyDescent="0.3">
      <c r="A387" t="s">
        <v>400</v>
      </c>
      <c r="B387" s="6">
        <v>45789</v>
      </c>
      <c r="C387" s="6">
        <v>45803</v>
      </c>
      <c r="D387" s="6">
        <f t="shared" ref="D387:D450" si="42">IF(C387&lt;B387,B387,C387)</f>
        <v>45803</v>
      </c>
      <c r="E387" s="12">
        <f t="shared" ref="E387:E450" si="43">D387-B387</f>
        <v>14</v>
      </c>
      <c r="F387" t="s">
        <v>647</v>
      </c>
      <c r="G387" t="s">
        <v>654</v>
      </c>
      <c r="H387" t="s">
        <v>696</v>
      </c>
      <c r="I387" t="str">
        <f t="shared" ref="I387:I450" si="44">CONCATENATE(F387&amp;"→"&amp;G387&amp;"→"&amp;H387)</f>
        <v>Asia→India→Hyderabad</v>
      </c>
      <c r="J387" t="s">
        <v>701</v>
      </c>
      <c r="K387" t="s">
        <v>709</v>
      </c>
      <c r="L387" t="s">
        <v>715</v>
      </c>
      <c r="M387" t="s">
        <v>728</v>
      </c>
      <c r="N387" t="s">
        <v>1119</v>
      </c>
      <c r="O387" s="8">
        <v>320.12</v>
      </c>
      <c r="P387" s="8">
        <v>594.41999999999996</v>
      </c>
      <c r="Q387" s="10">
        <v>0.104</v>
      </c>
      <c r="R387" s="12">
        <v>18</v>
      </c>
      <c r="S387" s="8">
        <f t="shared" ref="S387:S450" si="45">P387*R387*(1-Q387)</f>
        <v>9586.8057599999993</v>
      </c>
      <c r="T387" s="8">
        <f t="shared" ref="T387:T450" si="46">O387*R387</f>
        <v>5762.16</v>
      </c>
      <c r="U387" s="8">
        <f t="shared" ref="U387:U450" si="47">S387-T387</f>
        <v>3824.6457599999994</v>
      </c>
      <c r="V387" s="10">
        <f t="shared" ref="V387:V450" si="48">IF(S387=0,0,U387/S387)</f>
        <v>0.39894891538931104</v>
      </c>
    </row>
    <row r="388" spans="1:22" x14ac:dyDescent="0.3">
      <c r="A388" t="s">
        <v>401</v>
      </c>
      <c r="B388" s="6">
        <v>45419</v>
      </c>
      <c r="C388" s="6">
        <v>45424</v>
      </c>
      <c r="D388" s="6">
        <f t="shared" si="42"/>
        <v>45424</v>
      </c>
      <c r="E388" s="12">
        <f t="shared" si="43"/>
        <v>5</v>
      </c>
      <c r="F388" t="s">
        <v>646</v>
      </c>
      <c r="G388" t="s">
        <v>651</v>
      </c>
      <c r="H388" t="s">
        <v>669</v>
      </c>
      <c r="I388" t="str">
        <f t="shared" si="44"/>
        <v>Africa→Nigeria→Abuja</v>
      </c>
      <c r="J388" t="s">
        <v>703</v>
      </c>
      <c r="K388" t="s">
        <v>710</v>
      </c>
      <c r="L388" t="s">
        <v>716</v>
      </c>
      <c r="M388" t="s">
        <v>731</v>
      </c>
      <c r="N388" t="s">
        <v>1120</v>
      </c>
      <c r="O388" s="8">
        <v>1163.99</v>
      </c>
      <c r="P388" s="8">
        <v>1617.85</v>
      </c>
      <c r="Q388" s="10">
        <v>0.127</v>
      </c>
      <c r="R388" s="12">
        <v>14</v>
      </c>
      <c r="S388" s="8">
        <f t="shared" si="45"/>
        <v>19773.362699999998</v>
      </c>
      <c r="T388" s="8">
        <f t="shared" si="46"/>
        <v>16295.86</v>
      </c>
      <c r="U388" s="8">
        <f t="shared" si="47"/>
        <v>3477.5026999999973</v>
      </c>
      <c r="V388" s="10">
        <f t="shared" si="48"/>
        <v>0.17586804797749436</v>
      </c>
    </row>
    <row r="389" spans="1:22" x14ac:dyDescent="0.3">
      <c r="A389" t="s">
        <v>402</v>
      </c>
      <c r="B389" s="6">
        <v>45199</v>
      </c>
      <c r="C389" s="6">
        <v>45202</v>
      </c>
      <c r="D389" s="6">
        <f t="shared" si="42"/>
        <v>45202</v>
      </c>
      <c r="E389" s="12">
        <f t="shared" si="43"/>
        <v>3</v>
      </c>
      <c r="F389" t="s">
        <v>647</v>
      </c>
      <c r="G389" t="s">
        <v>659</v>
      </c>
      <c r="H389" t="s">
        <v>699</v>
      </c>
      <c r="I389" t="str">
        <f t="shared" si="44"/>
        <v>Asia→China→Beijing</v>
      </c>
      <c r="J389" t="s">
        <v>703</v>
      </c>
      <c r="K389" t="s">
        <v>707</v>
      </c>
      <c r="L389" t="s">
        <v>713</v>
      </c>
      <c r="M389" t="s">
        <v>731</v>
      </c>
      <c r="N389" t="s">
        <v>1121</v>
      </c>
      <c r="O389" s="8">
        <v>1019.36</v>
      </c>
      <c r="P389" s="8">
        <v>972.91</v>
      </c>
      <c r="Q389" s="10">
        <v>0.14699999999999999</v>
      </c>
      <c r="R389" s="12">
        <v>17</v>
      </c>
      <c r="S389" s="8">
        <f t="shared" si="45"/>
        <v>14108.16791</v>
      </c>
      <c r="T389" s="8">
        <f t="shared" si="46"/>
        <v>17329.12</v>
      </c>
      <c r="U389" s="8">
        <f t="shared" si="47"/>
        <v>-3220.9520899999989</v>
      </c>
      <c r="V389" s="10">
        <f t="shared" si="48"/>
        <v>-0.22830406545678819</v>
      </c>
    </row>
    <row r="390" spans="1:22" x14ac:dyDescent="0.3">
      <c r="A390" t="s">
        <v>403</v>
      </c>
      <c r="B390" s="6">
        <v>45225</v>
      </c>
      <c r="C390" s="6">
        <v>45235</v>
      </c>
      <c r="D390" s="6">
        <f t="shared" si="42"/>
        <v>45235</v>
      </c>
      <c r="E390" s="12">
        <f t="shared" si="43"/>
        <v>10</v>
      </c>
      <c r="F390" t="s">
        <v>646</v>
      </c>
      <c r="G390" t="s">
        <v>661</v>
      </c>
      <c r="H390" t="s">
        <v>695</v>
      </c>
      <c r="I390" t="str">
        <f t="shared" si="44"/>
        <v>Africa→South Africa→Cape Town</v>
      </c>
      <c r="J390" t="s">
        <v>703</v>
      </c>
      <c r="K390" t="s">
        <v>708</v>
      </c>
      <c r="L390" t="s">
        <v>714</v>
      </c>
      <c r="M390" t="s">
        <v>731</v>
      </c>
      <c r="N390" t="s">
        <v>1122</v>
      </c>
      <c r="O390" s="8">
        <v>20.38</v>
      </c>
      <c r="P390" s="8">
        <v>42.56</v>
      </c>
      <c r="Q390" s="10">
        <v>7.1999999999999995E-2</v>
      </c>
      <c r="R390" s="12">
        <v>11</v>
      </c>
      <c r="S390" s="8">
        <f t="shared" si="45"/>
        <v>434.45248000000004</v>
      </c>
      <c r="T390" s="8">
        <f t="shared" si="46"/>
        <v>224.17999999999998</v>
      </c>
      <c r="U390" s="8">
        <f t="shared" si="47"/>
        <v>210.27248000000006</v>
      </c>
      <c r="V390" s="10">
        <f t="shared" si="48"/>
        <v>0.48399419885921713</v>
      </c>
    </row>
    <row r="391" spans="1:22" x14ac:dyDescent="0.3">
      <c r="A391" t="s">
        <v>404</v>
      </c>
      <c r="B391" s="6">
        <v>45823</v>
      </c>
      <c r="C391" s="6">
        <v>45838</v>
      </c>
      <c r="D391" s="6">
        <f t="shared" si="42"/>
        <v>45838</v>
      </c>
      <c r="E391" s="12">
        <f t="shared" si="43"/>
        <v>15</v>
      </c>
      <c r="F391" t="s">
        <v>646</v>
      </c>
      <c r="G391" t="s">
        <v>661</v>
      </c>
      <c r="H391" t="s">
        <v>682</v>
      </c>
      <c r="I391" t="str">
        <f t="shared" si="44"/>
        <v>Africa→South Africa→Johannesburg</v>
      </c>
      <c r="J391" t="s">
        <v>705</v>
      </c>
      <c r="K391" t="s">
        <v>711</v>
      </c>
      <c r="L391" t="s">
        <v>712</v>
      </c>
      <c r="M391" t="s">
        <v>732</v>
      </c>
      <c r="N391" t="s">
        <v>1123</v>
      </c>
      <c r="O391" s="8">
        <v>1487.59</v>
      </c>
      <c r="P391" s="8">
        <v>1480.83</v>
      </c>
      <c r="Q391" s="10">
        <v>8.9999999999999993E-3</v>
      </c>
      <c r="R391" s="12">
        <v>11</v>
      </c>
      <c r="S391" s="8">
        <f t="shared" si="45"/>
        <v>16142.527829999999</v>
      </c>
      <c r="T391" s="8">
        <f t="shared" si="46"/>
        <v>16363.49</v>
      </c>
      <c r="U391" s="8">
        <f t="shared" si="47"/>
        <v>-220.9621700000007</v>
      </c>
      <c r="V391" s="10">
        <f t="shared" si="48"/>
        <v>-1.3688201273492908E-2</v>
      </c>
    </row>
    <row r="392" spans="1:22" x14ac:dyDescent="0.3">
      <c r="A392" t="s">
        <v>405</v>
      </c>
      <c r="B392" s="6">
        <v>45514</v>
      </c>
      <c r="C392" s="6">
        <v>45542</v>
      </c>
      <c r="D392" s="6">
        <f t="shared" si="42"/>
        <v>45542</v>
      </c>
      <c r="E392" s="12">
        <f t="shared" si="43"/>
        <v>28</v>
      </c>
      <c r="F392" t="s">
        <v>649</v>
      </c>
      <c r="G392" t="s">
        <v>657</v>
      </c>
      <c r="H392" t="s">
        <v>673</v>
      </c>
      <c r="I392" t="str">
        <f t="shared" si="44"/>
        <v>Europe→France→Marseille</v>
      </c>
      <c r="J392" t="s">
        <v>703</v>
      </c>
      <c r="K392" t="s">
        <v>711</v>
      </c>
      <c r="L392" t="s">
        <v>721</v>
      </c>
      <c r="M392" t="s">
        <v>728</v>
      </c>
      <c r="N392" t="s">
        <v>1124</v>
      </c>
      <c r="O392" s="8">
        <v>229.96</v>
      </c>
      <c r="P392" s="8">
        <v>564.26</v>
      </c>
      <c r="Q392" s="10">
        <v>0.105</v>
      </c>
      <c r="R392" s="12">
        <v>5</v>
      </c>
      <c r="S392" s="8">
        <f t="shared" si="45"/>
        <v>2525.0635000000002</v>
      </c>
      <c r="T392" s="8">
        <f t="shared" si="46"/>
        <v>1149.8</v>
      </c>
      <c r="U392" s="8">
        <f t="shared" si="47"/>
        <v>1375.2635000000002</v>
      </c>
      <c r="V392" s="10">
        <f t="shared" si="48"/>
        <v>0.54464511486542821</v>
      </c>
    </row>
    <row r="393" spans="1:22" x14ac:dyDescent="0.3">
      <c r="A393" t="s">
        <v>406</v>
      </c>
      <c r="B393" s="6">
        <v>45208</v>
      </c>
      <c r="C393" s="6">
        <v>45225</v>
      </c>
      <c r="D393" s="6">
        <f t="shared" si="42"/>
        <v>45225</v>
      </c>
      <c r="E393" s="12">
        <f t="shared" si="43"/>
        <v>17</v>
      </c>
      <c r="F393" t="s">
        <v>647</v>
      </c>
      <c r="G393" t="s">
        <v>659</v>
      </c>
      <c r="H393" t="s">
        <v>685</v>
      </c>
      <c r="I393" t="str">
        <f t="shared" si="44"/>
        <v>Asia→China→Shanghai</v>
      </c>
      <c r="J393" t="s">
        <v>704</v>
      </c>
      <c r="K393" t="s">
        <v>709</v>
      </c>
      <c r="L393" t="s">
        <v>712</v>
      </c>
      <c r="M393" t="s">
        <v>727</v>
      </c>
      <c r="N393" t="s">
        <v>1125</v>
      </c>
      <c r="O393" s="8">
        <v>1132.03</v>
      </c>
      <c r="P393" s="8">
        <v>2137.21</v>
      </c>
      <c r="Q393" s="10">
        <v>0.35699999999999998</v>
      </c>
      <c r="R393" s="12">
        <v>35</v>
      </c>
      <c r="S393" s="8">
        <f t="shared" si="45"/>
        <v>48097.911050000002</v>
      </c>
      <c r="T393" s="8">
        <f t="shared" si="46"/>
        <v>39621.049999999996</v>
      </c>
      <c r="U393" s="8">
        <f t="shared" si="47"/>
        <v>8476.8610500000068</v>
      </c>
      <c r="V393" s="10">
        <f t="shared" si="48"/>
        <v>0.17624177152284051</v>
      </c>
    </row>
    <row r="394" spans="1:22" x14ac:dyDescent="0.3">
      <c r="A394" t="s">
        <v>407</v>
      </c>
      <c r="B394" s="6">
        <v>45360</v>
      </c>
      <c r="C394" s="6">
        <v>45377</v>
      </c>
      <c r="D394" s="6">
        <f t="shared" si="42"/>
        <v>45377</v>
      </c>
      <c r="E394" s="12">
        <f t="shared" si="43"/>
        <v>17</v>
      </c>
      <c r="F394" t="s">
        <v>648</v>
      </c>
      <c r="G394" t="s">
        <v>660</v>
      </c>
      <c r="H394" t="s">
        <v>686</v>
      </c>
      <c r="I394" t="str">
        <f t="shared" si="44"/>
        <v>Americas→USA→San Francisco</v>
      </c>
      <c r="J394" t="s">
        <v>702</v>
      </c>
      <c r="K394" t="s">
        <v>711</v>
      </c>
      <c r="L394" t="s">
        <v>714</v>
      </c>
      <c r="M394" t="s">
        <v>730</v>
      </c>
      <c r="N394" t="s">
        <v>1126</v>
      </c>
      <c r="O394" s="8">
        <v>1137.4100000000001</v>
      </c>
      <c r="P394" s="8">
        <v>1680.93</v>
      </c>
      <c r="Q394" s="10">
        <v>0.254</v>
      </c>
      <c r="R394" s="12">
        <v>9</v>
      </c>
      <c r="S394" s="8">
        <f t="shared" si="45"/>
        <v>11285.764020000001</v>
      </c>
      <c r="T394" s="8">
        <f t="shared" si="46"/>
        <v>10236.69</v>
      </c>
      <c r="U394" s="8">
        <f t="shared" si="47"/>
        <v>1049.07402</v>
      </c>
      <c r="V394" s="10">
        <f t="shared" si="48"/>
        <v>9.2955516183121464E-2</v>
      </c>
    </row>
    <row r="395" spans="1:22" x14ac:dyDescent="0.3">
      <c r="A395" t="s">
        <v>408</v>
      </c>
      <c r="B395" s="6">
        <v>45075</v>
      </c>
      <c r="C395" s="6">
        <v>45097</v>
      </c>
      <c r="D395" s="6">
        <f t="shared" si="42"/>
        <v>45097</v>
      </c>
      <c r="E395" s="12">
        <f t="shared" si="43"/>
        <v>22</v>
      </c>
      <c r="F395" t="s">
        <v>649</v>
      </c>
      <c r="G395" t="s">
        <v>658</v>
      </c>
      <c r="H395" t="s">
        <v>683</v>
      </c>
      <c r="I395" t="str">
        <f t="shared" si="44"/>
        <v>Europe→United Kingdom→London</v>
      </c>
      <c r="J395" t="s">
        <v>705</v>
      </c>
      <c r="K395" t="s">
        <v>711</v>
      </c>
      <c r="L395" t="s">
        <v>723</v>
      </c>
      <c r="M395" t="s">
        <v>727</v>
      </c>
      <c r="N395" t="s">
        <v>1127</v>
      </c>
      <c r="O395" s="8">
        <v>1295.3900000000001</v>
      </c>
      <c r="P395" s="8">
        <v>2905.06</v>
      </c>
      <c r="Q395" s="10">
        <v>0.14799999999999999</v>
      </c>
      <c r="R395" s="12">
        <v>8</v>
      </c>
      <c r="S395" s="8">
        <f t="shared" si="45"/>
        <v>19800.88896</v>
      </c>
      <c r="T395" s="8">
        <f t="shared" si="46"/>
        <v>10363.120000000001</v>
      </c>
      <c r="U395" s="8">
        <f t="shared" si="47"/>
        <v>9437.7689599999994</v>
      </c>
      <c r="V395" s="10">
        <f t="shared" si="48"/>
        <v>0.47663359857556614</v>
      </c>
    </row>
    <row r="396" spans="1:22" x14ac:dyDescent="0.3">
      <c r="A396" t="s">
        <v>409</v>
      </c>
      <c r="B396" s="6">
        <v>45804</v>
      </c>
      <c r="C396" s="6">
        <v>45816</v>
      </c>
      <c r="D396" s="6">
        <f t="shared" si="42"/>
        <v>45816</v>
      </c>
      <c r="E396" s="12">
        <f t="shared" si="43"/>
        <v>12</v>
      </c>
      <c r="F396" t="s">
        <v>647</v>
      </c>
      <c r="G396" t="s">
        <v>652</v>
      </c>
      <c r="H396" t="s">
        <v>666</v>
      </c>
      <c r="I396" t="str">
        <f t="shared" si="44"/>
        <v>Asia→Japan→Osaka</v>
      </c>
      <c r="J396" t="s">
        <v>701</v>
      </c>
      <c r="K396" t="s">
        <v>707</v>
      </c>
      <c r="L396" t="s">
        <v>722</v>
      </c>
      <c r="M396" t="s">
        <v>733</v>
      </c>
      <c r="N396" t="s">
        <v>1128</v>
      </c>
      <c r="O396" s="8">
        <v>653.6</v>
      </c>
      <c r="P396" s="8">
        <v>842.09</v>
      </c>
      <c r="Q396" s="10">
        <v>9.8000000000000004E-2</v>
      </c>
      <c r="R396" s="12">
        <v>19</v>
      </c>
      <c r="S396" s="8">
        <f t="shared" si="45"/>
        <v>14431.738420000001</v>
      </c>
      <c r="T396" s="8">
        <f t="shared" si="46"/>
        <v>12418.4</v>
      </c>
      <c r="U396" s="8">
        <f t="shared" si="47"/>
        <v>2013.3384200000019</v>
      </c>
      <c r="V396" s="10">
        <f t="shared" si="48"/>
        <v>0.13950768517324622</v>
      </c>
    </row>
    <row r="397" spans="1:22" x14ac:dyDescent="0.3">
      <c r="A397" t="s">
        <v>410</v>
      </c>
      <c r="B397" s="6">
        <v>45890</v>
      </c>
      <c r="C397" s="6">
        <v>45914</v>
      </c>
      <c r="D397" s="6">
        <f t="shared" si="42"/>
        <v>45914</v>
      </c>
      <c r="E397" s="12">
        <f t="shared" si="43"/>
        <v>24</v>
      </c>
      <c r="F397" t="s">
        <v>649</v>
      </c>
      <c r="G397" t="s">
        <v>656</v>
      </c>
      <c r="H397" t="s">
        <v>671</v>
      </c>
      <c r="I397" t="str">
        <f t="shared" si="44"/>
        <v>Europe→Germany→Berlin</v>
      </c>
      <c r="J397" t="s">
        <v>703</v>
      </c>
      <c r="K397" t="s">
        <v>708</v>
      </c>
      <c r="L397" t="s">
        <v>720</v>
      </c>
      <c r="M397" t="s">
        <v>732</v>
      </c>
      <c r="N397" t="s">
        <v>1129</v>
      </c>
      <c r="O397" s="8">
        <v>1397.67</v>
      </c>
      <c r="P397" s="8">
        <v>3131.37</v>
      </c>
      <c r="Q397" s="10">
        <v>0.10299999999999999</v>
      </c>
      <c r="R397" s="12">
        <v>20</v>
      </c>
      <c r="S397" s="8">
        <f t="shared" si="45"/>
        <v>56176.777799999996</v>
      </c>
      <c r="T397" s="8">
        <f t="shared" si="46"/>
        <v>27953.4</v>
      </c>
      <c r="U397" s="8">
        <f t="shared" si="47"/>
        <v>28223.377799999995</v>
      </c>
      <c r="V397" s="10">
        <f t="shared" si="48"/>
        <v>0.50240293062874808</v>
      </c>
    </row>
    <row r="398" spans="1:22" x14ac:dyDescent="0.3">
      <c r="A398" t="s">
        <v>411</v>
      </c>
      <c r="B398" s="6">
        <v>45638</v>
      </c>
      <c r="C398" s="6">
        <v>45646</v>
      </c>
      <c r="D398" s="6">
        <f t="shared" si="42"/>
        <v>45646</v>
      </c>
      <c r="E398" s="12">
        <f t="shared" si="43"/>
        <v>8</v>
      </c>
      <c r="F398" t="s">
        <v>647</v>
      </c>
      <c r="G398" t="s">
        <v>652</v>
      </c>
      <c r="H398" t="s">
        <v>689</v>
      </c>
      <c r="I398" t="str">
        <f t="shared" si="44"/>
        <v>Asia→Japan→Tokyo</v>
      </c>
      <c r="J398" t="s">
        <v>701</v>
      </c>
      <c r="K398" t="s">
        <v>707</v>
      </c>
      <c r="L398" t="s">
        <v>717</v>
      </c>
      <c r="M398" t="s">
        <v>731</v>
      </c>
      <c r="N398" t="s">
        <v>1130</v>
      </c>
      <c r="O398" s="8">
        <v>1202.47</v>
      </c>
      <c r="P398" s="8">
        <v>1444.72</v>
      </c>
      <c r="Q398" s="10">
        <v>0.24099999999999999</v>
      </c>
      <c r="R398" s="12">
        <v>17</v>
      </c>
      <c r="S398" s="8">
        <f t="shared" si="45"/>
        <v>18641.222160000001</v>
      </c>
      <c r="T398" s="8">
        <f t="shared" si="46"/>
        <v>20441.990000000002</v>
      </c>
      <c r="U398" s="8">
        <f t="shared" si="47"/>
        <v>-1800.7678400000004</v>
      </c>
      <c r="V398" s="10">
        <f t="shared" si="48"/>
        <v>-9.6601382921343834E-2</v>
      </c>
    </row>
    <row r="399" spans="1:22" x14ac:dyDescent="0.3">
      <c r="A399" t="s">
        <v>412</v>
      </c>
      <c r="B399" s="6">
        <v>45914</v>
      </c>
      <c r="C399" s="6">
        <v>45923</v>
      </c>
      <c r="D399" s="6">
        <f t="shared" si="42"/>
        <v>45923</v>
      </c>
      <c r="E399" s="12">
        <f t="shared" si="43"/>
        <v>9</v>
      </c>
      <c r="F399" t="s">
        <v>646</v>
      </c>
      <c r="G399" t="s">
        <v>661</v>
      </c>
      <c r="H399" t="s">
        <v>687</v>
      </c>
      <c r="I399" t="str">
        <f t="shared" si="44"/>
        <v>Africa→South Africa→Durban</v>
      </c>
      <c r="J399" t="s">
        <v>703</v>
      </c>
      <c r="K399" t="s">
        <v>708</v>
      </c>
      <c r="L399" t="s">
        <v>726</v>
      </c>
      <c r="M399" t="s">
        <v>727</v>
      </c>
      <c r="N399" t="s">
        <v>1131</v>
      </c>
      <c r="O399" s="8">
        <v>1310.3</v>
      </c>
      <c r="P399" s="8">
        <v>2875.8</v>
      </c>
      <c r="Q399" s="10">
        <v>8.3000000000000004E-2</v>
      </c>
      <c r="R399" s="12">
        <v>5</v>
      </c>
      <c r="S399" s="8">
        <f t="shared" si="45"/>
        <v>13185.543</v>
      </c>
      <c r="T399" s="8">
        <f t="shared" si="46"/>
        <v>6551.5</v>
      </c>
      <c r="U399" s="8">
        <f t="shared" si="47"/>
        <v>6634.0429999999997</v>
      </c>
      <c r="V399" s="10">
        <f t="shared" si="48"/>
        <v>0.50313005691157353</v>
      </c>
    </row>
    <row r="400" spans="1:22" x14ac:dyDescent="0.3">
      <c r="A400" t="s">
        <v>413</v>
      </c>
      <c r="B400" s="6">
        <v>45541</v>
      </c>
      <c r="C400" s="6">
        <v>45569</v>
      </c>
      <c r="D400" s="6">
        <f t="shared" si="42"/>
        <v>45569</v>
      </c>
      <c r="E400" s="12">
        <f t="shared" si="43"/>
        <v>28</v>
      </c>
      <c r="F400" t="s">
        <v>646</v>
      </c>
      <c r="G400" t="s">
        <v>661</v>
      </c>
      <c r="H400" t="s">
        <v>695</v>
      </c>
      <c r="I400" t="str">
        <f t="shared" si="44"/>
        <v>Africa→South Africa→Cape Town</v>
      </c>
      <c r="J400" t="s">
        <v>701</v>
      </c>
      <c r="K400" t="s">
        <v>709</v>
      </c>
      <c r="L400" t="s">
        <v>726</v>
      </c>
      <c r="M400" t="s">
        <v>732</v>
      </c>
      <c r="N400" t="s">
        <v>1132</v>
      </c>
      <c r="O400" s="8">
        <v>1174.17</v>
      </c>
      <c r="P400" s="8">
        <v>1641.61</v>
      </c>
      <c r="Q400" s="10">
        <v>0.122</v>
      </c>
      <c r="R400" s="12">
        <v>9</v>
      </c>
      <c r="S400" s="8">
        <f t="shared" si="45"/>
        <v>12972.00222</v>
      </c>
      <c r="T400" s="8">
        <f t="shared" si="46"/>
        <v>10567.53</v>
      </c>
      <c r="U400" s="8">
        <f t="shared" si="47"/>
        <v>2404.4722199999997</v>
      </c>
      <c r="V400" s="10">
        <f t="shared" si="48"/>
        <v>0.18535860380079394</v>
      </c>
    </row>
    <row r="401" spans="1:22" x14ac:dyDescent="0.3">
      <c r="A401" t="s">
        <v>414</v>
      </c>
      <c r="B401" s="6">
        <v>45759</v>
      </c>
      <c r="C401" s="6">
        <v>45777</v>
      </c>
      <c r="D401" s="6">
        <f t="shared" si="42"/>
        <v>45777</v>
      </c>
      <c r="E401" s="12">
        <f t="shared" si="43"/>
        <v>18</v>
      </c>
      <c r="F401" t="s">
        <v>646</v>
      </c>
      <c r="G401" t="s">
        <v>650</v>
      </c>
      <c r="H401" t="s">
        <v>662</v>
      </c>
      <c r="I401" t="str">
        <f t="shared" si="44"/>
        <v>Africa→Kenya→Kisumu</v>
      </c>
      <c r="J401" t="s">
        <v>701</v>
      </c>
      <c r="K401" t="s">
        <v>709</v>
      </c>
      <c r="L401" t="s">
        <v>721</v>
      </c>
      <c r="M401" t="s">
        <v>729</v>
      </c>
      <c r="N401" t="s">
        <v>1133</v>
      </c>
      <c r="O401" s="8">
        <v>1119.04</v>
      </c>
      <c r="P401" s="8">
        <v>1299.02</v>
      </c>
      <c r="Q401" s="10">
        <v>2.5000000000000001E-2</v>
      </c>
      <c r="R401" s="12">
        <v>14</v>
      </c>
      <c r="S401" s="8">
        <f t="shared" si="45"/>
        <v>17731.623</v>
      </c>
      <c r="T401" s="8">
        <f t="shared" si="46"/>
        <v>15666.56</v>
      </c>
      <c r="U401" s="8">
        <f t="shared" si="47"/>
        <v>2065.0630000000001</v>
      </c>
      <c r="V401" s="10">
        <f t="shared" si="48"/>
        <v>0.11646215352085933</v>
      </c>
    </row>
    <row r="402" spans="1:22" x14ac:dyDescent="0.3">
      <c r="A402" t="s">
        <v>415</v>
      </c>
      <c r="B402" s="6">
        <v>45516</v>
      </c>
      <c r="C402" s="6">
        <v>45519</v>
      </c>
      <c r="D402" s="6">
        <f t="shared" si="42"/>
        <v>45519</v>
      </c>
      <c r="E402" s="12">
        <f t="shared" si="43"/>
        <v>3</v>
      </c>
      <c r="F402" t="s">
        <v>648</v>
      </c>
      <c r="G402" t="s">
        <v>660</v>
      </c>
      <c r="H402" t="s">
        <v>677</v>
      </c>
      <c r="I402" t="str">
        <f t="shared" si="44"/>
        <v>Americas→USA→Chicago</v>
      </c>
      <c r="J402" t="s">
        <v>701</v>
      </c>
      <c r="K402" t="s">
        <v>709</v>
      </c>
      <c r="L402" t="s">
        <v>726</v>
      </c>
      <c r="M402" t="s">
        <v>728</v>
      </c>
      <c r="N402" t="s">
        <v>1134</v>
      </c>
      <c r="O402" s="8">
        <v>850.7</v>
      </c>
      <c r="P402" s="8">
        <v>1118.56</v>
      </c>
      <c r="Q402" s="10">
        <v>0.18</v>
      </c>
      <c r="R402" s="12">
        <v>19</v>
      </c>
      <c r="S402" s="8">
        <f t="shared" si="45"/>
        <v>17427.164800000002</v>
      </c>
      <c r="T402" s="8">
        <f t="shared" si="46"/>
        <v>16163.300000000001</v>
      </c>
      <c r="U402" s="8">
        <f t="shared" si="47"/>
        <v>1263.8648000000012</v>
      </c>
      <c r="V402" s="10">
        <f t="shared" si="48"/>
        <v>7.2522685962090688E-2</v>
      </c>
    </row>
    <row r="403" spans="1:22" x14ac:dyDescent="0.3">
      <c r="A403" t="s">
        <v>416</v>
      </c>
      <c r="B403" s="6">
        <v>45601</v>
      </c>
      <c r="C403" s="6">
        <v>45604</v>
      </c>
      <c r="D403" s="6">
        <f t="shared" si="42"/>
        <v>45604</v>
      </c>
      <c r="E403" s="12">
        <f t="shared" si="43"/>
        <v>3</v>
      </c>
      <c r="F403" t="s">
        <v>648</v>
      </c>
      <c r="G403" t="s">
        <v>653</v>
      </c>
      <c r="H403" t="s">
        <v>667</v>
      </c>
      <c r="I403" t="str">
        <f t="shared" si="44"/>
        <v>Americas→Canada→Toronto</v>
      </c>
      <c r="J403" t="s">
        <v>702</v>
      </c>
      <c r="K403" t="s">
        <v>709</v>
      </c>
      <c r="L403" t="s">
        <v>719</v>
      </c>
      <c r="M403" t="s">
        <v>727</v>
      </c>
      <c r="N403" t="s">
        <v>1135</v>
      </c>
      <c r="O403" s="8">
        <v>1020.4</v>
      </c>
      <c r="P403" s="8">
        <v>1184.71</v>
      </c>
      <c r="Q403" s="10">
        <v>0.106</v>
      </c>
      <c r="R403" s="12">
        <v>16</v>
      </c>
      <c r="S403" s="8">
        <f t="shared" si="45"/>
        <v>16946.091840000001</v>
      </c>
      <c r="T403" s="8">
        <f t="shared" si="46"/>
        <v>16326.4</v>
      </c>
      <c r="U403" s="8">
        <f t="shared" si="47"/>
        <v>619.69184000000132</v>
      </c>
      <c r="V403" s="10">
        <f t="shared" si="48"/>
        <v>3.6568422138328345E-2</v>
      </c>
    </row>
    <row r="404" spans="1:22" x14ac:dyDescent="0.3">
      <c r="A404" t="s">
        <v>417</v>
      </c>
      <c r="B404" s="6">
        <v>45497</v>
      </c>
      <c r="C404" s="6">
        <v>45512</v>
      </c>
      <c r="D404" s="6">
        <f t="shared" si="42"/>
        <v>45512</v>
      </c>
      <c r="E404" s="12">
        <f t="shared" si="43"/>
        <v>15</v>
      </c>
      <c r="F404" t="s">
        <v>649</v>
      </c>
      <c r="G404" t="s">
        <v>657</v>
      </c>
      <c r="H404" t="s">
        <v>673</v>
      </c>
      <c r="I404" t="str">
        <f t="shared" si="44"/>
        <v>Europe→France→Marseille</v>
      </c>
      <c r="J404" t="s">
        <v>706</v>
      </c>
      <c r="K404" t="s">
        <v>709</v>
      </c>
      <c r="L404" t="s">
        <v>722</v>
      </c>
      <c r="M404" t="s">
        <v>731</v>
      </c>
      <c r="N404" t="s">
        <v>1136</v>
      </c>
      <c r="O404" s="8">
        <v>501.5</v>
      </c>
      <c r="P404" s="8">
        <v>1201.47</v>
      </c>
      <c r="Q404" s="10">
        <v>0.126</v>
      </c>
      <c r="R404" s="12">
        <v>5</v>
      </c>
      <c r="S404" s="8">
        <f t="shared" si="45"/>
        <v>5250.4239000000007</v>
      </c>
      <c r="T404" s="8">
        <f t="shared" si="46"/>
        <v>2507.5</v>
      </c>
      <c r="U404" s="8">
        <f t="shared" si="47"/>
        <v>2742.9239000000007</v>
      </c>
      <c r="V404" s="10">
        <f t="shared" si="48"/>
        <v>0.52241951359394057</v>
      </c>
    </row>
    <row r="405" spans="1:22" x14ac:dyDescent="0.3">
      <c r="A405" t="s">
        <v>418</v>
      </c>
      <c r="B405" s="6">
        <v>45677</v>
      </c>
      <c r="C405" s="6">
        <v>45691</v>
      </c>
      <c r="D405" s="6">
        <f t="shared" si="42"/>
        <v>45691</v>
      </c>
      <c r="E405" s="12">
        <f t="shared" si="43"/>
        <v>14</v>
      </c>
      <c r="F405" t="s">
        <v>648</v>
      </c>
      <c r="G405" t="s">
        <v>655</v>
      </c>
      <c r="H405" t="s">
        <v>672</v>
      </c>
      <c r="I405" t="str">
        <f t="shared" si="44"/>
        <v>Americas→Brazil→Brasília</v>
      </c>
      <c r="J405" t="s">
        <v>706</v>
      </c>
      <c r="K405" t="s">
        <v>709</v>
      </c>
      <c r="L405" t="s">
        <v>721</v>
      </c>
      <c r="M405" t="s">
        <v>727</v>
      </c>
      <c r="N405" t="s">
        <v>1137</v>
      </c>
      <c r="O405" s="8">
        <v>974.11</v>
      </c>
      <c r="P405" s="8">
        <v>880.99</v>
      </c>
      <c r="Q405" s="10">
        <v>0.111</v>
      </c>
      <c r="R405" s="12">
        <v>10</v>
      </c>
      <c r="S405" s="8">
        <f t="shared" si="45"/>
        <v>7832.0010999999995</v>
      </c>
      <c r="T405" s="8">
        <f t="shared" si="46"/>
        <v>9741.1</v>
      </c>
      <c r="U405" s="8">
        <f t="shared" si="47"/>
        <v>-1909.0989000000009</v>
      </c>
      <c r="V405" s="10">
        <f t="shared" si="48"/>
        <v>-0.2437562093805121</v>
      </c>
    </row>
    <row r="406" spans="1:22" x14ac:dyDescent="0.3">
      <c r="A406" t="s">
        <v>419</v>
      </c>
      <c r="B406" s="6">
        <v>44991</v>
      </c>
      <c r="C406" s="6">
        <v>45020</v>
      </c>
      <c r="D406" s="6">
        <f t="shared" si="42"/>
        <v>45020</v>
      </c>
      <c r="E406" s="12">
        <f t="shared" si="43"/>
        <v>29</v>
      </c>
      <c r="F406" t="s">
        <v>647</v>
      </c>
      <c r="G406" t="s">
        <v>659</v>
      </c>
      <c r="H406" t="s">
        <v>699</v>
      </c>
      <c r="I406" t="str">
        <f t="shared" si="44"/>
        <v>Asia→China→Beijing</v>
      </c>
      <c r="J406" t="s">
        <v>705</v>
      </c>
      <c r="K406" t="s">
        <v>711</v>
      </c>
      <c r="L406" t="s">
        <v>712</v>
      </c>
      <c r="M406" t="s">
        <v>732</v>
      </c>
      <c r="N406" t="s">
        <v>1138</v>
      </c>
      <c r="O406" s="8">
        <v>1126.29</v>
      </c>
      <c r="P406" s="8">
        <v>2050.87</v>
      </c>
      <c r="Q406" s="10">
        <v>6.4000000000000001E-2</v>
      </c>
      <c r="R406" s="12">
        <v>7</v>
      </c>
      <c r="S406" s="8">
        <f t="shared" si="45"/>
        <v>13437.300239999999</v>
      </c>
      <c r="T406" s="8">
        <f t="shared" si="46"/>
        <v>7884.03</v>
      </c>
      <c r="U406" s="8">
        <f t="shared" si="47"/>
        <v>5553.2702399999989</v>
      </c>
      <c r="V406" s="10">
        <f t="shared" si="48"/>
        <v>0.41327276616690373</v>
      </c>
    </row>
    <row r="407" spans="1:22" x14ac:dyDescent="0.3">
      <c r="A407" t="s">
        <v>420</v>
      </c>
      <c r="B407" s="6">
        <v>45646</v>
      </c>
      <c r="C407" s="6">
        <v>45671</v>
      </c>
      <c r="D407" s="6">
        <f t="shared" si="42"/>
        <v>45671</v>
      </c>
      <c r="E407" s="12">
        <f t="shared" si="43"/>
        <v>25</v>
      </c>
      <c r="F407" t="s">
        <v>647</v>
      </c>
      <c r="G407" t="s">
        <v>654</v>
      </c>
      <c r="H407" t="s">
        <v>680</v>
      </c>
      <c r="I407" t="str">
        <f t="shared" si="44"/>
        <v>Asia→India→Delhi</v>
      </c>
      <c r="J407" t="s">
        <v>705</v>
      </c>
      <c r="K407" t="s">
        <v>707</v>
      </c>
      <c r="L407" t="s">
        <v>724</v>
      </c>
      <c r="M407" t="s">
        <v>728</v>
      </c>
      <c r="N407" t="s">
        <v>1139</v>
      </c>
      <c r="O407" s="8">
        <v>1361.34</v>
      </c>
      <c r="P407" s="8">
        <v>1737.9</v>
      </c>
      <c r="Q407" s="10">
        <v>7.6999999999999999E-2</v>
      </c>
      <c r="R407" s="12">
        <v>14</v>
      </c>
      <c r="S407" s="8">
        <f t="shared" si="45"/>
        <v>22457.143800000002</v>
      </c>
      <c r="T407" s="8">
        <f t="shared" si="46"/>
        <v>19058.759999999998</v>
      </c>
      <c r="U407" s="8">
        <f t="shared" si="47"/>
        <v>3398.3838000000032</v>
      </c>
      <c r="V407" s="10">
        <f t="shared" si="48"/>
        <v>0.15132751654731813</v>
      </c>
    </row>
    <row r="408" spans="1:22" x14ac:dyDescent="0.3">
      <c r="A408" t="s">
        <v>421</v>
      </c>
      <c r="B408" s="6">
        <v>45709</v>
      </c>
      <c r="C408" s="6">
        <v>45737</v>
      </c>
      <c r="D408" s="6">
        <f t="shared" si="42"/>
        <v>45737</v>
      </c>
      <c r="E408" s="12">
        <f t="shared" si="43"/>
        <v>28</v>
      </c>
      <c r="F408" t="s">
        <v>646</v>
      </c>
      <c r="G408" t="s">
        <v>651</v>
      </c>
      <c r="H408" t="s">
        <v>669</v>
      </c>
      <c r="I408" t="str">
        <f t="shared" si="44"/>
        <v>Africa→Nigeria→Abuja</v>
      </c>
      <c r="J408" t="s">
        <v>706</v>
      </c>
      <c r="K408" t="s">
        <v>709</v>
      </c>
      <c r="L408" t="s">
        <v>714</v>
      </c>
      <c r="M408" t="s">
        <v>730</v>
      </c>
      <c r="N408" t="s">
        <v>1140</v>
      </c>
      <c r="O408" s="8">
        <v>1437.39</v>
      </c>
      <c r="P408" s="8">
        <v>1388.31</v>
      </c>
      <c r="Q408" s="10">
        <v>0.13800000000000001</v>
      </c>
      <c r="R408" s="12">
        <v>18</v>
      </c>
      <c r="S408" s="8">
        <f t="shared" si="45"/>
        <v>21541.017959999997</v>
      </c>
      <c r="T408" s="8">
        <f t="shared" si="46"/>
        <v>25873.02</v>
      </c>
      <c r="U408" s="8">
        <f t="shared" si="47"/>
        <v>-4332.002040000003</v>
      </c>
      <c r="V408" s="10">
        <f t="shared" si="48"/>
        <v>-0.20110479681341872</v>
      </c>
    </row>
    <row r="409" spans="1:22" x14ac:dyDescent="0.3">
      <c r="A409" t="s">
        <v>422</v>
      </c>
      <c r="B409" s="6">
        <v>45724</v>
      </c>
      <c r="C409" s="6">
        <v>45731</v>
      </c>
      <c r="D409" s="6">
        <f t="shared" si="42"/>
        <v>45731</v>
      </c>
      <c r="E409" s="12">
        <f t="shared" si="43"/>
        <v>7</v>
      </c>
      <c r="F409" t="s">
        <v>647</v>
      </c>
      <c r="G409" t="s">
        <v>654</v>
      </c>
      <c r="H409" t="s">
        <v>668</v>
      </c>
      <c r="I409" t="str">
        <f t="shared" si="44"/>
        <v>Asia→India→Bengaluru</v>
      </c>
      <c r="J409" t="s">
        <v>701</v>
      </c>
      <c r="K409" t="s">
        <v>710</v>
      </c>
      <c r="L409" t="s">
        <v>723</v>
      </c>
      <c r="M409" t="s">
        <v>731</v>
      </c>
      <c r="N409" t="s">
        <v>1141</v>
      </c>
      <c r="O409" s="8">
        <v>475.66</v>
      </c>
      <c r="P409" s="8">
        <v>529.14</v>
      </c>
      <c r="Q409" s="10">
        <v>0.19600000000000001</v>
      </c>
      <c r="R409" s="12">
        <v>11</v>
      </c>
      <c r="S409" s="8">
        <f t="shared" si="45"/>
        <v>4679.7141600000004</v>
      </c>
      <c r="T409" s="8">
        <f t="shared" si="46"/>
        <v>5232.26</v>
      </c>
      <c r="U409" s="8">
        <f t="shared" si="47"/>
        <v>-552.54583999999977</v>
      </c>
      <c r="V409" s="10">
        <f t="shared" si="48"/>
        <v>-0.11807256193613323</v>
      </c>
    </row>
    <row r="410" spans="1:22" x14ac:dyDescent="0.3">
      <c r="A410" t="s">
        <v>423</v>
      </c>
      <c r="B410" s="6">
        <v>45276</v>
      </c>
      <c r="C410" s="6">
        <v>45279</v>
      </c>
      <c r="D410" s="6">
        <f t="shared" si="42"/>
        <v>45279</v>
      </c>
      <c r="E410" s="12">
        <f t="shared" si="43"/>
        <v>3</v>
      </c>
      <c r="F410" t="s">
        <v>647</v>
      </c>
      <c r="G410" t="s">
        <v>659</v>
      </c>
      <c r="H410" t="s">
        <v>699</v>
      </c>
      <c r="I410" t="str">
        <f t="shared" si="44"/>
        <v>Asia→China→Beijing</v>
      </c>
      <c r="J410" t="s">
        <v>702</v>
      </c>
      <c r="K410" t="s">
        <v>707</v>
      </c>
      <c r="L410" t="s">
        <v>720</v>
      </c>
      <c r="M410" t="s">
        <v>733</v>
      </c>
      <c r="N410" t="s">
        <v>1142</v>
      </c>
      <c r="O410" s="8">
        <v>1415.05</v>
      </c>
      <c r="P410" s="8">
        <v>1972.38</v>
      </c>
      <c r="Q410" s="10">
        <v>0</v>
      </c>
      <c r="R410" s="12">
        <v>12</v>
      </c>
      <c r="S410" s="8">
        <f t="shared" si="45"/>
        <v>23668.560000000001</v>
      </c>
      <c r="T410" s="8">
        <f t="shared" si="46"/>
        <v>16980.599999999999</v>
      </c>
      <c r="U410" s="8">
        <f t="shared" si="47"/>
        <v>6687.9600000000028</v>
      </c>
      <c r="V410" s="10">
        <f t="shared" si="48"/>
        <v>0.28256725377462771</v>
      </c>
    </row>
    <row r="411" spans="1:22" x14ac:dyDescent="0.3">
      <c r="A411" t="s">
        <v>424</v>
      </c>
      <c r="B411" s="6">
        <v>45534</v>
      </c>
      <c r="C411" s="6">
        <v>45540</v>
      </c>
      <c r="D411" s="6">
        <f t="shared" si="42"/>
        <v>45540</v>
      </c>
      <c r="E411" s="12">
        <f t="shared" si="43"/>
        <v>6</v>
      </c>
      <c r="F411" t="s">
        <v>647</v>
      </c>
      <c r="G411" t="s">
        <v>652</v>
      </c>
      <c r="H411" t="s">
        <v>694</v>
      </c>
      <c r="I411" t="str">
        <f t="shared" si="44"/>
        <v>Asia→Japan→Nagoya</v>
      </c>
      <c r="J411" t="s">
        <v>702</v>
      </c>
      <c r="K411" t="s">
        <v>708</v>
      </c>
      <c r="L411" t="s">
        <v>725</v>
      </c>
      <c r="M411" t="s">
        <v>731</v>
      </c>
      <c r="N411" t="s">
        <v>1143</v>
      </c>
      <c r="O411" s="8">
        <v>466.16</v>
      </c>
      <c r="P411" s="8">
        <v>876.81</v>
      </c>
      <c r="Q411" s="10">
        <v>0.24099999999999999</v>
      </c>
      <c r="R411" s="12">
        <v>8</v>
      </c>
      <c r="S411" s="8">
        <f t="shared" si="45"/>
        <v>5323.9903199999999</v>
      </c>
      <c r="T411" s="8">
        <f t="shared" si="46"/>
        <v>3729.28</v>
      </c>
      <c r="U411" s="8">
        <f t="shared" si="47"/>
        <v>1594.7103199999997</v>
      </c>
      <c r="V411" s="10">
        <f t="shared" si="48"/>
        <v>0.29953291124691594</v>
      </c>
    </row>
    <row r="412" spans="1:22" x14ac:dyDescent="0.3">
      <c r="A412" t="s">
        <v>425</v>
      </c>
      <c r="B412" s="6">
        <v>45430</v>
      </c>
      <c r="C412" s="6">
        <v>45433</v>
      </c>
      <c r="D412" s="6">
        <f t="shared" si="42"/>
        <v>45433</v>
      </c>
      <c r="E412" s="12">
        <f t="shared" si="43"/>
        <v>3</v>
      </c>
      <c r="F412" t="s">
        <v>649</v>
      </c>
      <c r="G412" t="s">
        <v>657</v>
      </c>
      <c r="H412" t="s">
        <v>673</v>
      </c>
      <c r="I412" t="str">
        <f t="shared" si="44"/>
        <v>Europe→France→Marseille</v>
      </c>
      <c r="J412" t="s">
        <v>703</v>
      </c>
      <c r="K412" t="s">
        <v>709</v>
      </c>
      <c r="L412" t="s">
        <v>726</v>
      </c>
      <c r="M412" t="s">
        <v>728</v>
      </c>
      <c r="N412" t="s">
        <v>1144</v>
      </c>
      <c r="O412" s="8">
        <v>663.66</v>
      </c>
      <c r="P412" s="8">
        <v>824.26</v>
      </c>
      <c r="Q412" s="10">
        <v>0.23899999999999999</v>
      </c>
      <c r="R412" s="12">
        <v>11</v>
      </c>
      <c r="S412" s="8">
        <f t="shared" si="45"/>
        <v>6899.8804600000003</v>
      </c>
      <c r="T412" s="8">
        <f t="shared" si="46"/>
        <v>7300.2599999999993</v>
      </c>
      <c r="U412" s="8">
        <f t="shared" si="47"/>
        <v>-400.379539999999</v>
      </c>
      <c r="V412" s="10">
        <f t="shared" si="48"/>
        <v>-5.8027025587048933E-2</v>
      </c>
    </row>
    <row r="413" spans="1:22" x14ac:dyDescent="0.3">
      <c r="A413" t="s">
        <v>426</v>
      </c>
      <c r="B413" s="6">
        <v>45002</v>
      </c>
      <c r="C413" s="6">
        <v>45022</v>
      </c>
      <c r="D413" s="6">
        <f t="shared" si="42"/>
        <v>45022</v>
      </c>
      <c r="E413" s="12">
        <f t="shared" si="43"/>
        <v>20</v>
      </c>
      <c r="F413" t="s">
        <v>649</v>
      </c>
      <c r="G413" t="s">
        <v>656</v>
      </c>
      <c r="H413" t="s">
        <v>684</v>
      </c>
      <c r="I413" t="str">
        <f t="shared" si="44"/>
        <v>Europe→Germany→Munich</v>
      </c>
      <c r="J413" t="s">
        <v>704</v>
      </c>
      <c r="K413" t="s">
        <v>707</v>
      </c>
      <c r="L413" t="s">
        <v>719</v>
      </c>
      <c r="M413" t="s">
        <v>730</v>
      </c>
      <c r="N413" t="s">
        <v>1145</v>
      </c>
      <c r="O413" s="8">
        <v>692.18</v>
      </c>
      <c r="P413" s="8">
        <v>1159.3499999999999</v>
      </c>
      <c r="Q413" s="10">
        <v>0.112</v>
      </c>
      <c r="R413" s="12">
        <v>2</v>
      </c>
      <c r="S413" s="8">
        <f t="shared" si="45"/>
        <v>2059.0056</v>
      </c>
      <c r="T413" s="8">
        <f t="shared" si="46"/>
        <v>1384.36</v>
      </c>
      <c r="U413" s="8">
        <f t="shared" si="47"/>
        <v>674.64560000000006</v>
      </c>
      <c r="V413" s="10">
        <f t="shared" si="48"/>
        <v>0.32765602968734037</v>
      </c>
    </row>
    <row r="414" spans="1:22" x14ac:dyDescent="0.3">
      <c r="A414" t="s">
        <v>427</v>
      </c>
      <c r="B414" s="6">
        <v>45163</v>
      </c>
      <c r="C414" s="6">
        <v>45185</v>
      </c>
      <c r="D414" s="6">
        <f t="shared" si="42"/>
        <v>45185</v>
      </c>
      <c r="E414" s="12">
        <f t="shared" si="43"/>
        <v>22</v>
      </c>
      <c r="F414" t="s">
        <v>646</v>
      </c>
      <c r="G414" t="s">
        <v>651</v>
      </c>
      <c r="H414" t="s">
        <v>669</v>
      </c>
      <c r="I414" t="str">
        <f t="shared" si="44"/>
        <v>Africa→Nigeria→Abuja</v>
      </c>
      <c r="J414" t="s">
        <v>701</v>
      </c>
      <c r="K414" t="s">
        <v>709</v>
      </c>
      <c r="L414" t="s">
        <v>716</v>
      </c>
      <c r="M414" t="s">
        <v>730</v>
      </c>
      <c r="N414" t="s">
        <v>1146</v>
      </c>
      <c r="O414" s="8">
        <v>1196.83</v>
      </c>
      <c r="P414" s="8">
        <v>2513.5100000000002</v>
      </c>
      <c r="Q414" s="10">
        <v>8.3000000000000004E-2</v>
      </c>
      <c r="R414" s="12">
        <v>7</v>
      </c>
      <c r="S414" s="8">
        <f t="shared" si="45"/>
        <v>16134.22069</v>
      </c>
      <c r="T414" s="8">
        <f t="shared" si="46"/>
        <v>8377.81</v>
      </c>
      <c r="U414" s="8">
        <f t="shared" si="47"/>
        <v>7756.4106900000006</v>
      </c>
      <c r="V414" s="10">
        <f t="shared" si="48"/>
        <v>0.48074281609445374</v>
      </c>
    </row>
    <row r="415" spans="1:22" x14ac:dyDescent="0.3">
      <c r="A415" t="s">
        <v>428</v>
      </c>
      <c r="B415" s="6">
        <v>45449</v>
      </c>
      <c r="C415" s="6">
        <v>45467</v>
      </c>
      <c r="D415" s="6">
        <f t="shared" si="42"/>
        <v>45467</v>
      </c>
      <c r="E415" s="12">
        <f t="shared" si="43"/>
        <v>18</v>
      </c>
      <c r="F415" t="s">
        <v>647</v>
      </c>
      <c r="G415" t="s">
        <v>654</v>
      </c>
      <c r="H415" t="s">
        <v>668</v>
      </c>
      <c r="I415" t="str">
        <f t="shared" si="44"/>
        <v>Asia→India→Bengaluru</v>
      </c>
      <c r="J415" t="s">
        <v>705</v>
      </c>
      <c r="K415" t="s">
        <v>711</v>
      </c>
      <c r="L415" t="s">
        <v>722</v>
      </c>
      <c r="M415" t="s">
        <v>729</v>
      </c>
      <c r="N415" t="s">
        <v>1147</v>
      </c>
      <c r="O415" s="8">
        <v>1253.25</v>
      </c>
      <c r="P415" s="8">
        <v>3087.13</v>
      </c>
      <c r="Q415" s="10">
        <v>7.1999999999999995E-2</v>
      </c>
      <c r="R415" s="12">
        <v>11</v>
      </c>
      <c r="S415" s="8">
        <f t="shared" si="45"/>
        <v>31513.423040000001</v>
      </c>
      <c r="T415" s="8">
        <f t="shared" si="46"/>
        <v>13785.75</v>
      </c>
      <c r="U415" s="8">
        <f t="shared" si="47"/>
        <v>17727.673040000001</v>
      </c>
      <c r="V415" s="10">
        <f t="shared" si="48"/>
        <v>0.562543555408064</v>
      </c>
    </row>
    <row r="416" spans="1:22" x14ac:dyDescent="0.3">
      <c r="A416" t="s">
        <v>429</v>
      </c>
      <c r="B416" s="6">
        <v>45167</v>
      </c>
      <c r="C416" s="6">
        <v>45182</v>
      </c>
      <c r="D416" s="6">
        <f t="shared" si="42"/>
        <v>45182</v>
      </c>
      <c r="E416" s="12">
        <f t="shared" si="43"/>
        <v>15</v>
      </c>
      <c r="F416" t="s">
        <v>648</v>
      </c>
      <c r="G416" t="s">
        <v>653</v>
      </c>
      <c r="H416" t="s">
        <v>688</v>
      </c>
      <c r="I416" t="str">
        <f t="shared" si="44"/>
        <v>Americas→Canada→Vancouver</v>
      </c>
      <c r="J416" t="s">
        <v>705</v>
      </c>
      <c r="K416" t="s">
        <v>709</v>
      </c>
      <c r="L416" t="s">
        <v>719</v>
      </c>
      <c r="M416" t="s">
        <v>728</v>
      </c>
      <c r="N416" t="s">
        <v>1148</v>
      </c>
      <c r="O416" s="8">
        <v>1287.6400000000001</v>
      </c>
      <c r="P416" s="8">
        <v>2717.15</v>
      </c>
      <c r="Q416" s="10">
        <v>3.2000000000000001E-2</v>
      </c>
      <c r="R416" s="12">
        <v>7</v>
      </c>
      <c r="S416" s="8">
        <f t="shared" si="45"/>
        <v>18411.4084</v>
      </c>
      <c r="T416" s="8">
        <f t="shared" si="46"/>
        <v>9013.4800000000014</v>
      </c>
      <c r="U416" s="8">
        <f t="shared" si="47"/>
        <v>9397.9283999999989</v>
      </c>
      <c r="V416" s="10">
        <f t="shared" si="48"/>
        <v>0.51044049405802105</v>
      </c>
    </row>
    <row r="417" spans="1:22" x14ac:dyDescent="0.3">
      <c r="A417" t="s">
        <v>430</v>
      </c>
      <c r="B417" s="6">
        <v>45626</v>
      </c>
      <c r="C417" s="6">
        <v>45636</v>
      </c>
      <c r="D417" s="6">
        <f t="shared" si="42"/>
        <v>45636</v>
      </c>
      <c r="E417" s="12">
        <f t="shared" si="43"/>
        <v>10</v>
      </c>
      <c r="F417" t="s">
        <v>647</v>
      </c>
      <c r="G417" t="s">
        <v>654</v>
      </c>
      <c r="H417" t="s">
        <v>696</v>
      </c>
      <c r="I417" t="str">
        <f t="shared" si="44"/>
        <v>Asia→India→Hyderabad</v>
      </c>
      <c r="J417" t="s">
        <v>705</v>
      </c>
      <c r="K417" t="s">
        <v>707</v>
      </c>
      <c r="L417" t="s">
        <v>721</v>
      </c>
      <c r="M417" t="s">
        <v>733</v>
      </c>
      <c r="N417" t="s">
        <v>1149</v>
      </c>
      <c r="O417" s="8">
        <v>851.49</v>
      </c>
      <c r="P417" s="8">
        <v>901.79</v>
      </c>
      <c r="Q417" s="10">
        <v>0.245</v>
      </c>
      <c r="R417" s="12">
        <v>16</v>
      </c>
      <c r="S417" s="8">
        <f t="shared" si="45"/>
        <v>10893.6232</v>
      </c>
      <c r="T417" s="8">
        <f t="shared" si="46"/>
        <v>13623.84</v>
      </c>
      <c r="U417" s="8">
        <f t="shared" si="47"/>
        <v>-2730.2168000000001</v>
      </c>
      <c r="V417" s="10">
        <f t="shared" si="48"/>
        <v>-0.25062522816100341</v>
      </c>
    </row>
    <row r="418" spans="1:22" x14ac:dyDescent="0.3">
      <c r="A418" t="s">
        <v>431</v>
      </c>
      <c r="B418" s="6">
        <v>45813</v>
      </c>
      <c r="C418" s="6">
        <v>45822</v>
      </c>
      <c r="D418" s="6">
        <f t="shared" si="42"/>
        <v>45822</v>
      </c>
      <c r="E418" s="12">
        <f t="shared" si="43"/>
        <v>9</v>
      </c>
      <c r="F418" t="s">
        <v>647</v>
      </c>
      <c r="G418" t="s">
        <v>654</v>
      </c>
      <c r="H418" t="s">
        <v>680</v>
      </c>
      <c r="I418" t="str">
        <f t="shared" si="44"/>
        <v>Asia→India→Delhi</v>
      </c>
      <c r="J418" t="s">
        <v>703</v>
      </c>
      <c r="K418" t="s">
        <v>707</v>
      </c>
      <c r="L418" t="s">
        <v>720</v>
      </c>
      <c r="M418" t="s">
        <v>733</v>
      </c>
      <c r="N418" t="s">
        <v>1150</v>
      </c>
      <c r="O418" s="8">
        <v>618.69000000000005</v>
      </c>
      <c r="P418" s="8">
        <v>796.15</v>
      </c>
      <c r="Q418" s="10">
        <v>0.09</v>
      </c>
      <c r="R418" s="12">
        <v>11</v>
      </c>
      <c r="S418" s="8">
        <f t="shared" si="45"/>
        <v>7969.4615000000003</v>
      </c>
      <c r="T418" s="8">
        <f t="shared" si="46"/>
        <v>6805.59</v>
      </c>
      <c r="U418" s="8">
        <f t="shared" si="47"/>
        <v>1163.8715000000002</v>
      </c>
      <c r="V418" s="10">
        <f t="shared" si="48"/>
        <v>0.14604142325049191</v>
      </c>
    </row>
    <row r="419" spans="1:22" x14ac:dyDescent="0.3">
      <c r="A419" t="s">
        <v>432</v>
      </c>
      <c r="B419" s="6">
        <v>45730</v>
      </c>
      <c r="C419" s="6">
        <v>45755</v>
      </c>
      <c r="D419" s="6">
        <f t="shared" si="42"/>
        <v>45755</v>
      </c>
      <c r="E419" s="12">
        <f t="shared" si="43"/>
        <v>25</v>
      </c>
      <c r="F419" t="s">
        <v>647</v>
      </c>
      <c r="G419" t="s">
        <v>659</v>
      </c>
      <c r="H419" t="s">
        <v>1426</v>
      </c>
      <c r="I419" t="str">
        <f t="shared" si="44"/>
        <v>Asia→China→Unknown</v>
      </c>
      <c r="J419" t="s">
        <v>701</v>
      </c>
      <c r="K419" t="s">
        <v>710</v>
      </c>
      <c r="L419" t="s">
        <v>726</v>
      </c>
      <c r="M419" t="s">
        <v>728</v>
      </c>
      <c r="N419" t="s">
        <v>1151</v>
      </c>
      <c r="O419" s="8">
        <v>80.59</v>
      </c>
      <c r="P419" s="8">
        <v>157.82</v>
      </c>
      <c r="Q419" s="10">
        <v>0.217</v>
      </c>
      <c r="R419" s="12">
        <v>6</v>
      </c>
      <c r="S419" s="8">
        <f t="shared" si="45"/>
        <v>741.43835999999999</v>
      </c>
      <c r="T419" s="8">
        <f t="shared" si="46"/>
        <v>483.54</v>
      </c>
      <c r="U419" s="8">
        <f t="shared" si="47"/>
        <v>257.89835999999997</v>
      </c>
      <c r="V419" s="10">
        <f t="shared" si="48"/>
        <v>0.34783519967863541</v>
      </c>
    </row>
    <row r="420" spans="1:22" x14ac:dyDescent="0.3">
      <c r="A420" t="s">
        <v>433</v>
      </c>
      <c r="B420" s="6">
        <v>45307</v>
      </c>
      <c r="C420" s="6">
        <v>45333</v>
      </c>
      <c r="D420" s="6">
        <f t="shared" si="42"/>
        <v>45333</v>
      </c>
      <c r="E420" s="12">
        <f t="shared" si="43"/>
        <v>26</v>
      </c>
      <c r="F420" t="s">
        <v>649</v>
      </c>
      <c r="G420" t="s">
        <v>656</v>
      </c>
      <c r="H420" t="s">
        <v>698</v>
      </c>
      <c r="I420" t="str">
        <f t="shared" si="44"/>
        <v>Europe→Germany→Frankfurt</v>
      </c>
      <c r="J420" t="s">
        <v>703</v>
      </c>
      <c r="K420" t="s">
        <v>710</v>
      </c>
      <c r="L420" t="s">
        <v>718</v>
      </c>
      <c r="M420" t="s">
        <v>732</v>
      </c>
      <c r="N420" t="s">
        <v>1152</v>
      </c>
      <c r="O420" s="8">
        <v>504.93</v>
      </c>
      <c r="P420" s="8">
        <v>819.06</v>
      </c>
      <c r="Q420" s="10">
        <v>0.22600000000000001</v>
      </c>
      <c r="R420" s="12">
        <v>15</v>
      </c>
      <c r="S420" s="8">
        <f t="shared" si="45"/>
        <v>9509.2865999999995</v>
      </c>
      <c r="T420" s="8">
        <f t="shared" si="46"/>
        <v>7573.95</v>
      </c>
      <c r="U420" s="8">
        <f t="shared" si="47"/>
        <v>1935.3365999999996</v>
      </c>
      <c r="V420" s="10">
        <f t="shared" si="48"/>
        <v>0.20352069312959814</v>
      </c>
    </row>
    <row r="421" spans="1:22" x14ac:dyDescent="0.3">
      <c r="A421" t="s">
        <v>434</v>
      </c>
      <c r="B421" s="6">
        <v>45211</v>
      </c>
      <c r="C421" s="6">
        <v>45228</v>
      </c>
      <c r="D421" s="6">
        <f t="shared" si="42"/>
        <v>45228</v>
      </c>
      <c r="E421" s="12">
        <f t="shared" si="43"/>
        <v>17</v>
      </c>
      <c r="F421" t="s">
        <v>647</v>
      </c>
      <c r="G421" t="s">
        <v>652</v>
      </c>
      <c r="H421" t="s">
        <v>694</v>
      </c>
      <c r="I421" t="str">
        <f t="shared" si="44"/>
        <v>Asia→Japan→Nagoya</v>
      </c>
      <c r="J421" t="s">
        <v>703</v>
      </c>
      <c r="K421" t="s">
        <v>711</v>
      </c>
      <c r="L421" t="s">
        <v>722</v>
      </c>
      <c r="M421" t="s">
        <v>730</v>
      </c>
      <c r="N421" t="s">
        <v>1153</v>
      </c>
      <c r="O421" s="8">
        <v>1102.19</v>
      </c>
      <c r="P421" s="8">
        <v>1711.16</v>
      </c>
      <c r="Q421" s="10">
        <v>0.151</v>
      </c>
      <c r="R421" s="12">
        <v>10</v>
      </c>
      <c r="S421" s="8">
        <f t="shared" si="45"/>
        <v>14527.748400000002</v>
      </c>
      <c r="T421" s="8">
        <f t="shared" si="46"/>
        <v>11021.900000000001</v>
      </c>
      <c r="U421" s="8">
        <f t="shared" si="47"/>
        <v>3505.8484000000008</v>
      </c>
      <c r="V421" s="10">
        <f t="shared" si="48"/>
        <v>0.24132083675127525</v>
      </c>
    </row>
    <row r="422" spans="1:22" x14ac:dyDescent="0.3">
      <c r="A422" t="s">
        <v>435</v>
      </c>
      <c r="B422" s="6">
        <v>45713</v>
      </c>
      <c r="C422" s="6">
        <v>45733</v>
      </c>
      <c r="D422" s="6">
        <f t="shared" si="42"/>
        <v>45733</v>
      </c>
      <c r="E422" s="12">
        <f t="shared" si="43"/>
        <v>20</v>
      </c>
      <c r="F422" t="s">
        <v>648</v>
      </c>
      <c r="G422" t="s">
        <v>660</v>
      </c>
      <c r="H422" t="s">
        <v>686</v>
      </c>
      <c r="I422" t="str">
        <f t="shared" si="44"/>
        <v>Americas→USA→San Francisco</v>
      </c>
      <c r="J422" t="s">
        <v>703</v>
      </c>
      <c r="K422" t="s">
        <v>709</v>
      </c>
      <c r="L422" t="s">
        <v>722</v>
      </c>
      <c r="M422" t="s">
        <v>730</v>
      </c>
      <c r="N422" t="s">
        <v>1154</v>
      </c>
      <c r="O422" s="8">
        <v>1205.26</v>
      </c>
      <c r="P422" s="8">
        <v>1696.35</v>
      </c>
      <c r="Q422" s="10">
        <v>1.9E-2</v>
      </c>
      <c r="R422" s="12">
        <v>6</v>
      </c>
      <c r="S422" s="8">
        <f t="shared" si="45"/>
        <v>9984.7160999999978</v>
      </c>
      <c r="T422" s="8">
        <f t="shared" si="46"/>
        <v>7231.5599999999995</v>
      </c>
      <c r="U422" s="8">
        <f t="shared" si="47"/>
        <v>2753.1560999999983</v>
      </c>
      <c r="V422" s="10">
        <f t="shared" si="48"/>
        <v>0.27573704374028213</v>
      </c>
    </row>
    <row r="423" spans="1:22" x14ac:dyDescent="0.3">
      <c r="A423" t="s">
        <v>436</v>
      </c>
      <c r="B423" s="6">
        <v>45841</v>
      </c>
      <c r="C423" s="6">
        <v>45844</v>
      </c>
      <c r="D423" s="6">
        <f t="shared" si="42"/>
        <v>45844</v>
      </c>
      <c r="E423" s="12">
        <f t="shared" si="43"/>
        <v>3</v>
      </c>
      <c r="F423" t="s">
        <v>646</v>
      </c>
      <c r="G423" t="s">
        <v>651</v>
      </c>
      <c r="H423" t="s">
        <v>665</v>
      </c>
      <c r="I423" t="str">
        <f t="shared" si="44"/>
        <v>Africa→Nigeria→Lagos</v>
      </c>
      <c r="J423" t="s">
        <v>704</v>
      </c>
      <c r="K423" t="s">
        <v>708</v>
      </c>
      <c r="L423" t="s">
        <v>1427</v>
      </c>
      <c r="M423" t="s">
        <v>731</v>
      </c>
      <c r="N423" t="s">
        <v>1155</v>
      </c>
      <c r="O423" s="8">
        <v>1313.3</v>
      </c>
      <c r="P423" s="8">
        <v>2884.34</v>
      </c>
      <c r="Q423" s="10">
        <v>0.157</v>
      </c>
      <c r="R423" s="12">
        <v>42</v>
      </c>
      <c r="S423" s="8">
        <f t="shared" si="45"/>
        <v>102122.94203999999</v>
      </c>
      <c r="T423" s="8">
        <f t="shared" si="46"/>
        <v>55158.6</v>
      </c>
      <c r="U423" s="8">
        <f t="shared" si="47"/>
        <v>46964.342039999996</v>
      </c>
      <c r="V423" s="10">
        <f t="shared" si="48"/>
        <v>0.45988042551305253</v>
      </c>
    </row>
    <row r="424" spans="1:22" x14ac:dyDescent="0.3">
      <c r="A424" t="s">
        <v>437</v>
      </c>
      <c r="B424" s="6">
        <v>45915</v>
      </c>
      <c r="C424" s="6">
        <v>45925</v>
      </c>
      <c r="D424" s="6">
        <f t="shared" si="42"/>
        <v>45925</v>
      </c>
      <c r="E424" s="12">
        <f t="shared" si="43"/>
        <v>10</v>
      </c>
      <c r="F424" t="s">
        <v>647</v>
      </c>
      <c r="G424" t="s">
        <v>654</v>
      </c>
      <c r="H424" t="s">
        <v>680</v>
      </c>
      <c r="I424" t="str">
        <f t="shared" si="44"/>
        <v>Asia→India→Delhi</v>
      </c>
      <c r="J424" t="s">
        <v>704</v>
      </c>
      <c r="K424" t="s">
        <v>707</v>
      </c>
      <c r="L424" t="s">
        <v>720</v>
      </c>
      <c r="M424" t="s">
        <v>730</v>
      </c>
      <c r="N424" t="s">
        <v>1156</v>
      </c>
      <c r="O424" s="8">
        <v>1488.91</v>
      </c>
      <c r="P424" s="8">
        <v>1483.74</v>
      </c>
      <c r="Q424" s="10">
        <v>0.16800000000000001</v>
      </c>
      <c r="R424" s="12">
        <v>24</v>
      </c>
      <c r="S424" s="8">
        <f t="shared" si="45"/>
        <v>29627.320319999999</v>
      </c>
      <c r="T424" s="8">
        <f t="shared" si="46"/>
        <v>35733.840000000004</v>
      </c>
      <c r="U424" s="8">
        <f t="shared" si="47"/>
        <v>-6106.5196800000049</v>
      </c>
      <c r="V424" s="10">
        <f t="shared" si="48"/>
        <v>-0.20611110333450519</v>
      </c>
    </row>
    <row r="425" spans="1:22" x14ac:dyDescent="0.3">
      <c r="A425" t="s">
        <v>438</v>
      </c>
      <c r="B425" s="6">
        <v>45341</v>
      </c>
      <c r="C425" s="6">
        <v>45357</v>
      </c>
      <c r="D425" s="6">
        <f t="shared" si="42"/>
        <v>45357</v>
      </c>
      <c r="E425" s="12">
        <f t="shared" si="43"/>
        <v>16</v>
      </c>
      <c r="F425" t="s">
        <v>647</v>
      </c>
      <c r="G425" t="s">
        <v>659</v>
      </c>
      <c r="H425" t="s">
        <v>699</v>
      </c>
      <c r="I425" t="str">
        <f t="shared" si="44"/>
        <v>Asia→China→Beijing</v>
      </c>
      <c r="J425" t="s">
        <v>702</v>
      </c>
      <c r="K425" t="s">
        <v>709</v>
      </c>
      <c r="L425" t="s">
        <v>719</v>
      </c>
      <c r="M425" t="s">
        <v>728</v>
      </c>
      <c r="N425" t="s">
        <v>1157</v>
      </c>
      <c r="O425" s="8">
        <v>1477.84</v>
      </c>
      <c r="P425" s="8">
        <v>3197.47</v>
      </c>
      <c r="Q425" s="10">
        <v>0.24299999999999999</v>
      </c>
      <c r="R425" s="12">
        <v>24</v>
      </c>
      <c r="S425" s="8">
        <f t="shared" si="45"/>
        <v>58091.634960000003</v>
      </c>
      <c r="T425" s="8">
        <f t="shared" si="46"/>
        <v>35468.159999999996</v>
      </c>
      <c r="U425" s="8">
        <f t="shared" si="47"/>
        <v>22623.474960000007</v>
      </c>
      <c r="V425" s="10">
        <f t="shared" si="48"/>
        <v>0.38944462443823091</v>
      </c>
    </row>
    <row r="426" spans="1:22" x14ac:dyDescent="0.3">
      <c r="A426" t="s">
        <v>439</v>
      </c>
      <c r="B426" s="6">
        <v>45349</v>
      </c>
      <c r="C426" s="6">
        <v>45377</v>
      </c>
      <c r="D426" s="6">
        <f t="shared" si="42"/>
        <v>45377</v>
      </c>
      <c r="E426" s="12">
        <f t="shared" si="43"/>
        <v>28</v>
      </c>
      <c r="F426" t="s">
        <v>647</v>
      </c>
      <c r="G426" t="s">
        <v>654</v>
      </c>
      <c r="H426" t="s">
        <v>691</v>
      </c>
      <c r="I426" t="str">
        <f t="shared" si="44"/>
        <v>Asia→India→Mumbai</v>
      </c>
      <c r="J426" t="s">
        <v>702</v>
      </c>
      <c r="K426" t="s">
        <v>709</v>
      </c>
      <c r="L426" t="s">
        <v>715</v>
      </c>
      <c r="M426" t="s">
        <v>731</v>
      </c>
      <c r="N426" t="s">
        <v>1158</v>
      </c>
      <c r="O426" s="8">
        <v>1035.19</v>
      </c>
      <c r="P426" s="8">
        <v>2322.6999999999998</v>
      </c>
      <c r="Q426" s="10">
        <v>0.17299999999999999</v>
      </c>
      <c r="R426" s="12">
        <v>8</v>
      </c>
      <c r="S426" s="8">
        <f t="shared" si="45"/>
        <v>15366.983199999999</v>
      </c>
      <c r="T426" s="8">
        <f t="shared" si="46"/>
        <v>8281.52</v>
      </c>
      <c r="U426" s="8">
        <f t="shared" si="47"/>
        <v>7085.4631999999983</v>
      </c>
      <c r="V426" s="10">
        <f t="shared" si="48"/>
        <v>0.46108355217047409</v>
      </c>
    </row>
    <row r="427" spans="1:22" x14ac:dyDescent="0.3">
      <c r="A427" t="s">
        <v>440</v>
      </c>
      <c r="B427" s="6">
        <v>45897</v>
      </c>
      <c r="C427" s="6">
        <v>45905</v>
      </c>
      <c r="D427" s="6">
        <f t="shared" si="42"/>
        <v>45905</v>
      </c>
      <c r="E427" s="12">
        <f t="shared" si="43"/>
        <v>8</v>
      </c>
      <c r="F427" t="s">
        <v>646</v>
      </c>
      <c r="G427" t="s">
        <v>651</v>
      </c>
      <c r="H427" t="s">
        <v>663</v>
      </c>
      <c r="I427" t="str">
        <f t="shared" si="44"/>
        <v>Africa→Nigeria→Port Harcourt</v>
      </c>
      <c r="J427" t="s">
        <v>705</v>
      </c>
      <c r="K427" t="s">
        <v>709</v>
      </c>
      <c r="L427" t="s">
        <v>718</v>
      </c>
      <c r="M427" t="s">
        <v>731</v>
      </c>
      <c r="N427" t="s">
        <v>1159</v>
      </c>
      <c r="O427" s="8">
        <v>1271.0999999999999</v>
      </c>
      <c r="P427" s="8">
        <v>1932.42</v>
      </c>
      <c r="Q427" s="10">
        <v>0.25</v>
      </c>
      <c r="R427" s="12">
        <v>21</v>
      </c>
      <c r="S427" s="8">
        <f t="shared" si="45"/>
        <v>30435.614999999998</v>
      </c>
      <c r="T427" s="8">
        <f t="shared" si="46"/>
        <v>26693.1</v>
      </c>
      <c r="U427" s="8">
        <f t="shared" si="47"/>
        <v>3742.5149999999994</v>
      </c>
      <c r="V427" s="10">
        <f t="shared" si="48"/>
        <v>0.12296498690760807</v>
      </c>
    </row>
    <row r="428" spans="1:22" x14ac:dyDescent="0.3">
      <c r="A428" t="s">
        <v>441</v>
      </c>
      <c r="B428" s="6">
        <v>45522</v>
      </c>
      <c r="C428" s="6">
        <v>45547</v>
      </c>
      <c r="D428" s="6">
        <f t="shared" si="42"/>
        <v>45547</v>
      </c>
      <c r="E428" s="12">
        <f t="shared" si="43"/>
        <v>25</v>
      </c>
      <c r="F428" t="s">
        <v>647</v>
      </c>
      <c r="G428" t="s">
        <v>654</v>
      </c>
      <c r="H428" t="s">
        <v>691</v>
      </c>
      <c r="I428" t="str">
        <f t="shared" si="44"/>
        <v>Asia→India→Mumbai</v>
      </c>
      <c r="J428" t="s">
        <v>704</v>
      </c>
      <c r="K428" t="s">
        <v>709</v>
      </c>
      <c r="L428" t="s">
        <v>712</v>
      </c>
      <c r="M428" t="s">
        <v>730</v>
      </c>
      <c r="N428" t="s">
        <v>1160</v>
      </c>
      <c r="O428" s="8">
        <v>1154.03</v>
      </c>
      <c r="P428" s="8">
        <v>1590.36</v>
      </c>
      <c r="Q428" s="10">
        <v>0.314</v>
      </c>
      <c r="R428" s="12">
        <v>18</v>
      </c>
      <c r="S428" s="8">
        <f t="shared" si="45"/>
        <v>19637.76528</v>
      </c>
      <c r="T428" s="8">
        <f t="shared" si="46"/>
        <v>20772.54</v>
      </c>
      <c r="U428" s="8">
        <f t="shared" si="47"/>
        <v>-1134.7747200000013</v>
      </c>
      <c r="V428" s="10">
        <f t="shared" si="48"/>
        <v>-5.7785328616576745E-2</v>
      </c>
    </row>
    <row r="429" spans="1:22" x14ac:dyDescent="0.3">
      <c r="A429" t="s">
        <v>442</v>
      </c>
      <c r="B429" s="6">
        <v>45347</v>
      </c>
      <c r="C429" s="6">
        <v>45360</v>
      </c>
      <c r="D429" s="6">
        <f t="shared" si="42"/>
        <v>45360</v>
      </c>
      <c r="E429" s="12">
        <f t="shared" si="43"/>
        <v>13</v>
      </c>
      <c r="F429" t="s">
        <v>649</v>
      </c>
      <c r="G429" t="s">
        <v>657</v>
      </c>
      <c r="H429" t="s">
        <v>673</v>
      </c>
      <c r="I429" t="str">
        <f t="shared" si="44"/>
        <v>Europe→France→Marseille</v>
      </c>
      <c r="J429" t="s">
        <v>705</v>
      </c>
      <c r="K429" t="s">
        <v>710</v>
      </c>
      <c r="L429" t="s">
        <v>718</v>
      </c>
      <c r="M429" t="s">
        <v>732</v>
      </c>
      <c r="N429" t="s">
        <v>1161</v>
      </c>
      <c r="O429" s="8">
        <v>322.44</v>
      </c>
      <c r="P429" s="8">
        <v>395.61</v>
      </c>
      <c r="Q429" s="10">
        <v>0</v>
      </c>
      <c r="R429" s="12">
        <v>34</v>
      </c>
      <c r="S429" s="8">
        <f t="shared" si="45"/>
        <v>13450.74</v>
      </c>
      <c r="T429" s="8">
        <f t="shared" si="46"/>
        <v>10962.96</v>
      </c>
      <c r="U429" s="8">
        <f t="shared" si="47"/>
        <v>2487.7800000000007</v>
      </c>
      <c r="V429" s="10">
        <f t="shared" si="48"/>
        <v>0.18495487980586947</v>
      </c>
    </row>
    <row r="430" spans="1:22" x14ac:dyDescent="0.3">
      <c r="A430" t="s">
        <v>443</v>
      </c>
      <c r="B430" s="6">
        <v>45784</v>
      </c>
      <c r="C430" s="6">
        <v>45790</v>
      </c>
      <c r="D430" s="6">
        <f t="shared" si="42"/>
        <v>45790</v>
      </c>
      <c r="E430" s="12">
        <f t="shared" si="43"/>
        <v>6</v>
      </c>
      <c r="F430" t="s">
        <v>647</v>
      </c>
      <c r="G430" t="s">
        <v>654</v>
      </c>
      <c r="H430" t="s">
        <v>668</v>
      </c>
      <c r="I430" t="str">
        <f t="shared" si="44"/>
        <v>Asia→India→Bengaluru</v>
      </c>
      <c r="J430" t="s">
        <v>706</v>
      </c>
      <c r="K430" t="s">
        <v>711</v>
      </c>
      <c r="L430" t="s">
        <v>713</v>
      </c>
      <c r="M430" t="s">
        <v>730</v>
      </c>
      <c r="N430" t="s">
        <v>1162</v>
      </c>
      <c r="O430" s="8">
        <v>935.98</v>
      </c>
      <c r="P430" s="8">
        <v>2077.69</v>
      </c>
      <c r="Q430" s="10">
        <v>0.17499999999999999</v>
      </c>
      <c r="R430" s="12">
        <v>24</v>
      </c>
      <c r="S430" s="8">
        <f t="shared" si="45"/>
        <v>41138.261999999995</v>
      </c>
      <c r="T430" s="8">
        <f t="shared" si="46"/>
        <v>22463.52</v>
      </c>
      <c r="U430" s="8">
        <f t="shared" si="47"/>
        <v>18674.741999999995</v>
      </c>
      <c r="V430" s="10">
        <f t="shared" si="48"/>
        <v>0.45395067978321491</v>
      </c>
    </row>
    <row r="431" spans="1:22" x14ac:dyDescent="0.3">
      <c r="A431" t="s">
        <v>444</v>
      </c>
      <c r="B431" s="6">
        <v>45597</v>
      </c>
      <c r="C431" s="6">
        <v>45608</v>
      </c>
      <c r="D431" s="6">
        <f t="shared" si="42"/>
        <v>45608</v>
      </c>
      <c r="E431" s="12">
        <f t="shared" si="43"/>
        <v>11</v>
      </c>
      <c r="F431" t="s">
        <v>649</v>
      </c>
      <c r="G431" t="s">
        <v>656</v>
      </c>
      <c r="H431" t="s">
        <v>698</v>
      </c>
      <c r="I431" t="str">
        <f t="shared" si="44"/>
        <v>Europe→Germany→Frankfurt</v>
      </c>
      <c r="J431" t="s">
        <v>704</v>
      </c>
      <c r="K431" t="s">
        <v>708</v>
      </c>
      <c r="L431" t="s">
        <v>717</v>
      </c>
      <c r="M431" t="s">
        <v>728</v>
      </c>
      <c r="N431" t="s">
        <v>1163</v>
      </c>
      <c r="O431" s="8">
        <v>599.84</v>
      </c>
      <c r="P431" s="8">
        <v>1330.85</v>
      </c>
      <c r="Q431" s="10">
        <v>0.115</v>
      </c>
      <c r="R431" s="12">
        <v>11</v>
      </c>
      <c r="S431" s="8">
        <f t="shared" si="45"/>
        <v>12955.824749999998</v>
      </c>
      <c r="T431" s="8">
        <f t="shared" si="46"/>
        <v>6598.2400000000007</v>
      </c>
      <c r="U431" s="8">
        <f t="shared" si="47"/>
        <v>6357.5847499999973</v>
      </c>
      <c r="V431" s="10">
        <f t="shared" si="48"/>
        <v>0.49071246892252063</v>
      </c>
    </row>
    <row r="432" spans="1:22" x14ac:dyDescent="0.3">
      <c r="A432" t="s">
        <v>445</v>
      </c>
      <c r="B432" s="6">
        <v>45654</v>
      </c>
      <c r="C432" s="6">
        <v>45665</v>
      </c>
      <c r="D432" s="6">
        <f t="shared" si="42"/>
        <v>45665</v>
      </c>
      <c r="E432" s="12">
        <f t="shared" si="43"/>
        <v>11</v>
      </c>
      <c r="F432" t="s">
        <v>647</v>
      </c>
      <c r="G432" t="s">
        <v>659</v>
      </c>
      <c r="H432" t="s">
        <v>676</v>
      </c>
      <c r="I432" t="str">
        <f t="shared" si="44"/>
        <v>Asia→China→Shenzhen</v>
      </c>
      <c r="J432" t="s">
        <v>706</v>
      </c>
      <c r="K432" t="s">
        <v>708</v>
      </c>
      <c r="L432" t="s">
        <v>723</v>
      </c>
      <c r="M432" t="s">
        <v>731</v>
      </c>
      <c r="N432" t="s">
        <v>1164</v>
      </c>
      <c r="O432" s="8">
        <v>1201.31</v>
      </c>
      <c r="P432" s="8">
        <v>2764.65</v>
      </c>
      <c r="Q432" s="10">
        <v>0</v>
      </c>
      <c r="R432" s="12">
        <v>21</v>
      </c>
      <c r="S432" s="8">
        <f t="shared" si="45"/>
        <v>58057.65</v>
      </c>
      <c r="T432" s="8">
        <f t="shared" si="46"/>
        <v>25227.51</v>
      </c>
      <c r="U432" s="8">
        <f t="shared" si="47"/>
        <v>32830.14</v>
      </c>
      <c r="V432" s="10">
        <f t="shared" si="48"/>
        <v>0.56547483406579491</v>
      </c>
    </row>
    <row r="433" spans="1:22" x14ac:dyDescent="0.3">
      <c r="A433" t="s">
        <v>446</v>
      </c>
      <c r="B433" s="6">
        <v>45220</v>
      </c>
      <c r="C433" s="6">
        <v>45220</v>
      </c>
      <c r="D433" s="6">
        <f t="shared" si="42"/>
        <v>45220</v>
      </c>
      <c r="E433" s="12">
        <f t="shared" si="43"/>
        <v>0</v>
      </c>
      <c r="F433" t="s">
        <v>649</v>
      </c>
      <c r="G433" t="s">
        <v>658</v>
      </c>
      <c r="H433" t="s">
        <v>693</v>
      </c>
      <c r="I433" t="str">
        <f t="shared" si="44"/>
        <v>Europe→United Kingdom→Manchester</v>
      </c>
      <c r="J433" t="s">
        <v>706</v>
      </c>
      <c r="K433" t="s">
        <v>710</v>
      </c>
      <c r="L433" t="s">
        <v>713</v>
      </c>
      <c r="M433" t="s">
        <v>732</v>
      </c>
      <c r="N433" t="s">
        <v>1165</v>
      </c>
      <c r="O433" s="8">
        <v>384.19</v>
      </c>
      <c r="P433" s="8">
        <v>278.35000000000002</v>
      </c>
      <c r="Q433" s="10">
        <v>5.6000000000000001E-2</v>
      </c>
      <c r="R433" s="12">
        <v>10</v>
      </c>
      <c r="S433" s="8">
        <f t="shared" si="45"/>
        <v>2627.6239999999998</v>
      </c>
      <c r="T433" s="8">
        <f t="shared" si="46"/>
        <v>3841.9</v>
      </c>
      <c r="U433" s="8">
        <f t="shared" si="47"/>
        <v>-1214.2760000000003</v>
      </c>
      <c r="V433" s="10">
        <f t="shared" si="48"/>
        <v>-0.46211938998882657</v>
      </c>
    </row>
    <row r="434" spans="1:22" x14ac:dyDescent="0.3">
      <c r="A434" t="s">
        <v>447</v>
      </c>
      <c r="B434" s="6">
        <v>45636</v>
      </c>
      <c r="C434" s="6">
        <v>45645</v>
      </c>
      <c r="D434" s="6">
        <f t="shared" si="42"/>
        <v>45645</v>
      </c>
      <c r="E434" s="12">
        <f t="shared" si="43"/>
        <v>9</v>
      </c>
      <c r="F434" t="s">
        <v>646</v>
      </c>
      <c r="G434" t="s">
        <v>651</v>
      </c>
      <c r="H434" t="s">
        <v>665</v>
      </c>
      <c r="I434" t="str">
        <f t="shared" si="44"/>
        <v>Africa→Nigeria→Lagos</v>
      </c>
      <c r="J434" t="s">
        <v>701</v>
      </c>
      <c r="K434" t="s">
        <v>707</v>
      </c>
      <c r="L434" t="s">
        <v>719</v>
      </c>
      <c r="M434" t="s">
        <v>732</v>
      </c>
      <c r="N434" t="s">
        <v>1166</v>
      </c>
      <c r="O434" s="8">
        <v>488.68</v>
      </c>
      <c r="P434" s="8">
        <v>984.36</v>
      </c>
      <c r="Q434" s="10">
        <v>5.8999999999999997E-2</v>
      </c>
      <c r="R434" s="12">
        <v>14</v>
      </c>
      <c r="S434" s="8">
        <f t="shared" si="45"/>
        <v>12967.958640000001</v>
      </c>
      <c r="T434" s="8">
        <f t="shared" si="46"/>
        <v>6841.52</v>
      </c>
      <c r="U434" s="8">
        <f t="shared" si="47"/>
        <v>6126.4386400000003</v>
      </c>
      <c r="V434" s="10">
        <f t="shared" si="48"/>
        <v>0.47242891576649876</v>
      </c>
    </row>
    <row r="435" spans="1:22" x14ac:dyDescent="0.3">
      <c r="A435" t="s">
        <v>448</v>
      </c>
      <c r="B435" s="6">
        <v>45542</v>
      </c>
      <c r="C435" s="6">
        <v>45553</v>
      </c>
      <c r="D435" s="6">
        <f t="shared" si="42"/>
        <v>45553</v>
      </c>
      <c r="E435" s="12">
        <f t="shared" si="43"/>
        <v>11</v>
      </c>
      <c r="F435" t="s">
        <v>647</v>
      </c>
      <c r="G435" t="s">
        <v>659</v>
      </c>
      <c r="H435" t="s">
        <v>699</v>
      </c>
      <c r="I435" t="str">
        <f t="shared" si="44"/>
        <v>Asia→China→Beijing</v>
      </c>
      <c r="J435" t="s">
        <v>704</v>
      </c>
      <c r="K435" t="s">
        <v>710</v>
      </c>
      <c r="L435" t="s">
        <v>719</v>
      </c>
      <c r="M435" t="s">
        <v>729</v>
      </c>
      <c r="N435" t="s">
        <v>1167</v>
      </c>
      <c r="O435" s="8">
        <v>181.74</v>
      </c>
      <c r="P435" s="8">
        <v>190.84</v>
      </c>
      <c r="Q435" s="10">
        <v>0.214</v>
      </c>
      <c r="R435" s="12">
        <v>13</v>
      </c>
      <c r="S435" s="8">
        <f t="shared" si="45"/>
        <v>1950.0031200000001</v>
      </c>
      <c r="T435" s="8">
        <f t="shared" si="46"/>
        <v>2362.62</v>
      </c>
      <c r="U435" s="8">
        <f t="shared" si="47"/>
        <v>-412.61687999999981</v>
      </c>
      <c r="V435" s="10">
        <f t="shared" si="48"/>
        <v>-0.21159806144310159</v>
      </c>
    </row>
    <row r="436" spans="1:22" x14ac:dyDescent="0.3">
      <c r="A436" t="s">
        <v>449</v>
      </c>
      <c r="B436" s="6">
        <v>45217</v>
      </c>
      <c r="C436" s="6">
        <v>45219</v>
      </c>
      <c r="D436" s="6">
        <f t="shared" si="42"/>
        <v>45219</v>
      </c>
      <c r="E436" s="12">
        <f t="shared" si="43"/>
        <v>2</v>
      </c>
      <c r="F436" t="s">
        <v>646</v>
      </c>
      <c r="G436" t="s">
        <v>650</v>
      </c>
      <c r="H436" t="s">
        <v>662</v>
      </c>
      <c r="I436" t="str">
        <f t="shared" si="44"/>
        <v>Africa→Kenya→Kisumu</v>
      </c>
      <c r="J436" t="s">
        <v>704</v>
      </c>
      <c r="K436" t="s">
        <v>707</v>
      </c>
      <c r="L436" t="s">
        <v>713</v>
      </c>
      <c r="M436" t="s">
        <v>730</v>
      </c>
      <c r="N436" t="s">
        <v>1168</v>
      </c>
      <c r="O436" s="8">
        <v>774.12</v>
      </c>
      <c r="P436" s="8">
        <v>908.3</v>
      </c>
      <c r="Q436" s="10">
        <v>0</v>
      </c>
      <c r="R436" s="12">
        <v>30</v>
      </c>
      <c r="S436" s="8">
        <f t="shared" si="45"/>
        <v>27249</v>
      </c>
      <c r="T436" s="8">
        <f t="shared" si="46"/>
        <v>23223.599999999999</v>
      </c>
      <c r="U436" s="8">
        <f t="shared" si="47"/>
        <v>4025.4000000000015</v>
      </c>
      <c r="V436" s="10">
        <f t="shared" si="48"/>
        <v>0.14772652207420461</v>
      </c>
    </row>
    <row r="437" spans="1:22" x14ac:dyDescent="0.3">
      <c r="A437" t="s">
        <v>450</v>
      </c>
      <c r="B437" s="6">
        <v>45650</v>
      </c>
      <c r="C437" s="6">
        <v>45670</v>
      </c>
      <c r="D437" s="6">
        <f t="shared" si="42"/>
        <v>45670</v>
      </c>
      <c r="E437" s="12">
        <f t="shared" si="43"/>
        <v>20</v>
      </c>
      <c r="F437" t="s">
        <v>647</v>
      </c>
      <c r="G437" t="s">
        <v>654</v>
      </c>
      <c r="H437" t="s">
        <v>668</v>
      </c>
      <c r="I437" t="str">
        <f t="shared" si="44"/>
        <v>Asia→India→Bengaluru</v>
      </c>
      <c r="J437" t="s">
        <v>701</v>
      </c>
      <c r="K437" t="s">
        <v>709</v>
      </c>
      <c r="L437" t="s">
        <v>726</v>
      </c>
      <c r="M437" t="s">
        <v>729</v>
      </c>
      <c r="N437" t="s">
        <v>1169</v>
      </c>
      <c r="O437" s="8">
        <v>126.15</v>
      </c>
      <c r="P437" s="8">
        <v>284.23</v>
      </c>
      <c r="Q437" s="10">
        <v>0.113</v>
      </c>
      <c r="R437" s="12">
        <v>22</v>
      </c>
      <c r="S437" s="8">
        <f t="shared" si="45"/>
        <v>5546.4642200000008</v>
      </c>
      <c r="T437" s="8">
        <f t="shared" si="46"/>
        <v>2775.3</v>
      </c>
      <c r="U437" s="8">
        <f t="shared" si="47"/>
        <v>2771.1642200000006</v>
      </c>
      <c r="V437" s="10">
        <f t="shared" si="48"/>
        <v>0.49962716968541088</v>
      </c>
    </row>
    <row r="438" spans="1:22" x14ac:dyDescent="0.3">
      <c r="A438" t="s">
        <v>451</v>
      </c>
      <c r="B438" s="6">
        <v>45037</v>
      </c>
      <c r="C438" s="6">
        <v>45035</v>
      </c>
      <c r="D438" s="6">
        <f t="shared" si="42"/>
        <v>45037</v>
      </c>
      <c r="E438" s="12">
        <f t="shared" si="43"/>
        <v>0</v>
      </c>
      <c r="F438" t="s">
        <v>647</v>
      </c>
      <c r="G438" t="s">
        <v>652</v>
      </c>
      <c r="H438" t="s">
        <v>694</v>
      </c>
      <c r="I438" t="str">
        <f t="shared" si="44"/>
        <v>Asia→Japan→Nagoya</v>
      </c>
      <c r="J438" t="s">
        <v>705</v>
      </c>
      <c r="K438" t="s">
        <v>711</v>
      </c>
      <c r="L438" t="s">
        <v>724</v>
      </c>
      <c r="M438" t="s">
        <v>727</v>
      </c>
      <c r="N438" t="s">
        <v>1170</v>
      </c>
      <c r="O438" s="8">
        <v>607.04</v>
      </c>
      <c r="P438" s="8">
        <v>1229.3399999999999</v>
      </c>
      <c r="Q438" s="10">
        <v>0.14699999999999999</v>
      </c>
      <c r="R438" s="12">
        <v>7</v>
      </c>
      <c r="S438" s="8">
        <f t="shared" si="45"/>
        <v>7340.3891399999993</v>
      </c>
      <c r="T438" s="8">
        <f t="shared" si="46"/>
        <v>4249.28</v>
      </c>
      <c r="U438" s="8">
        <f t="shared" si="47"/>
        <v>3091.1091399999996</v>
      </c>
      <c r="V438" s="10">
        <f t="shared" si="48"/>
        <v>0.42110970972310058</v>
      </c>
    </row>
    <row r="439" spans="1:22" x14ac:dyDescent="0.3">
      <c r="A439" t="s">
        <v>452</v>
      </c>
      <c r="B439" s="6">
        <v>45290</v>
      </c>
      <c r="C439" s="6">
        <v>45299</v>
      </c>
      <c r="D439" s="6">
        <f t="shared" si="42"/>
        <v>45299</v>
      </c>
      <c r="E439" s="12">
        <f t="shared" si="43"/>
        <v>9</v>
      </c>
      <c r="F439" t="s">
        <v>649</v>
      </c>
      <c r="G439" t="s">
        <v>657</v>
      </c>
      <c r="H439" t="s">
        <v>673</v>
      </c>
      <c r="I439" t="str">
        <f t="shared" si="44"/>
        <v>Europe→France→Marseille</v>
      </c>
      <c r="J439" t="s">
        <v>704</v>
      </c>
      <c r="K439" t="s">
        <v>709</v>
      </c>
      <c r="L439" t="s">
        <v>716</v>
      </c>
      <c r="M439" t="s">
        <v>733</v>
      </c>
      <c r="N439" t="s">
        <v>1171</v>
      </c>
      <c r="O439" s="8">
        <v>861.1</v>
      </c>
      <c r="P439" s="8">
        <v>1224.72</v>
      </c>
      <c r="Q439" s="10">
        <v>0.17399999999999999</v>
      </c>
      <c r="R439" s="12">
        <v>24</v>
      </c>
      <c r="S439" s="8">
        <f t="shared" si="45"/>
        <v>24278.849280000002</v>
      </c>
      <c r="T439" s="8">
        <f t="shared" si="46"/>
        <v>20666.400000000001</v>
      </c>
      <c r="U439" s="8">
        <f t="shared" si="47"/>
        <v>3612.4492800000007</v>
      </c>
      <c r="V439" s="10">
        <f t="shared" si="48"/>
        <v>0.14878997098827909</v>
      </c>
    </row>
    <row r="440" spans="1:22" x14ac:dyDescent="0.3">
      <c r="A440" t="s">
        <v>453</v>
      </c>
      <c r="B440" s="6">
        <v>44978</v>
      </c>
      <c r="C440" s="6">
        <v>44997</v>
      </c>
      <c r="D440" s="6">
        <f t="shared" si="42"/>
        <v>44997</v>
      </c>
      <c r="E440" s="12">
        <f t="shared" si="43"/>
        <v>19</v>
      </c>
      <c r="F440" t="s">
        <v>646</v>
      </c>
      <c r="G440" t="s">
        <v>650</v>
      </c>
      <c r="H440" t="s">
        <v>678</v>
      </c>
      <c r="I440" t="str">
        <f t="shared" si="44"/>
        <v>Africa→Kenya→Nakuru</v>
      </c>
      <c r="J440" t="s">
        <v>701</v>
      </c>
      <c r="K440" t="s">
        <v>708</v>
      </c>
      <c r="L440" t="s">
        <v>721</v>
      </c>
      <c r="M440" t="s">
        <v>729</v>
      </c>
      <c r="N440" t="s">
        <v>1172</v>
      </c>
      <c r="O440" s="8">
        <v>352.65</v>
      </c>
      <c r="P440" s="8">
        <v>485.86</v>
      </c>
      <c r="Q440" s="10">
        <v>4.1000000000000002E-2</v>
      </c>
      <c r="R440" s="12">
        <v>6</v>
      </c>
      <c r="S440" s="8">
        <f t="shared" si="45"/>
        <v>2795.6384399999997</v>
      </c>
      <c r="T440" s="8">
        <f t="shared" si="46"/>
        <v>2115.8999999999996</v>
      </c>
      <c r="U440" s="8">
        <f t="shared" si="47"/>
        <v>679.73844000000008</v>
      </c>
      <c r="V440" s="10">
        <f t="shared" si="48"/>
        <v>0.24314247159943908</v>
      </c>
    </row>
    <row r="441" spans="1:22" x14ac:dyDescent="0.3">
      <c r="A441" t="s">
        <v>454</v>
      </c>
      <c r="B441" s="6">
        <v>45063</v>
      </c>
      <c r="C441" s="6">
        <v>45080</v>
      </c>
      <c r="D441" s="6">
        <f t="shared" si="42"/>
        <v>45080</v>
      </c>
      <c r="E441" s="12">
        <f t="shared" si="43"/>
        <v>17</v>
      </c>
      <c r="F441" t="s">
        <v>647</v>
      </c>
      <c r="G441" t="s">
        <v>659</v>
      </c>
      <c r="H441" t="s">
        <v>699</v>
      </c>
      <c r="I441" t="str">
        <f t="shared" si="44"/>
        <v>Asia→China→Beijing</v>
      </c>
      <c r="J441" t="s">
        <v>703</v>
      </c>
      <c r="K441" t="s">
        <v>710</v>
      </c>
      <c r="L441" t="s">
        <v>724</v>
      </c>
      <c r="M441" t="s">
        <v>728</v>
      </c>
      <c r="N441" t="s">
        <v>1173</v>
      </c>
      <c r="O441" s="8">
        <v>979.59</v>
      </c>
      <c r="P441" s="8">
        <v>2210.94</v>
      </c>
      <c r="Q441" s="10">
        <v>0.15</v>
      </c>
      <c r="R441" s="12">
        <v>11</v>
      </c>
      <c r="S441" s="8">
        <f t="shared" si="45"/>
        <v>20672.289000000001</v>
      </c>
      <c r="T441" s="8">
        <f t="shared" si="46"/>
        <v>10775.49</v>
      </c>
      <c r="U441" s="8">
        <f t="shared" si="47"/>
        <v>9896.7990000000009</v>
      </c>
      <c r="V441" s="10">
        <f t="shared" si="48"/>
        <v>0.47874712858358359</v>
      </c>
    </row>
    <row r="442" spans="1:22" x14ac:dyDescent="0.3">
      <c r="A442" t="s">
        <v>455</v>
      </c>
      <c r="B442" s="6">
        <v>45374</v>
      </c>
      <c r="C442" s="6">
        <v>45377</v>
      </c>
      <c r="D442" s="6">
        <f t="shared" si="42"/>
        <v>45377</v>
      </c>
      <c r="E442" s="12">
        <f t="shared" si="43"/>
        <v>3</v>
      </c>
      <c r="F442" t="s">
        <v>647</v>
      </c>
      <c r="G442" t="s">
        <v>654</v>
      </c>
      <c r="H442" t="s">
        <v>668</v>
      </c>
      <c r="I442" t="str">
        <f t="shared" si="44"/>
        <v>Asia→India→Bengaluru</v>
      </c>
      <c r="J442" t="s">
        <v>702</v>
      </c>
      <c r="K442" t="s">
        <v>711</v>
      </c>
      <c r="L442" t="s">
        <v>715</v>
      </c>
      <c r="M442" t="s">
        <v>730</v>
      </c>
      <c r="N442" t="s">
        <v>1174</v>
      </c>
      <c r="O442" s="8">
        <v>382.21</v>
      </c>
      <c r="P442" s="8">
        <v>571.89</v>
      </c>
      <c r="Q442" s="10">
        <v>0.14799999999999999</v>
      </c>
      <c r="R442" s="12">
        <v>26</v>
      </c>
      <c r="S442" s="8">
        <f t="shared" si="45"/>
        <v>12668.50728</v>
      </c>
      <c r="T442" s="8">
        <f t="shared" si="46"/>
        <v>9937.4599999999991</v>
      </c>
      <c r="U442" s="8">
        <f t="shared" si="47"/>
        <v>2731.0472800000007</v>
      </c>
      <c r="V442" s="10">
        <f t="shared" si="48"/>
        <v>0.2155776698578809</v>
      </c>
    </row>
    <row r="443" spans="1:22" x14ac:dyDescent="0.3">
      <c r="A443" t="s">
        <v>456</v>
      </c>
      <c r="B443" s="6">
        <v>45189</v>
      </c>
      <c r="C443" s="6">
        <v>45197</v>
      </c>
      <c r="D443" s="6">
        <f t="shared" si="42"/>
        <v>45197</v>
      </c>
      <c r="E443" s="12">
        <f t="shared" si="43"/>
        <v>8</v>
      </c>
      <c r="F443" t="s">
        <v>647</v>
      </c>
      <c r="G443" t="s">
        <v>654</v>
      </c>
      <c r="H443" t="s">
        <v>1426</v>
      </c>
      <c r="I443" t="str">
        <f t="shared" si="44"/>
        <v>Asia→India→Unknown</v>
      </c>
      <c r="J443" t="s">
        <v>701</v>
      </c>
      <c r="K443" t="s">
        <v>1426</v>
      </c>
      <c r="L443" t="s">
        <v>717</v>
      </c>
      <c r="M443" t="s">
        <v>733</v>
      </c>
      <c r="N443" t="s">
        <v>1175</v>
      </c>
      <c r="O443" s="8">
        <v>1362.06</v>
      </c>
      <c r="P443" s="8">
        <v>3398.37</v>
      </c>
      <c r="Q443" s="10">
        <v>0.157</v>
      </c>
      <c r="R443" s="12">
        <v>11</v>
      </c>
      <c r="S443" s="8">
        <f t="shared" si="45"/>
        <v>31513.085009999999</v>
      </c>
      <c r="T443" s="8">
        <f t="shared" si="46"/>
        <v>14982.66</v>
      </c>
      <c r="U443" s="8">
        <f t="shared" si="47"/>
        <v>16530.425009999999</v>
      </c>
      <c r="V443" s="10">
        <f t="shared" si="48"/>
        <v>0.52455749745714919</v>
      </c>
    </row>
    <row r="444" spans="1:22" x14ac:dyDescent="0.3">
      <c r="A444" t="s">
        <v>457</v>
      </c>
      <c r="B444" s="6">
        <v>45526</v>
      </c>
      <c r="C444" s="6">
        <v>45539</v>
      </c>
      <c r="D444" s="6">
        <f t="shared" si="42"/>
        <v>45539</v>
      </c>
      <c r="E444" s="12">
        <f t="shared" si="43"/>
        <v>13</v>
      </c>
      <c r="F444" t="s">
        <v>649</v>
      </c>
      <c r="G444" t="s">
        <v>656</v>
      </c>
      <c r="H444" t="s">
        <v>698</v>
      </c>
      <c r="I444" t="str">
        <f t="shared" si="44"/>
        <v>Europe→Germany→Frankfurt</v>
      </c>
      <c r="J444" t="s">
        <v>703</v>
      </c>
      <c r="K444" t="s">
        <v>707</v>
      </c>
      <c r="L444" t="s">
        <v>716</v>
      </c>
      <c r="M444" t="s">
        <v>728</v>
      </c>
      <c r="N444" t="s">
        <v>1176</v>
      </c>
      <c r="O444" s="8">
        <v>90.04</v>
      </c>
      <c r="P444" s="8">
        <v>194.62</v>
      </c>
      <c r="Q444" s="10">
        <v>4.2999999999999997E-2</v>
      </c>
      <c r="R444" s="12">
        <v>32</v>
      </c>
      <c r="S444" s="8">
        <f t="shared" si="45"/>
        <v>5960.04288</v>
      </c>
      <c r="T444" s="8">
        <f t="shared" si="46"/>
        <v>2881.28</v>
      </c>
      <c r="U444" s="8">
        <f t="shared" si="47"/>
        <v>3078.7628799999998</v>
      </c>
      <c r="V444" s="10">
        <f t="shared" si="48"/>
        <v>0.51656723650954672</v>
      </c>
    </row>
    <row r="445" spans="1:22" x14ac:dyDescent="0.3">
      <c r="A445" t="s">
        <v>458</v>
      </c>
      <c r="B445" s="6">
        <v>45560</v>
      </c>
      <c r="C445" s="6">
        <v>45568</v>
      </c>
      <c r="D445" s="6">
        <f t="shared" si="42"/>
        <v>45568</v>
      </c>
      <c r="E445" s="12">
        <f t="shared" si="43"/>
        <v>8</v>
      </c>
      <c r="F445" t="s">
        <v>648</v>
      </c>
      <c r="G445" t="s">
        <v>653</v>
      </c>
      <c r="H445" t="s">
        <v>667</v>
      </c>
      <c r="I445" t="str">
        <f t="shared" si="44"/>
        <v>Americas→Canada→Toronto</v>
      </c>
      <c r="J445" t="s">
        <v>704</v>
      </c>
      <c r="K445" t="s">
        <v>708</v>
      </c>
      <c r="L445" t="s">
        <v>718</v>
      </c>
      <c r="M445" t="s">
        <v>728</v>
      </c>
      <c r="N445" t="s">
        <v>1177</v>
      </c>
      <c r="O445" s="8">
        <v>558.19000000000005</v>
      </c>
      <c r="P445" s="8">
        <v>1031.6400000000001</v>
      </c>
      <c r="Q445" s="10">
        <v>0</v>
      </c>
      <c r="R445" s="12">
        <v>21</v>
      </c>
      <c r="S445" s="8">
        <f t="shared" si="45"/>
        <v>21664.440000000002</v>
      </c>
      <c r="T445" s="8">
        <f t="shared" si="46"/>
        <v>11721.990000000002</v>
      </c>
      <c r="U445" s="8">
        <f t="shared" si="47"/>
        <v>9942.4500000000007</v>
      </c>
      <c r="V445" s="10">
        <f t="shared" si="48"/>
        <v>0.45892947152107322</v>
      </c>
    </row>
    <row r="446" spans="1:22" x14ac:dyDescent="0.3">
      <c r="A446" t="s">
        <v>459</v>
      </c>
      <c r="B446" s="6">
        <v>45090</v>
      </c>
      <c r="C446" s="6">
        <v>45101</v>
      </c>
      <c r="D446" s="6">
        <f t="shared" si="42"/>
        <v>45101</v>
      </c>
      <c r="E446" s="12">
        <f t="shared" si="43"/>
        <v>11</v>
      </c>
      <c r="F446" t="s">
        <v>648</v>
      </c>
      <c r="G446" t="s">
        <v>653</v>
      </c>
      <c r="H446" t="s">
        <v>667</v>
      </c>
      <c r="I446" t="str">
        <f t="shared" si="44"/>
        <v>Americas→Canada→Toronto</v>
      </c>
      <c r="J446" t="s">
        <v>701</v>
      </c>
      <c r="K446" t="s">
        <v>708</v>
      </c>
      <c r="L446" t="s">
        <v>712</v>
      </c>
      <c r="M446" t="s">
        <v>728</v>
      </c>
      <c r="N446" t="s">
        <v>1178</v>
      </c>
      <c r="O446" s="8">
        <v>247.07</v>
      </c>
      <c r="P446" s="8">
        <v>495.19</v>
      </c>
      <c r="Q446" s="10">
        <v>2.8000000000000001E-2</v>
      </c>
      <c r="R446" s="12">
        <v>4</v>
      </c>
      <c r="S446" s="8">
        <f t="shared" si="45"/>
        <v>1925.29872</v>
      </c>
      <c r="T446" s="8">
        <f t="shared" si="46"/>
        <v>988.28</v>
      </c>
      <c r="U446" s="8">
        <f t="shared" si="47"/>
        <v>937.01872000000003</v>
      </c>
      <c r="V446" s="10">
        <f t="shared" si="48"/>
        <v>0.48668744764968214</v>
      </c>
    </row>
    <row r="447" spans="1:22" x14ac:dyDescent="0.3">
      <c r="A447" t="s">
        <v>460</v>
      </c>
      <c r="B447" s="6">
        <v>45284</v>
      </c>
      <c r="C447" s="6">
        <v>45304</v>
      </c>
      <c r="D447" s="6">
        <f t="shared" si="42"/>
        <v>45304</v>
      </c>
      <c r="E447" s="12">
        <f t="shared" si="43"/>
        <v>20</v>
      </c>
      <c r="F447" t="s">
        <v>647</v>
      </c>
      <c r="G447" t="s">
        <v>652</v>
      </c>
      <c r="H447" t="s">
        <v>694</v>
      </c>
      <c r="I447" t="str">
        <f t="shared" si="44"/>
        <v>Asia→Japan→Nagoya</v>
      </c>
      <c r="J447" t="s">
        <v>702</v>
      </c>
      <c r="K447" t="s">
        <v>711</v>
      </c>
      <c r="L447" t="s">
        <v>717</v>
      </c>
      <c r="M447" t="s">
        <v>731</v>
      </c>
      <c r="N447" t="s">
        <v>1179</v>
      </c>
      <c r="O447" s="8">
        <v>625.37</v>
      </c>
      <c r="P447" s="8">
        <v>1319.04</v>
      </c>
      <c r="Q447" s="10">
        <v>7.3999999999999996E-2</v>
      </c>
      <c r="R447" s="12">
        <v>8</v>
      </c>
      <c r="S447" s="8">
        <f t="shared" si="45"/>
        <v>9771.4483199999995</v>
      </c>
      <c r="T447" s="8">
        <f t="shared" si="46"/>
        <v>5002.96</v>
      </c>
      <c r="U447" s="8">
        <f t="shared" si="47"/>
        <v>4768.4883199999995</v>
      </c>
      <c r="V447" s="10">
        <f t="shared" si="48"/>
        <v>0.48800220436513547</v>
      </c>
    </row>
    <row r="448" spans="1:22" x14ac:dyDescent="0.3">
      <c r="A448" t="s">
        <v>461</v>
      </c>
      <c r="B448" s="6">
        <v>45746</v>
      </c>
      <c r="C448" s="6">
        <v>45776</v>
      </c>
      <c r="D448" s="6">
        <f t="shared" si="42"/>
        <v>45776</v>
      </c>
      <c r="E448" s="12">
        <f t="shared" si="43"/>
        <v>30</v>
      </c>
      <c r="F448" t="s">
        <v>646</v>
      </c>
      <c r="G448" t="s">
        <v>661</v>
      </c>
      <c r="H448" t="s">
        <v>687</v>
      </c>
      <c r="I448" t="str">
        <f t="shared" si="44"/>
        <v>Africa→South Africa→Durban</v>
      </c>
      <c r="J448" t="s">
        <v>704</v>
      </c>
      <c r="K448" t="s">
        <v>709</v>
      </c>
      <c r="L448" t="s">
        <v>713</v>
      </c>
      <c r="M448" t="s">
        <v>732</v>
      </c>
      <c r="N448" t="s">
        <v>1180</v>
      </c>
      <c r="O448" s="8">
        <v>194.6</v>
      </c>
      <c r="P448" s="8">
        <v>314.87</v>
      </c>
      <c r="Q448" s="10">
        <v>0.29299999999999998</v>
      </c>
      <c r="R448" s="12">
        <v>25</v>
      </c>
      <c r="S448" s="8">
        <f t="shared" si="45"/>
        <v>5565.3272500000003</v>
      </c>
      <c r="T448" s="8">
        <f t="shared" si="46"/>
        <v>4865</v>
      </c>
      <c r="U448" s="8">
        <f t="shared" si="47"/>
        <v>700.32725000000028</v>
      </c>
      <c r="V448" s="10">
        <f t="shared" si="48"/>
        <v>0.1258375686712763</v>
      </c>
    </row>
    <row r="449" spans="1:22" x14ac:dyDescent="0.3">
      <c r="A449" t="s">
        <v>462</v>
      </c>
      <c r="B449" s="6">
        <v>45446</v>
      </c>
      <c r="C449" s="6">
        <v>45467</v>
      </c>
      <c r="D449" s="6">
        <f t="shared" si="42"/>
        <v>45467</v>
      </c>
      <c r="E449" s="12">
        <f t="shared" si="43"/>
        <v>21</v>
      </c>
      <c r="F449" t="s">
        <v>648</v>
      </c>
      <c r="G449" t="s">
        <v>653</v>
      </c>
      <c r="H449" t="s">
        <v>667</v>
      </c>
      <c r="I449" t="str">
        <f t="shared" si="44"/>
        <v>Americas→Canada→Toronto</v>
      </c>
      <c r="J449" t="s">
        <v>705</v>
      </c>
      <c r="K449" t="s">
        <v>711</v>
      </c>
      <c r="L449" t="s">
        <v>715</v>
      </c>
      <c r="M449" t="s">
        <v>732</v>
      </c>
      <c r="N449" t="s">
        <v>1181</v>
      </c>
      <c r="O449" s="8">
        <v>1205.5</v>
      </c>
      <c r="P449" s="8">
        <v>2210.17</v>
      </c>
      <c r="Q449" s="10">
        <v>0.104</v>
      </c>
      <c r="R449" s="12">
        <v>23</v>
      </c>
      <c r="S449" s="8">
        <f t="shared" si="45"/>
        <v>45547.183360000003</v>
      </c>
      <c r="T449" s="8">
        <f t="shared" si="46"/>
        <v>27726.5</v>
      </c>
      <c r="U449" s="8">
        <f t="shared" si="47"/>
        <v>17820.683360000003</v>
      </c>
      <c r="V449" s="10">
        <f t="shared" si="48"/>
        <v>0.39125763758314652</v>
      </c>
    </row>
    <row r="450" spans="1:22" x14ac:dyDescent="0.3">
      <c r="A450" t="s">
        <v>463</v>
      </c>
      <c r="B450" s="6">
        <v>45454</v>
      </c>
      <c r="C450" s="6">
        <v>45482</v>
      </c>
      <c r="D450" s="6">
        <f t="shared" si="42"/>
        <v>45482</v>
      </c>
      <c r="E450" s="12">
        <f t="shared" si="43"/>
        <v>28</v>
      </c>
      <c r="F450" t="s">
        <v>646</v>
      </c>
      <c r="G450" t="s">
        <v>651</v>
      </c>
      <c r="H450" t="s">
        <v>663</v>
      </c>
      <c r="I450" t="str">
        <f t="shared" si="44"/>
        <v>Africa→Nigeria→Port Harcourt</v>
      </c>
      <c r="J450" t="s">
        <v>701</v>
      </c>
      <c r="K450" t="s">
        <v>709</v>
      </c>
      <c r="L450" t="s">
        <v>714</v>
      </c>
      <c r="M450" t="s">
        <v>730</v>
      </c>
      <c r="N450" t="s">
        <v>1182</v>
      </c>
      <c r="O450" s="8">
        <v>895.54</v>
      </c>
      <c r="P450" s="8">
        <v>1045</v>
      </c>
      <c r="Q450" s="10">
        <v>0.216</v>
      </c>
      <c r="R450" s="12">
        <v>15</v>
      </c>
      <c r="S450" s="8">
        <f t="shared" si="45"/>
        <v>12289.2</v>
      </c>
      <c r="T450" s="8">
        <f t="shared" si="46"/>
        <v>13433.099999999999</v>
      </c>
      <c r="U450" s="8">
        <f t="shared" si="47"/>
        <v>-1143.8999999999978</v>
      </c>
      <c r="V450" s="10">
        <f t="shared" si="48"/>
        <v>-9.3081730299775234E-2</v>
      </c>
    </row>
    <row r="451" spans="1:22" x14ac:dyDescent="0.3">
      <c r="A451" t="s">
        <v>464</v>
      </c>
      <c r="B451" s="6">
        <v>45129</v>
      </c>
      <c r="C451" s="6">
        <v>45128</v>
      </c>
      <c r="D451" s="6">
        <f t="shared" ref="D451:D514" si="49">IF(C451&lt;B451,B451,C451)</f>
        <v>45129</v>
      </c>
      <c r="E451" s="12">
        <f t="shared" ref="E451:E514" si="50">D451-B451</f>
        <v>0</v>
      </c>
      <c r="F451" t="s">
        <v>647</v>
      </c>
      <c r="G451" t="s">
        <v>654</v>
      </c>
      <c r="H451" t="s">
        <v>680</v>
      </c>
      <c r="I451" t="str">
        <f t="shared" ref="I451:I514" si="51">CONCATENATE(F451&amp;"→"&amp;G451&amp;"→"&amp;H451)</f>
        <v>Asia→India→Delhi</v>
      </c>
      <c r="J451" t="s">
        <v>705</v>
      </c>
      <c r="K451" t="s">
        <v>710</v>
      </c>
      <c r="L451" t="s">
        <v>718</v>
      </c>
      <c r="M451" t="s">
        <v>728</v>
      </c>
      <c r="N451" t="s">
        <v>1183</v>
      </c>
      <c r="O451" s="8">
        <v>946.99</v>
      </c>
      <c r="P451" s="8">
        <v>2132.19</v>
      </c>
      <c r="Q451" s="10">
        <v>0.16500000000000001</v>
      </c>
      <c r="R451" s="12">
        <v>7</v>
      </c>
      <c r="S451" s="8">
        <f t="shared" ref="S451:S514" si="52">P451*R451*(1-Q451)</f>
        <v>12462.65055</v>
      </c>
      <c r="T451" s="8">
        <f t="shared" ref="T451:T514" si="53">O451*R451</f>
        <v>6628.93</v>
      </c>
      <c r="U451" s="8">
        <f t="shared" ref="U451:U514" si="54">S451-T451</f>
        <v>5833.72055</v>
      </c>
      <c r="V451" s="10">
        <f t="shared" ref="V451:V514" si="55">IF(S451=0,0,U451/S451)</f>
        <v>0.46809629513362228</v>
      </c>
    </row>
    <row r="452" spans="1:22" x14ac:dyDescent="0.3">
      <c r="A452" t="s">
        <v>465</v>
      </c>
      <c r="B452" s="6">
        <v>44945</v>
      </c>
      <c r="C452" s="6">
        <v>44960</v>
      </c>
      <c r="D452" s="6">
        <f t="shared" si="49"/>
        <v>44960</v>
      </c>
      <c r="E452" s="12">
        <f t="shared" si="50"/>
        <v>15</v>
      </c>
      <c r="F452" t="s">
        <v>649</v>
      </c>
      <c r="G452" t="s">
        <v>658</v>
      </c>
      <c r="H452" t="s">
        <v>683</v>
      </c>
      <c r="I452" t="str">
        <f t="shared" si="51"/>
        <v>Europe→United Kingdom→London</v>
      </c>
      <c r="J452" t="s">
        <v>706</v>
      </c>
      <c r="K452" t="s">
        <v>710</v>
      </c>
      <c r="L452" t="s">
        <v>715</v>
      </c>
      <c r="M452" t="s">
        <v>733</v>
      </c>
      <c r="N452" t="s">
        <v>1184</v>
      </c>
      <c r="O452" s="8">
        <v>873.06</v>
      </c>
      <c r="P452" s="8">
        <v>2101.5500000000002</v>
      </c>
      <c r="Q452" s="10">
        <v>6.6000000000000003E-2</v>
      </c>
      <c r="R452" s="12">
        <v>10</v>
      </c>
      <c r="S452" s="8">
        <f t="shared" si="52"/>
        <v>19628.476999999999</v>
      </c>
      <c r="T452" s="8">
        <f t="shared" si="53"/>
        <v>8730.5999999999985</v>
      </c>
      <c r="U452" s="8">
        <f t="shared" si="54"/>
        <v>10897.877</v>
      </c>
      <c r="V452" s="10">
        <f t="shared" si="55"/>
        <v>0.55520746719167269</v>
      </c>
    </row>
    <row r="453" spans="1:22" x14ac:dyDescent="0.3">
      <c r="A453" t="s">
        <v>466</v>
      </c>
      <c r="B453" s="6">
        <v>45413</v>
      </c>
      <c r="C453" s="6">
        <v>45428</v>
      </c>
      <c r="D453" s="6">
        <f t="shared" si="49"/>
        <v>45428</v>
      </c>
      <c r="E453" s="12">
        <f t="shared" si="50"/>
        <v>15</v>
      </c>
      <c r="F453" t="s">
        <v>647</v>
      </c>
      <c r="G453" t="s">
        <v>654</v>
      </c>
      <c r="H453" t="s">
        <v>668</v>
      </c>
      <c r="I453" t="str">
        <f t="shared" si="51"/>
        <v>Asia→India→Bengaluru</v>
      </c>
      <c r="J453" t="s">
        <v>705</v>
      </c>
      <c r="K453" t="s">
        <v>707</v>
      </c>
      <c r="L453" t="s">
        <v>716</v>
      </c>
      <c r="M453" t="s">
        <v>727</v>
      </c>
      <c r="N453" t="s">
        <v>1185</v>
      </c>
      <c r="O453" s="8">
        <v>901.19</v>
      </c>
      <c r="P453" s="8">
        <v>2125.44</v>
      </c>
      <c r="Q453" s="10">
        <v>7.0999999999999994E-2</v>
      </c>
      <c r="R453" s="12">
        <v>12</v>
      </c>
      <c r="S453" s="8">
        <f t="shared" si="52"/>
        <v>23694.405119999999</v>
      </c>
      <c r="T453" s="8">
        <f t="shared" si="53"/>
        <v>10814.28</v>
      </c>
      <c r="U453" s="8">
        <f t="shared" si="54"/>
        <v>12880.125119999999</v>
      </c>
      <c r="V453" s="10">
        <f t="shared" si="55"/>
        <v>0.54359352154100415</v>
      </c>
    </row>
    <row r="454" spans="1:22" x14ac:dyDescent="0.3">
      <c r="A454" t="s">
        <v>467</v>
      </c>
      <c r="B454" s="6">
        <v>45817</v>
      </c>
      <c r="C454" s="6">
        <v>45832</v>
      </c>
      <c r="D454" s="6">
        <f t="shared" si="49"/>
        <v>45832</v>
      </c>
      <c r="E454" s="12">
        <f t="shared" si="50"/>
        <v>15</v>
      </c>
      <c r="F454" t="s">
        <v>647</v>
      </c>
      <c r="G454" t="s">
        <v>652</v>
      </c>
      <c r="H454" t="s">
        <v>694</v>
      </c>
      <c r="I454" t="str">
        <f t="shared" si="51"/>
        <v>Asia→Japan→Nagoya</v>
      </c>
      <c r="J454" t="s">
        <v>701</v>
      </c>
      <c r="K454" t="s">
        <v>711</v>
      </c>
      <c r="L454" t="s">
        <v>717</v>
      </c>
      <c r="M454" t="s">
        <v>730</v>
      </c>
      <c r="N454" t="s">
        <v>1186</v>
      </c>
      <c r="O454" s="8">
        <v>400.39</v>
      </c>
      <c r="P454" s="8">
        <v>712.75</v>
      </c>
      <c r="Q454" s="10">
        <v>0.115</v>
      </c>
      <c r="R454" s="12">
        <v>19</v>
      </c>
      <c r="S454" s="8">
        <f t="shared" si="52"/>
        <v>11984.891250000001</v>
      </c>
      <c r="T454" s="8">
        <f t="shared" si="53"/>
        <v>7607.41</v>
      </c>
      <c r="U454" s="8">
        <f t="shared" si="54"/>
        <v>4377.4812500000007</v>
      </c>
      <c r="V454" s="10">
        <f t="shared" si="55"/>
        <v>0.36524997671547504</v>
      </c>
    </row>
    <row r="455" spans="1:22" x14ac:dyDescent="0.3">
      <c r="A455" t="s">
        <v>468</v>
      </c>
      <c r="B455" s="6">
        <v>45070</v>
      </c>
      <c r="C455" s="6">
        <v>45098</v>
      </c>
      <c r="D455" s="6">
        <f t="shared" si="49"/>
        <v>45098</v>
      </c>
      <c r="E455" s="12">
        <f t="shared" si="50"/>
        <v>28</v>
      </c>
      <c r="F455" t="s">
        <v>648</v>
      </c>
      <c r="G455" t="s">
        <v>660</v>
      </c>
      <c r="H455" t="s">
        <v>697</v>
      </c>
      <c r="I455" t="str">
        <f t="shared" si="51"/>
        <v>Americas→USA→Austin</v>
      </c>
      <c r="J455" t="s">
        <v>705</v>
      </c>
      <c r="K455" t="s">
        <v>709</v>
      </c>
      <c r="L455" t="s">
        <v>715</v>
      </c>
      <c r="M455" t="s">
        <v>732</v>
      </c>
      <c r="N455" t="s">
        <v>1187</v>
      </c>
      <c r="O455" s="8">
        <v>813.97</v>
      </c>
      <c r="P455" s="8">
        <v>1568.83</v>
      </c>
      <c r="Q455" s="10">
        <v>1.7000000000000001E-2</v>
      </c>
      <c r="R455" s="12">
        <v>15</v>
      </c>
      <c r="S455" s="8">
        <f t="shared" si="52"/>
        <v>23132.398349999996</v>
      </c>
      <c r="T455" s="8">
        <f t="shared" si="53"/>
        <v>12209.550000000001</v>
      </c>
      <c r="U455" s="8">
        <f t="shared" si="54"/>
        <v>10922.848349999995</v>
      </c>
      <c r="V455" s="10">
        <f t="shared" si="55"/>
        <v>0.4721883215364911</v>
      </c>
    </row>
    <row r="456" spans="1:22" x14ac:dyDescent="0.3">
      <c r="A456" t="s">
        <v>469</v>
      </c>
      <c r="B456" s="6">
        <v>45653</v>
      </c>
      <c r="C456" s="6">
        <v>45655</v>
      </c>
      <c r="D456" s="6">
        <f t="shared" si="49"/>
        <v>45655</v>
      </c>
      <c r="E456" s="12">
        <f t="shared" si="50"/>
        <v>2</v>
      </c>
      <c r="F456" t="s">
        <v>648</v>
      </c>
      <c r="G456" t="s">
        <v>653</v>
      </c>
      <c r="H456" t="s">
        <v>688</v>
      </c>
      <c r="I456" t="str">
        <f t="shared" si="51"/>
        <v>Americas→Canada→Vancouver</v>
      </c>
      <c r="J456" t="s">
        <v>706</v>
      </c>
      <c r="K456" t="s">
        <v>709</v>
      </c>
      <c r="L456" t="s">
        <v>712</v>
      </c>
      <c r="M456" t="s">
        <v>733</v>
      </c>
      <c r="N456" t="s">
        <v>1188</v>
      </c>
      <c r="O456" s="8">
        <v>1146.72</v>
      </c>
      <c r="P456" s="8">
        <v>2074.34</v>
      </c>
      <c r="Q456" s="10">
        <v>0.111</v>
      </c>
      <c r="R456" s="12">
        <v>8</v>
      </c>
      <c r="S456" s="8">
        <f t="shared" si="52"/>
        <v>14752.706080000002</v>
      </c>
      <c r="T456" s="8">
        <f t="shared" si="53"/>
        <v>9173.76</v>
      </c>
      <c r="U456" s="8">
        <f t="shared" si="54"/>
        <v>5578.9460800000015</v>
      </c>
      <c r="V456" s="10">
        <f t="shared" si="55"/>
        <v>0.37816425337472737</v>
      </c>
    </row>
    <row r="457" spans="1:22" x14ac:dyDescent="0.3">
      <c r="A457" t="s">
        <v>470</v>
      </c>
      <c r="B457" s="6">
        <v>45265</v>
      </c>
      <c r="C457" s="6">
        <v>45272</v>
      </c>
      <c r="D457" s="6">
        <f t="shared" si="49"/>
        <v>45272</v>
      </c>
      <c r="E457" s="12">
        <f t="shared" si="50"/>
        <v>7</v>
      </c>
      <c r="F457" t="s">
        <v>648</v>
      </c>
      <c r="G457" t="s">
        <v>655</v>
      </c>
      <c r="H457" t="s">
        <v>672</v>
      </c>
      <c r="I457" t="str">
        <f t="shared" si="51"/>
        <v>Americas→Brazil→Brasília</v>
      </c>
      <c r="J457" t="s">
        <v>701</v>
      </c>
      <c r="K457" t="s">
        <v>711</v>
      </c>
      <c r="L457" t="s">
        <v>721</v>
      </c>
      <c r="M457" t="s">
        <v>730</v>
      </c>
      <c r="N457" t="s">
        <v>1189</v>
      </c>
      <c r="O457" s="8">
        <v>307.43</v>
      </c>
      <c r="P457" s="8">
        <v>495.19</v>
      </c>
      <c r="Q457" s="10">
        <v>0</v>
      </c>
      <c r="R457" s="12">
        <v>42</v>
      </c>
      <c r="S457" s="8">
        <f t="shared" si="52"/>
        <v>20797.98</v>
      </c>
      <c r="T457" s="8">
        <f t="shared" si="53"/>
        <v>12912.06</v>
      </c>
      <c r="U457" s="8">
        <f t="shared" si="54"/>
        <v>7885.92</v>
      </c>
      <c r="V457" s="10">
        <f t="shared" si="55"/>
        <v>0.37916759223732305</v>
      </c>
    </row>
    <row r="458" spans="1:22" x14ac:dyDescent="0.3">
      <c r="A458" t="s">
        <v>471</v>
      </c>
      <c r="B458" s="6">
        <v>45048</v>
      </c>
      <c r="C458" s="6">
        <v>45065</v>
      </c>
      <c r="D458" s="6">
        <f t="shared" si="49"/>
        <v>45065</v>
      </c>
      <c r="E458" s="12">
        <f t="shared" si="50"/>
        <v>17</v>
      </c>
      <c r="F458" t="s">
        <v>647</v>
      </c>
      <c r="G458" t="s">
        <v>659</v>
      </c>
      <c r="H458" t="s">
        <v>685</v>
      </c>
      <c r="I458" t="str">
        <f t="shared" si="51"/>
        <v>Asia→China→Shanghai</v>
      </c>
      <c r="J458" t="s">
        <v>703</v>
      </c>
      <c r="K458" t="s">
        <v>711</v>
      </c>
      <c r="L458" t="s">
        <v>713</v>
      </c>
      <c r="M458" t="s">
        <v>732</v>
      </c>
      <c r="N458" t="s">
        <v>1190</v>
      </c>
      <c r="O458" s="8">
        <v>714.28</v>
      </c>
      <c r="P458" s="8">
        <v>757.59</v>
      </c>
      <c r="Q458" s="10">
        <v>0.13600000000000001</v>
      </c>
      <c r="R458" s="12">
        <v>12</v>
      </c>
      <c r="S458" s="8">
        <f t="shared" si="52"/>
        <v>7854.6931199999999</v>
      </c>
      <c r="T458" s="8">
        <f t="shared" si="53"/>
        <v>8571.36</v>
      </c>
      <c r="U458" s="8">
        <f t="shared" si="54"/>
        <v>-716.66688000000067</v>
      </c>
      <c r="V458" s="10">
        <f t="shared" si="55"/>
        <v>-9.1240595787910383E-2</v>
      </c>
    </row>
    <row r="459" spans="1:22" x14ac:dyDescent="0.3">
      <c r="A459" t="s">
        <v>472</v>
      </c>
      <c r="B459" s="6">
        <v>45260</v>
      </c>
      <c r="C459" s="6">
        <v>45270</v>
      </c>
      <c r="D459" s="6">
        <f t="shared" si="49"/>
        <v>45270</v>
      </c>
      <c r="E459" s="12">
        <f t="shared" si="50"/>
        <v>10</v>
      </c>
      <c r="F459" t="s">
        <v>649</v>
      </c>
      <c r="G459" t="s">
        <v>656</v>
      </c>
      <c r="H459" t="s">
        <v>684</v>
      </c>
      <c r="I459" t="str">
        <f t="shared" si="51"/>
        <v>Europe→Germany→Munich</v>
      </c>
      <c r="J459" t="s">
        <v>705</v>
      </c>
      <c r="K459" t="s">
        <v>711</v>
      </c>
      <c r="L459" t="s">
        <v>721</v>
      </c>
      <c r="M459" t="s">
        <v>731</v>
      </c>
      <c r="N459" t="s">
        <v>1191</v>
      </c>
      <c r="O459" s="8">
        <v>174.74</v>
      </c>
      <c r="P459" s="8">
        <v>415.96</v>
      </c>
      <c r="Q459" s="10">
        <v>0.125</v>
      </c>
      <c r="R459" s="12">
        <v>21</v>
      </c>
      <c r="S459" s="8">
        <f t="shared" si="52"/>
        <v>7643.2649999999994</v>
      </c>
      <c r="T459" s="8">
        <f t="shared" si="53"/>
        <v>3669.54</v>
      </c>
      <c r="U459" s="8">
        <f t="shared" si="54"/>
        <v>3973.7249999999995</v>
      </c>
      <c r="V459" s="10">
        <f t="shared" si="55"/>
        <v>0.51989889137691803</v>
      </c>
    </row>
    <row r="460" spans="1:22" x14ac:dyDescent="0.3">
      <c r="A460" t="s">
        <v>473</v>
      </c>
      <c r="B460" s="6">
        <v>45417</v>
      </c>
      <c r="C460" s="6">
        <v>45430</v>
      </c>
      <c r="D460" s="6">
        <f t="shared" si="49"/>
        <v>45430</v>
      </c>
      <c r="E460" s="12">
        <f t="shared" si="50"/>
        <v>13</v>
      </c>
      <c r="F460" t="s">
        <v>649</v>
      </c>
      <c r="G460" t="s">
        <v>657</v>
      </c>
      <c r="H460" t="s">
        <v>673</v>
      </c>
      <c r="I460" t="str">
        <f t="shared" si="51"/>
        <v>Europe→France→Marseille</v>
      </c>
      <c r="J460" t="s">
        <v>701</v>
      </c>
      <c r="K460" t="s">
        <v>709</v>
      </c>
      <c r="L460" t="s">
        <v>720</v>
      </c>
      <c r="M460" t="s">
        <v>727</v>
      </c>
      <c r="N460" t="s">
        <v>1192</v>
      </c>
      <c r="O460" s="8">
        <v>1264.04</v>
      </c>
      <c r="P460" s="8">
        <v>1870.89</v>
      </c>
      <c r="Q460" s="10">
        <v>0</v>
      </c>
      <c r="R460" s="12">
        <v>13</v>
      </c>
      <c r="S460" s="8">
        <f t="shared" si="52"/>
        <v>24321.57</v>
      </c>
      <c r="T460" s="8">
        <f t="shared" si="53"/>
        <v>16432.52</v>
      </c>
      <c r="U460" s="8">
        <f t="shared" si="54"/>
        <v>7889.0499999999993</v>
      </c>
      <c r="V460" s="10">
        <f t="shared" si="55"/>
        <v>0.32436433996653996</v>
      </c>
    </row>
    <row r="461" spans="1:22" x14ac:dyDescent="0.3">
      <c r="A461" t="s">
        <v>474</v>
      </c>
      <c r="B461" s="6">
        <v>45116</v>
      </c>
      <c r="C461" s="6">
        <v>45126</v>
      </c>
      <c r="D461" s="6">
        <f t="shared" si="49"/>
        <v>45126</v>
      </c>
      <c r="E461" s="12">
        <f t="shared" si="50"/>
        <v>10</v>
      </c>
      <c r="F461" t="s">
        <v>647</v>
      </c>
      <c r="G461" t="s">
        <v>652</v>
      </c>
      <c r="H461" t="s">
        <v>689</v>
      </c>
      <c r="I461" t="str">
        <f t="shared" si="51"/>
        <v>Asia→Japan→Tokyo</v>
      </c>
      <c r="J461" t="s">
        <v>706</v>
      </c>
      <c r="K461" t="s">
        <v>710</v>
      </c>
      <c r="L461" t="s">
        <v>725</v>
      </c>
      <c r="M461" t="s">
        <v>727</v>
      </c>
      <c r="N461" t="s">
        <v>1193</v>
      </c>
      <c r="O461" s="8">
        <v>141.26</v>
      </c>
      <c r="P461" s="8">
        <v>206.88</v>
      </c>
      <c r="Q461" s="10">
        <v>0.107</v>
      </c>
      <c r="R461" s="12">
        <v>9</v>
      </c>
      <c r="S461" s="8">
        <f t="shared" si="52"/>
        <v>1662.6945600000001</v>
      </c>
      <c r="T461" s="8">
        <f t="shared" si="53"/>
        <v>1271.3399999999999</v>
      </c>
      <c r="U461" s="8">
        <f t="shared" si="54"/>
        <v>391.35456000000022</v>
      </c>
      <c r="V461" s="10">
        <f t="shared" si="55"/>
        <v>0.23537369365062469</v>
      </c>
    </row>
    <row r="462" spans="1:22" x14ac:dyDescent="0.3">
      <c r="A462" t="s">
        <v>475</v>
      </c>
      <c r="B462" s="6">
        <v>45063</v>
      </c>
      <c r="C462" s="6">
        <v>45092</v>
      </c>
      <c r="D462" s="6">
        <f t="shared" si="49"/>
        <v>45092</v>
      </c>
      <c r="E462" s="12">
        <f t="shared" si="50"/>
        <v>29</v>
      </c>
      <c r="F462" t="s">
        <v>646</v>
      </c>
      <c r="G462" t="s">
        <v>661</v>
      </c>
      <c r="H462" t="s">
        <v>687</v>
      </c>
      <c r="I462" t="str">
        <f t="shared" si="51"/>
        <v>Africa→South Africa→Durban</v>
      </c>
      <c r="J462" t="s">
        <v>706</v>
      </c>
      <c r="K462" t="s">
        <v>707</v>
      </c>
      <c r="L462" t="s">
        <v>723</v>
      </c>
      <c r="M462" t="s">
        <v>733</v>
      </c>
      <c r="N462" t="s">
        <v>1194</v>
      </c>
      <c r="O462" s="8">
        <v>40.89</v>
      </c>
      <c r="P462" s="8">
        <v>62.82</v>
      </c>
      <c r="Q462" s="10">
        <v>0.129</v>
      </c>
      <c r="R462" s="12">
        <v>17</v>
      </c>
      <c r="S462" s="8">
        <f t="shared" si="52"/>
        <v>930.17574000000002</v>
      </c>
      <c r="T462" s="8">
        <f t="shared" si="53"/>
        <v>695.13</v>
      </c>
      <c r="U462" s="8">
        <f t="shared" si="54"/>
        <v>235.04574000000002</v>
      </c>
      <c r="V462" s="10">
        <f t="shared" si="55"/>
        <v>0.25268960465470752</v>
      </c>
    </row>
    <row r="463" spans="1:22" x14ac:dyDescent="0.3">
      <c r="A463" t="s">
        <v>476</v>
      </c>
      <c r="B463" s="6">
        <v>45358</v>
      </c>
      <c r="C463" s="6">
        <v>45385</v>
      </c>
      <c r="D463" s="6">
        <f t="shared" si="49"/>
        <v>45385</v>
      </c>
      <c r="E463" s="12">
        <f t="shared" si="50"/>
        <v>27</v>
      </c>
      <c r="F463" t="s">
        <v>649</v>
      </c>
      <c r="G463" t="s">
        <v>656</v>
      </c>
      <c r="H463" t="s">
        <v>698</v>
      </c>
      <c r="I463" t="str">
        <f t="shared" si="51"/>
        <v>Europe→Germany→Frankfurt</v>
      </c>
      <c r="J463" t="s">
        <v>701</v>
      </c>
      <c r="K463" t="s">
        <v>711</v>
      </c>
      <c r="L463" t="s">
        <v>724</v>
      </c>
      <c r="M463" t="s">
        <v>728</v>
      </c>
      <c r="N463" t="s">
        <v>1195</v>
      </c>
      <c r="O463" s="8">
        <v>738.16</v>
      </c>
      <c r="P463" s="8">
        <v>956.49</v>
      </c>
      <c r="Q463" s="10">
        <v>0.152</v>
      </c>
      <c r="R463" s="12">
        <v>5</v>
      </c>
      <c r="S463" s="8">
        <f t="shared" si="52"/>
        <v>4055.5175999999997</v>
      </c>
      <c r="T463" s="8">
        <f t="shared" si="53"/>
        <v>3690.7999999999997</v>
      </c>
      <c r="U463" s="8">
        <f t="shared" si="54"/>
        <v>364.71759999999995</v>
      </c>
      <c r="V463" s="10">
        <f t="shared" si="55"/>
        <v>8.9931208780847108E-2</v>
      </c>
    </row>
    <row r="464" spans="1:22" x14ac:dyDescent="0.3">
      <c r="A464" t="s">
        <v>477</v>
      </c>
      <c r="B464" s="6">
        <v>45757</v>
      </c>
      <c r="C464" s="6">
        <v>45766</v>
      </c>
      <c r="D464" s="6">
        <f t="shared" si="49"/>
        <v>45766</v>
      </c>
      <c r="E464" s="12">
        <f t="shared" si="50"/>
        <v>9</v>
      </c>
      <c r="F464" t="s">
        <v>646</v>
      </c>
      <c r="G464" t="s">
        <v>661</v>
      </c>
      <c r="H464" t="s">
        <v>687</v>
      </c>
      <c r="I464" t="str">
        <f t="shared" si="51"/>
        <v>Africa→South Africa→Durban</v>
      </c>
      <c r="J464" t="s">
        <v>706</v>
      </c>
      <c r="K464" t="s">
        <v>1426</v>
      </c>
      <c r="L464" t="s">
        <v>715</v>
      </c>
      <c r="M464" t="s">
        <v>729</v>
      </c>
      <c r="N464" t="s">
        <v>1196</v>
      </c>
      <c r="O464" s="8">
        <v>113.74</v>
      </c>
      <c r="P464" s="8">
        <v>165.7</v>
      </c>
      <c r="Q464" s="10">
        <v>0.124</v>
      </c>
      <c r="R464" s="12">
        <v>13</v>
      </c>
      <c r="S464" s="8">
        <f t="shared" si="52"/>
        <v>1886.9915999999998</v>
      </c>
      <c r="T464" s="8">
        <f t="shared" si="53"/>
        <v>1478.62</v>
      </c>
      <c r="U464" s="8">
        <f t="shared" si="54"/>
        <v>408.37159999999994</v>
      </c>
      <c r="V464" s="10">
        <f t="shared" si="55"/>
        <v>0.21641410592394794</v>
      </c>
    </row>
    <row r="465" spans="1:22" x14ac:dyDescent="0.3">
      <c r="A465" t="s">
        <v>478</v>
      </c>
      <c r="B465" s="6">
        <v>45865</v>
      </c>
      <c r="C465" s="6">
        <v>45884</v>
      </c>
      <c r="D465" s="6">
        <f t="shared" si="49"/>
        <v>45884</v>
      </c>
      <c r="E465" s="12">
        <f t="shared" si="50"/>
        <v>19</v>
      </c>
      <c r="F465" t="s">
        <v>647</v>
      </c>
      <c r="G465" t="s">
        <v>652</v>
      </c>
      <c r="H465" t="s">
        <v>689</v>
      </c>
      <c r="I465" t="str">
        <f t="shared" si="51"/>
        <v>Asia→Japan→Tokyo</v>
      </c>
      <c r="J465" t="s">
        <v>705</v>
      </c>
      <c r="K465" t="s">
        <v>709</v>
      </c>
      <c r="L465" t="s">
        <v>713</v>
      </c>
      <c r="M465" t="s">
        <v>727</v>
      </c>
      <c r="N465" t="s">
        <v>1197</v>
      </c>
      <c r="O465" s="8">
        <v>275.43</v>
      </c>
      <c r="P465" s="8">
        <v>608.36</v>
      </c>
      <c r="Q465" s="10">
        <v>0.25700000000000001</v>
      </c>
      <c r="R465" s="12">
        <v>4</v>
      </c>
      <c r="S465" s="8">
        <f t="shared" si="52"/>
        <v>1808.04592</v>
      </c>
      <c r="T465" s="8">
        <f t="shared" si="53"/>
        <v>1101.72</v>
      </c>
      <c r="U465" s="8">
        <f t="shared" si="54"/>
        <v>706.32592</v>
      </c>
      <c r="V465" s="10">
        <f t="shared" si="55"/>
        <v>0.39065706915231446</v>
      </c>
    </row>
    <row r="466" spans="1:22" x14ac:dyDescent="0.3">
      <c r="A466" t="s">
        <v>479</v>
      </c>
      <c r="B466" s="6">
        <v>45618</v>
      </c>
      <c r="C466" s="6">
        <v>45641</v>
      </c>
      <c r="D466" s="6">
        <f t="shared" si="49"/>
        <v>45641</v>
      </c>
      <c r="E466" s="12">
        <f t="shared" si="50"/>
        <v>23</v>
      </c>
      <c r="F466" t="s">
        <v>646</v>
      </c>
      <c r="G466" t="s">
        <v>650</v>
      </c>
      <c r="H466" t="s">
        <v>675</v>
      </c>
      <c r="I466" t="str">
        <f t="shared" si="51"/>
        <v>Africa→Kenya→Mombasa</v>
      </c>
      <c r="J466" t="s">
        <v>703</v>
      </c>
      <c r="K466" t="s">
        <v>710</v>
      </c>
      <c r="L466" t="s">
        <v>712</v>
      </c>
      <c r="M466" t="s">
        <v>727</v>
      </c>
      <c r="N466" t="s">
        <v>1198</v>
      </c>
      <c r="O466" s="8">
        <v>1335.76</v>
      </c>
      <c r="P466" s="8">
        <v>2665.91</v>
      </c>
      <c r="Q466" s="10">
        <v>0.21099999999999999</v>
      </c>
      <c r="R466" s="12">
        <v>40</v>
      </c>
      <c r="S466" s="8">
        <f t="shared" si="52"/>
        <v>84136.119600000005</v>
      </c>
      <c r="T466" s="8">
        <f t="shared" si="53"/>
        <v>53430.400000000001</v>
      </c>
      <c r="U466" s="8">
        <f t="shared" si="54"/>
        <v>30705.719600000004</v>
      </c>
      <c r="V466" s="10">
        <f t="shared" si="55"/>
        <v>0.36495288522909253</v>
      </c>
    </row>
    <row r="467" spans="1:22" x14ac:dyDescent="0.3">
      <c r="A467" t="s">
        <v>480</v>
      </c>
      <c r="B467" s="6">
        <v>45466</v>
      </c>
      <c r="C467" s="6">
        <v>45471</v>
      </c>
      <c r="D467" s="6">
        <f t="shared" si="49"/>
        <v>45471</v>
      </c>
      <c r="E467" s="12">
        <f t="shared" si="50"/>
        <v>5</v>
      </c>
      <c r="F467" t="s">
        <v>646</v>
      </c>
      <c r="G467" t="s">
        <v>651</v>
      </c>
      <c r="H467" t="s">
        <v>663</v>
      </c>
      <c r="I467" t="str">
        <f t="shared" si="51"/>
        <v>Africa→Nigeria→Port Harcourt</v>
      </c>
      <c r="J467" t="s">
        <v>703</v>
      </c>
      <c r="K467" t="s">
        <v>711</v>
      </c>
      <c r="L467" t="s">
        <v>724</v>
      </c>
      <c r="M467" t="s">
        <v>733</v>
      </c>
      <c r="N467" t="s">
        <v>1199</v>
      </c>
      <c r="O467" s="8">
        <v>242.31</v>
      </c>
      <c r="P467" s="8">
        <v>587.95000000000005</v>
      </c>
      <c r="Q467" s="10">
        <v>0.22900000000000001</v>
      </c>
      <c r="R467" s="12">
        <v>6</v>
      </c>
      <c r="S467" s="8">
        <f t="shared" si="52"/>
        <v>2719.8567000000003</v>
      </c>
      <c r="T467" s="8">
        <f t="shared" si="53"/>
        <v>1453.8600000000001</v>
      </c>
      <c r="U467" s="8">
        <f t="shared" si="54"/>
        <v>1265.9967000000001</v>
      </c>
      <c r="V467" s="10">
        <f t="shared" si="55"/>
        <v>0.46546448568411714</v>
      </c>
    </row>
    <row r="468" spans="1:22" x14ac:dyDescent="0.3">
      <c r="A468" t="s">
        <v>481</v>
      </c>
      <c r="B468" s="6">
        <v>45278</v>
      </c>
      <c r="C468" s="6">
        <v>45305</v>
      </c>
      <c r="D468" s="6">
        <f t="shared" si="49"/>
        <v>45305</v>
      </c>
      <c r="E468" s="12">
        <f t="shared" si="50"/>
        <v>27</v>
      </c>
      <c r="F468" t="s">
        <v>647</v>
      </c>
      <c r="G468" t="s">
        <v>654</v>
      </c>
      <c r="H468" t="s">
        <v>691</v>
      </c>
      <c r="I468" t="str">
        <f t="shared" si="51"/>
        <v>Asia→India→Mumbai</v>
      </c>
      <c r="J468" t="s">
        <v>704</v>
      </c>
      <c r="K468" t="s">
        <v>710</v>
      </c>
      <c r="L468" t="s">
        <v>726</v>
      </c>
      <c r="M468" t="s">
        <v>729</v>
      </c>
      <c r="N468" t="s">
        <v>1200</v>
      </c>
      <c r="O468" s="8">
        <v>1408.3</v>
      </c>
      <c r="P468" s="8">
        <v>2193.13</v>
      </c>
      <c r="Q468" s="10">
        <v>7.0999999999999994E-2</v>
      </c>
      <c r="R468" s="12">
        <v>7</v>
      </c>
      <c r="S468" s="8">
        <f t="shared" si="52"/>
        <v>14261.92439</v>
      </c>
      <c r="T468" s="8">
        <f t="shared" si="53"/>
        <v>9858.1</v>
      </c>
      <c r="U468" s="8">
        <f t="shared" si="54"/>
        <v>4403.8243899999998</v>
      </c>
      <c r="V468" s="10">
        <f t="shared" si="55"/>
        <v>0.30878191957656281</v>
      </c>
    </row>
    <row r="469" spans="1:22" x14ac:dyDescent="0.3">
      <c r="A469" t="s">
        <v>482</v>
      </c>
      <c r="B469" s="6">
        <v>45809</v>
      </c>
      <c r="C469" s="6">
        <v>45813</v>
      </c>
      <c r="D469" s="6">
        <f t="shared" si="49"/>
        <v>45813</v>
      </c>
      <c r="E469" s="12">
        <f t="shared" si="50"/>
        <v>4</v>
      </c>
      <c r="F469" t="s">
        <v>649</v>
      </c>
      <c r="G469" t="s">
        <v>656</v>
      </c>
      <c r="H469" t="s">
        <v>684</v>
      </c>
      <c r="I469" t="str">
        <f t="shared" si="51"/>
        <v>Europe→Germany→Munich</v>
      </c>
      <c r="J469" t="s">
        <v>706</v>
      </c>
      <c r="K469" t="s">
        <v>711</v>
      </c>
      <c r="L469" t="s">
        <v>724</v>
      </c>
      <c r="M469" t="s">
        <v>727</v>
      </c>
      <c r="N469" t="s">
        <v>1201</v>
      </c>
      <c r="O469" s="8">
        <v>1171.42</v>
      </c>
      <c r="P469" s="8">
        <v>2187.8000000000002</v>
      </c>
      <c r="Q469" s="10">
        <v>0.23</v>
      </c>
      <c r="R469" s="12">
        <v>15</v>
      </c>
      <c r="S469" s="8">
        <f t="shared" si="52"/>
        <v>25269.09</v>
      </c>
      <c r="T469" s="8">
        <f t="shared" si="53"/>
        <v>17571.300000000003</v>
      </c>
      <c r="U469" s="8">
        <f t="shared" si="54"/>
        <v>7697.7899999999972</v>
      </c>
      <c r="V469" s="10">
        <f t="shared" si="55"/>
        <v>0.30463265594447592</v>
      </c>
    </row>
    <row r="470" spans="1:22" x14ac:dyDescent="0.3">
      <c r="A470" t="s">
        <v>483</v>
      </c>
      <c r="B470" s="6">
        <v>45739</v>
      </c>
      <c r="C470" s="6">
        <v>45749</v>
      </c>
      <c r="D470" s="6">
        <f t="shared" si="49"/>
        <v>45749</v>
      </c>
      <c r="E470" s="12">
        <f t="shared" si="50"/>
        <v>10</v>
      </c>
      <c r="F470" t="s">
        <v>649</v>
      </c>
      <c r="G470" t="s">
        <v>656</v>
      </c>
      <c r="H470" t="s">
        <v>671</v>
      </c>
      <c r="I470" t="str">
        <f t="shared" si="51"/>
        <v>Europe→Germany→Berlin</v>
      </c>
      <c r="J470" t="s">
        <v>706</v>
      </c>
      <c r="K470" t="s">
        <v>708</v>
      </c>
      <c r="L470" t="s">
        <v>718</v>
      </c>
      <c r="M470" t="s">
        <v>728</v>
      </c>
      <c r="N470" t="s">
        <v>1202</v>
      </c>
      <c r="O470" s="8">
        <v>663.61</v>
      </c>
      <c r="P470" s="8">
        <v>1002.11</v>
      </c>
      <c r="Q470" s="10">
        <v>4.5999999999999999E-2</v>
      </c>
      <c r="R470" s="12">
        <v>17</v>
      </c>
      <c r="S470" s="8">
        <f t="shared" si="52"/>
        <v>16252.219979999998</v>
      </c>
      <c r="T470" s="8">
        <f t="shared" si="53"/>
        <v>11281.37</v>
      </c>
      <c r="U470" s="8">
        <f t="shared" si="54"/>
        <v>4970.8499799999972</v>
      </c>
      <c r="V470" s="10">
        <f t="shared" si="55"/>
        <v>0.30585667595670812</v>
      </c>
    </row>
    <row r="471" spans="1:22" x14ac:dyDescent="0.3">
      <c r="A471" t="s">
        <v>484</v>
      </c>
      <c r="B471" s="6">
        <v>45060</v>
      </c>
      <c r="C471" s="6">
        <v>45068</v>
      </c>
      <c r="D471" s="6">
        <f t="shared" si="49"/>
        <v>45068</v>
      </c>
      <c r="E471" s="12">
        <f t="shared" si="50"/>
        <v>8</v>
      </c>
      <c r="F471" t="s">
        <v>646</v>
      </c>
      <c r="G471" t="s">
        <v>650</v>
      </c>
      <c r="H471" t="s">
        <v>675</v>
      </c>
      <c r="I471" t="str">
        <f t="shared" si="51"/>
        <v>Africa→Kenya→Mombasa</v>
      </c>
      <c r="J471" t="s">
        <v>705</v>
      </c>
      <c r="K471" t="s">
        <v>710</v>
      </c>
      <c r="L471" t="s">
        <v>721</v>
      </c>
      <c r="M471" t="s">
        <v>728</v>
      </c>
      <c r="N471" t="s">
        <v>1203</v>
      </c>
      <c r="O471" s="8">
        <v>432.01</v>
      </c>
      <c r="P471" s="8">
        <v>913.78</v>
      </c>
      <c r="Q471" s="10">
        <v>4.9000000000000002E-2</v>
      </c>
      <c r="R471" s="12">
        <v>12</v>
      </c>
      <c r="S471" s="8">
        <f t="shared" si="52"/>
        <v>10428.057360000001</v>
      </c>
      <c r="T471" s="8">
        <f t="shared" si="53"/>
        <v>5184.12</v>
      </c>
      <c r="U471" s="8">
        <f t="shared" si="54"/>
        <v>5243.9373600000008</v>
      </c>
      <c r="V471" s="10">
        <f t="shared" si="55"/>
        <v>0.50286809699711899</v>
      </c>
    </row>
    <row r="472" spans="1:22" x14ac:dyDescent="0.3">
      <c r="A472" t="s">
        <v>485</v>
      </c>
      <c r="B472" s="6">
        <v>45167</v>
      </c>
      <c r="C472" s="6">
        <v>45188</v>
      </c>
      <c r="D472" s="6">
        <f t="shared" si="49"/>
        <v>45188</v>
      </c>
      <c r="E472" s="12">
        <f t="shared" si="50"/>
        <v>21</v>
      </c>
      <c r="F472" t="s">
        <v>649</v>
      </c>
      <c r="G472" t="s">
        <v>657</v>
      </c>
      <c r="H472" t="s">
        <v>679</v>
      </c>
      <c r="I472" t="str">
        <f t="shared" si="51"/>
        <v>Europe→France→Lyon</v>
      </c>
      <c r="J472" t="s">
        <v>705</v>
      </c>
      <c r="K472" t="s">
        <v>711</v>
      </c>
      <c r="L472" t="s">
        <v>717</v>
      </c>
      <c r="M472" t="s">
        <v>728</v>
      </c>
      <c r="N472" t="s">
        <v>1204</v>
      </c>
      <c r="O472" s="8">
        <v>784.46</v>
      </c>
      <c r="P472" s="8">
        <v>1843.51</v>
      </c>
      <c r="Q472" s="10">
        <v>0.13800000000000001</v>
      </c>
      <c r="R472" s="12">
        <v>23</v>
      </c>
      <c r="S472" s="8">
        <f t="shared" si="52"/>
        <v>36549.429260000004</v>
      </c>
      <c r="T472" s="8">
        <f t="shared" si="53"/>
        <v>18042.580000000002</v>
      </c>
      <c r="U472" s="8">
        <f t="shared" si="54"/>
        <v>18506.849260000003</v>
      </c>
      <c r="V472" s="10">
        <f t="shared" si="55"/>
        <v>0.50635125184441798</v>
      </c>
    </row>
    <row r="473" spans="1:22" x14ac:dyDescent="0.3">
      <c r="A473" t="s">
        <v>486</v>
      </c>
      <c r="B473" s="6">
        <v>45841</v>
      </c>
      <c r="C473" s="6">
        <v>45861</v>
      </c>
      <c r="D473" s="6">
        <f t="shared" si="49"/>
        <v>45861</v>
      </c>
      <c r="E473" s="12">
        <f t="shared" si="50"/>
        <v>20</v>
      </c>
      <c r="F473" t="s">
        <v>647</v>
      </c>
      <c r="G473" t="s">
        <v>659</v>
      </c>
      <c r="H473" t="s">
        <v>699</v>
      </c>
      <c r="I473" t="str">
        <f t="shared" si="51"/>
        <v>Asia→China→Beijing</v>
      </c>
      <c r="J473" t="s">
        <v>705</v>
      </c>
      <c r="K473" t="s">
        <v>708</v>
      </c>
      <c r="L473" t="s">
        <v>724</v>
      </c>
      <c r="M473" t="s">
        <v>727</v>
      </c>
      <c r="N473" t="s">
        <v>1205</v>
      </c>
      <c r="O473" s="8">
        <v>647.36</v>
      </c>
      <c r="P473" s="8">
        <v>1383.6</v>
      </c>
      <c r="Q473" s="10">
        <v>7.3999999999999996E-2</v>
      </c>
      <c r="R473" s="12">
        <v>12</v>
      </c>
      <c r="S473" s="8">
        <f t="shared" si="52"/>
        <v>15374.563199999999</v>
      </c>
      <c r="T473" s="8">
        <f t="shared" si="53"/>
        <v>7768.32</v>
      </c>
      <c r="U473" s="8">
        <f t="shared" si="54"/>
        <v>7606.243199999999</v>
      </c>
      <c r="V473" s="10">
        <f t="shared" si="55"/>
        <v>0.49472906000997802</v>
      </c>
    </row>
    <row r="474" spans="1:22" x14ac:dyDescent="0.3">
      <c r="A474" t="s">
        <v>487</v>
      </c>
      <c r="B474" s="6">
        <v>45328</v>
      </c>
      <c r="C474" s="6">
        <v>45350</v>
      </c>
      <c r="D474" s="6">
        <f t="shared" si="49"/>
        <v>45350</v>
      </c>
      <c r="E474" s="12">
        <f t="shared" si="50"/>
        <v>22</v>
      </c>
      <c r="F474" t="s">
        <v>646</v>
      </c>
      <c r="G474" t="s">
        <v>650</v>
      </c>
      <c r="H474" t="s">
        <v>662</v>
      </c>
      <c r="I474" t="str">
        <f t="shared" si="51"/>
        <v>Africa→Kenya→Kisumu</v>
      </c>
      <c r="J474" t="s">
        <v>703</v>
      </c>
      <c r="K474" t="s">
        <v>708</v>
      </c>
      <c r="L474" t="s">
        <v>723</v>
      </c>
      <c r="M474" t="s">
        <v>732</v>
      </c>
      <c r="N474" t="s">
        <v>1206</v>
      </c>
      <c r="O474" s="8">
        <v>834.93</v>
      </c>
      <c r="P474" s="8">
        <v>1588.53</v>
      </c>
      <c r="Q474" s="10">
        <v>0.126</v>
      </c>
      <c r="R474" s="12">
        <v>6</v>
      </c>
      <c r="S474" s="8">
        <f t="shared" si="52"/>
        <v>8330.2513199999994</v>
      </c>
      <c r="T474" s="8">
        <f t="shared" si="53"/>
        <v>5009.58</v>
      </c>
      <c r="U474" s="8">
        <f t="shared" si="54"/>
        <v>3320.6713199999995</v>
      </c>
      <c r="V474" s="10">
        <f t="shared" si="55"/>
        <v>0.39862798761274343</v>
      </c>
    </row>
    <row r="475" spans="1:22" x14ac:dyDescent="0.3">
      <c r="A475" t="s">
        <v>488</v>
      </c>
      <c r="B475" s="6">
        <v>45882</v>
      </c>
      <c r="C475" s="6">
        <v>45903</v>
      </c>
      <c r="D475" s="6">
        <f t="shared" si="49"/>
        <v>45903</v>
      </c>
      <c r="E475" s="12">
        <f t="shared" si="50"/>
        <v>21</v>
      </c>
      <c r="F475" t="s">
        <v>649</v>
      </c>
      <c r="G475" t="s">
        <v>657</v>
      </c>
      <c r="H475" t="s">
        <v>690</v>
      </c>
      <c r="I475" t="str">
        <f t="shared" si="51"/>
        <v>Europe→France→Paris</v>
      </c>
      <c r="J475" t="s">
        <v>702</v>
      </c>
      <c r="K475" t="s">
        <v>707</v>
      </c>
      <c r="L475" t="s">
        <v>714</v>
      </c>
      <c r="M475" t="s">
        <v>730</v>
      </c>
      <c r="N475" t="s">
        <v>1207</v>
      </c>
      <c r="O475" s="8">
        <v>603.47</v>
      </c>
      <c r="P475" s="8">
        <v>1344.05</v>
      </c>
      <c r="Q475" s="10">
        <v>0.20499999999999999</v>
      </c>
      <c r="R475" s="12">
        <v>18</v>
      </c>
      <c r="S475" s="8">
        <f t="shared" si="52"/>
        <v>19233.355499999998</v>
      </c>
      <c r="T475" s="8">
        <f t="shared" si="53"/>
        <v>10862.460000000001</v>
      </c>
      <c r="U475" s="8">
        <f t="shared" si="54"/>
        <v>8370.8954999999969</v>
      </c>
      <c r="V475" s="10">
        <f t="shared" si="55"/>
        <v>0.43522803392262976</v>
      </c>
    </row>
    <row r="476" spans="1:22" x14ac:dyDescent="0.3">
      <c r="A476" t="s">
        <v>489</v>
      </c>
      <c r="B476" s="6">
        <v>45069</v>
      </c>
      <c r="C476" s="6">
        <v>45071</v>
      </c>
      <c r="D476" s="6">
        <f t="shared" si="49"/>
        <v>45071</v>
      </c>
      <c r="E476" s="12">
        <f t="shared" si="50"/>
        <v>2</v>
      </c>
      <c r="F476" t="s">
        <v>648</v>
      </c>
      <c r="G476" t="s">
        <v>655</v>
      </c>
      <c r="H476" t="s">
        <v>692</v>
      </c>
      <c r="I476" t="str">
        <f t="shared" si="51"/>
        <v>Americas→Brazil→Rio de Janeiro</v>
      </c>
      <c r="J476" t="s">
        <v>706</v>
      </c>
      <c r="K476" t="s">
        <v>707</v>
      </c>
      <c r="L476" t="s">
        <v>724</v>
      </c>
      <c r="M476" t="s">
        <v>728</v>
      </c>
      <c r="N476" t="s">
        <v>1208</v>
      </c>
      <c r="O476" s="8">
        <v>690.49</v>
      </c>
      <c r="P476" s="8">
        <v>1290.29</v>
      </c>
      <c r="Q476" s="10">
        <v>4.2000000000000003E-2</v>
      </c>
      <c r="R476" s="12">
        <v>22</v>
      </c>
      <c r="S476" s="8">
        <f t="shared" si="52"/>
        <v>27194.152039999997</v>
      </c>
      <c r="T476" s="8">
        <f t="shared" si="53"/>
        <v>15190.78</v>
      </c>
      <c r="U476" s="8">
        <f t="shared" si="54"/>
        <v>12003.372039999997</v>
      </c>
      <c r="V476" s="10">
        <f t="shared" si="55"/>
        <v>0.44139534199647718</v>
      </c>
    </row>
    <row r="477" spans="1:22" x14ac:dyDescent="0.3">
      <c r="A477" t="s">
        <v>490</v>
      </c>
      <c r="B477" s="6">
        <v>45422</v>
      </c>
      <c r="C477" s="6">
        <v>45428</v>
      </c>
      <c r="D477" s="6">
        <f t="shared" si="49"/>
        <v>45428</v>
      </c>
      <c r="E477" s="12">
        <f t="shared" si="50"/>
        <v>6</v>
      </c>
      <c r="F477" t="s">
        <v>649</v>
      </c>
      <c r="G477" t="s">
        <v>658</v>
      </c>
      <c r="H477" t="s">
        <v>674</v>
      </c>
      <c r="I477" t="str">
        <f t="shared" si="51"/>
        <v>Europe→United Kingdom→Birmingham</v>
      </c>
      <c r="J477" t="s">
        <v>703</v>
      </c>
      <c r="K477" t="s">
        <v>711</v>
      </c>
      <c r="L477" t="s">
        <v>715</v>
      </c>
      <c r="M477" t="s">
        <v>731</v>
      </c>
      <c r="N477" t="s">
        <v>1209</v>
      </c>
      <c r="O477" s="8">
        <v>210.76</v>
      </c>
      <c r="P477" s="8">
        <v>221.58</v>
      </c>
      <c r="Q477" s="10">
        <v>8.8999999999999996E-2</v>
      </c>
      <c r="R477" s="12">
        <v>5</v>
      </c>
      <c r="S477" s="8">
        <f t="shared" si="52"/>
        <v>1009.2969000000002</v>
      </c>
      <c r="T477" s="8">
        <f t="shared" si="53"/>
        <v>1053.8</v>
      </c>
      <c r="U477" s="8">
        <f t="shared" si="54"/>
        <v>-44.50309999999979</v>
      </c>
      <c r="V477" s="10">
        <f t="shared" si="55"/>
        <v>-4.4093170205912434E-2</v>
      </c>
    </row>
    <row r="478" spans="1:22" x14ac:dyDescent="0.3">
      <c r="A478" t="s">
        <v>491</v>
      </c>
      <c r="B478" s="6">
        <v>44999</v>
      </c>
      <c r="C478" s="6">
        <v>45003</v>
      </c>
      <c r="D478" s="6">
        <f t="shared" si="49"/>
        <v>45003</v>
      </c>
      <c r="E478" s="12">
        <f t="shared" si="50"/>
        <v>4</v>
      </c>
      <c r="F478" t="s">
        <v>649</v>
      </c>
      <c r="G478" t="s">
        <v>656</v>
      </c>
      <c r="H478" t="s">
        <v>698</v>
      </c>
      <c r="I478" t="str">
        <f t="shared" si="51"/>
        <v>Europe→Germany→Frankfurt</v>
      </c>
      <c r="J478" t="s">
        <v>706</v>
      </c>
      <c r="K478" t="s">
        <v>711</v>
      </c>
      <c r="L478" t="s">
        <v>720</v>
      </c>
      <c r="M478" t="s">
        <v>727</v>
      </c>
      <c r="N478" t="s">
        <v>1210</v>
      </c>
      <c r="O478" s="8">
        <v>472.33</v>
      </c>
      <c r="P478" s="8">
        <v>360.34</v>
      </c>
      <c r="Q478" s="10">
        <v>0.16500000000000001</v>
      </c>
      <c r="R478" s="12">
        <v>14</v>
      </c>
      <c r="S478" s="8">
        <f t="shared" si="52"/>
        <v>4212.3745999999992</v>
      </c>
      <c r="T478" s="8">
        <f t="shared" si="53"/>
        <v>6612.62</v>
      </c>
      <c r="U478" s="8">
        <f t="shared" si="54"/>
        <v>-2400.2454000000007</v>
      </c>
      <c r="V478" s="10">
        <f t="shared" si="55"/>
        <v>-0.56980815523861561</v>
      </c>
    </row>
    <row r="479" spans="1:22" x14ac:dyDescent="0.3">
      <c r="A479" t="s">
        <v>492</v>
      </c>
      <c r="B479" s="6">
        <v>45123</v>
      </c>
      <c r="C479" s="6">
        <v>45151</v>
      </c>
      <c r="D479" s="6">
        <f t="shared" si="49"/>
        <v>45151</v>
      </c>
      <c r="E479" s="12">
        <f t="shared" si="50"/>
        <v>28</v>
      </c>
      <c r="F479" t="s">
        <v>649</v>
      </c>
      <c r="G479" t="s">
        <v>658</v>
      </c>
      <c r="H479" t="s">
        <v>693</v>
      </c>
      <c r="I479" t="str">
        <f t="shared" si="51"/>
        <v>Europe→United Kingdom→Manchester</v>
      </c>
      <c r="J479" t="s">
        <v>703</v>
      </c>
      <c r="K479" t="s">
        <v>708</v>
      </c>
      <c r="L479" t="s">
        <v>713</v>
      </c>
      <c r="M479" t="s">
        <v>731</v>
      </c>
      <c r="N479" t="s">
        <v>1211</v>
      </c>
      <c r="O479" s="8">
        <v>1039.03</v>
      </c>
      <c r="P479" s="8">
        <v>2545.81</v>
      </c>
      <c r="Q479" s="10">
        <v>0.216</v>
      </c>
      <c r="R479" s="12">
        <v>21</v>
      </c>
      <c r="S479" s="8">
        <f t="shared" si="52"/>
        <v>41914.215840000004</v>
      </c>
      <c r="T479" s="8">
        <f t="shared" si="53"/>
        <v>21819.63</v>
      </c>
      <c r="U479" s="8">
        <f t="shared" si="54"/>
        <v>20094.585840000003</v>
      </c>
      <c r="V479" s="10">
        <f t="shared" si="55"/>
        <v>0.47942172929364774</v>
      </c>
    </row>
    <row r="480" spans="1:22" x14ac:dyDescent="0.3">
      <c r="A480" t="s">
        <v>493</v>
      </c>
      <c r="B480" s="6">
        <v>45032</v>
      </c>
      <c r="C480" s="6">
        <v>45035</v>
      </c>
      <c r="D480" s="6">
        <f t="shared" si="49"/>
        <v>45035</v>
      </c>
      <c r="E480" s="12">
        <f t="shared" si="50"/>
        <v>3</v>
      </c>
      <c r="F480" t="s">
        <v>649</v>
      </c>
      <c r="G480" t="s">
        <v>656</v>
      </c>
      <c r="H480" t="s">
        <v>684</v>
      </c>
      <c r="I480" t="str">
        <f t="shared" si="51"/>
        <v>Europe→Germany→Munich</v>
      </c>
      <c r="J480" t="s">
        <v>701</v>
      </c>
      <c r="K480" t="s">
        <v>711</v>
      </c>
      <c r="L480" t="s">
        <v>717</v>
      </c>
      <c r="M480" t="s">
        <v>733</v>
      </c>
      <c r="N480" t="s">
        <v>1212</v>
      </c>
      <c r="O480" s="8">
        <v>553.61</v>
      </c>
      <c r="P480" s="8">
        <v>699.47</v>
      </c>
      <c r="Q480" s="10">
        <v>0.02</v>
      </c>
      <c r="R480" s="12">
        <v>33</v>
      </c>
      <c r="S480" s="8">
        <f t="shared" si="52"/>
        <v>22620.859800000002</v>
      </c>
      <c r="T480" s="8">
        <f t="shared" si="53"/>
        <v>18269.13</v>
      </c>
      <c r="U480" s="8">
        <f t="shared" si="54"/>
        <v>4351.729800000001</v>
      </c>
      <c r="V480" s="10">
        <f t="shared" si="55"/>
        <v>0.19237685209472014</v>
      </c>
    </row>
    <row r="481" spans="1:22" x14ac:dyDescent="0.3">
      <c r="A481" t="s">
        <v>494</v>
      </c>
      <c r="B481" s="6">
        <v>45293</v>
      </c>
      <c r="C481" s="6">
        <v>45306</v>
      </c>
      <c r="D481" s="6">
        <f t="shared" si="49"/>
        <v>45306</v>
      </c>
      <c r="E481" s="12">
        <f t="shared" si="50"/>
        <v>13</v>
      </c>
      <c r="F481" t="s">
        <v>647</v>
      </c>
      <c r="G481" t="s">
        <v>652</v>
      </c>
      <c r="H481" t="s">
        <v>694</v>
      </c>
      <c r="I481" t="str">
        <f t="shared" si="51"/>
        <v>Asia→Japan→Nagoya</v>
      </c>
      <c r="J481" t="s">
        <v>705</v>
      </c>
      <c r="K481" t="s">
        <v>709</v>
      </c>
      <c r="L481" t="s">
        <v>715</v>
      </c>
      <c r="M481" t="s">
        <v>729</v>
      </c>
      <c r="N481" t="s">
        <v>1213</v>
      </c>
      <c r="O481" s="8">
        <v>1219.06</v>
      </c>
      <c r="P481" s="8">
        <v>2738.69</v>
      </c>
      <c r="Q481" s="10">
        <v>7.5999999999999998E-2</v>
      </c>
      <c r="R481" s="12">
        <v>16</v>
      </c>
      <c r="S481" s="8">
        <f t="shared" si="52"/>
        <v>40488.792960000006</v>
      </c>
      <c r="T481" s="8">
        <f t="shared" si="53"/>
        <v>19504.96</v>
      </c>
      <c r="U481" s="8">
        <f t="shared" si="54"/>
        <v>20983.832960000007</v>
      </c>
      <c r="V481" s="10">
        <f t="shared" si="55"/>
        <v>0.51826274447673737</v>
      </c>
    </row>
    <row r="482" spans="1:22" x14ac:dyDescent="0.3">
      <c r="A482" t="s">
        <v>495</v>
      </c>
      <c r="B482" s="6">
        <v>45538</v>
      </c>
      <c r="C482" s="6">
        <v>45542</v>
      </c>
      <c r="D482" s="6">
        <f t="shared" si="49"/>
        <v>45542</v>
      </c>
      <c r="E482" s="12">
        <f t="shared" si="50"/>
        <v>4</v>
      </c>
      <c r="F482" t="s">
        <v>647</v>
      </c>
      <c r="G482" t="s">
        <v>652</v>
      </c>
      <c r="H482" t="s">
        <v>689</v>
      </c>
      <c r="I482" t="str">
        <f t="shared" si="51"/>
        <v>Asia→Japan→Tokyo</v>
      </c>
      <c r="J482" t="s">
        <v>705</v>
      </c>
      <c r="K482" t="s">
        <v>710</v>
      </c>
      <c r="L482" t="s">
        <v>725</v>
      </c>
      <c r="M482" t="s">
        <v>728</v>
      </c>
      <c r="N482" t="s">
        <v>1214</v>
      </c>
      <c r="O482" s="8">
        <v>43.23</v>
      </c>
      <c r="P482" s="8">
        <v>94.78</v>
      </c>
      <c r="Q482" s="10">
        <v>9.0999999999999998E-2</v>
      </c>
      <c r="R482" s="12">
        <v>55</v>
      </c>
      <c r="S482" s="8">
        <f t="shared" si="52"/>
        <v>4738.5261</v>
      </c>
      <c r="T482" s="8">
        <f t="shared" si="53"/>
        <v>2377.6499999999996</v>
      </c>
      <c r="U482" s="8">
        <f t="shared" si="54"/>
        <v>2360.8761000000004</v>
      </c>
      <c r="V482" s="10">
        <f t="shared" si="55"/>
        <v>0.49823005090127082</v>
      </c>
    </row>
    <row r="483" spans="1:22" x14ac:dyDescent="0.3">
      <c r="A483" t="s">
        <v>496</v>
      </c>
      <c r="B483" s="6">
        <v>45899</v>
      </c>
      <c r="C483" s="6">
        <v>45903</v>
      </c>
      <c r="D483" s="6">
        <f t="shared" si="49"/>
        <v>45903</v>
      </c>
      <c r="E483" s="12">
        <f t="shared" si="50"/>
        <v>4</v>
      </c>
      <c r="F483" t="s">
        <v>649</v>
      </c>
      <c r="G483" t="s">
        <v>657</v>
      </c>
      <c r="H483" t="s">
        <v>673</v>
      </c>
      <c r="I483" t="str">
        <f t="shared" si="51"/>
        <v>Europe→France→Marseille</v>
      </c>
      <c r="J483" t="s">
        <v>705</v>
      </c>
      <c r="K483" t="s">
        <v>709</v>
      </c>
      <c r="L483" t="s">
        <v>713</v>
      </c>
      <c r="M483" t="s">
        <v>731</v>
      </c>
      <c r="N483" t="s">
        <v>1215</v>
      </c>
      <c r="O483" s="8">
        <v>1286.56</v>
      </c>
      <c r="P483" s="8">
        <v>2777.35</v>
      </c>
      <c r="Q483" s="10">
        <v>0.13200000000000001</v>
      </c>
      <c r="R483" s="12">
        <v>15</v>
      </c>
      <c r="S483" s="8">
        <f t="shared" si="52"/>
        <v>36161.097000000002</v>
      </c>
      <c r="T483" s="8">
        <f t="shared" si="53"/>
        <v>19298.399999999998</v>
      </c>
      <c r="U483" s="8">
        <f t="shared" si="54"/>
        <v>16862.697000000004</v>
      </c>
      <c r="V483" s="10">
        <f t="shared" si="55"/>
        <v>0.46632150014696744</v>
      </c>
    </row>
    <row r="484" spans="1:22" x14ac:dyDescent="0.3">
      <c r="A484" t="s">
        <v>497</v>
      </c>
      <c r="B484" s="6">
        <v>45775</v>
      </c>
      <c r="C484" s="6">
        <v>45796</v>
      </c>
      <c r="D484" s="6">
        <f t="shared" si="49"/>
        <v>45796</v>
      </c>
      <c r="E484" s="12">
        <f t="shared" si="50"/>
        <v>21</v>
      </c>
      <c r="F484" t="s">
        <v>649</v>
      </c>
      <c r="G484" t="s">
        <v>656</v>
      </c>
      <c r="H484" t="s">
        <v>671</v>
      </c>
      <c r="I484" t="str">
        <f t="shared" si="51"/>
        <v>Europe→Germany→Berlin</v>
      </c>
      <c r="J484" t="s">
        <v>701</v>
      </c>
      <c r="K484" t="s">
        <v>710</v>
      </c>
      <c r="L484" t="s">
        <v>717</v>
      </c>
      <c r="M484" t="s">
        <v>730</v>
      </c>
      <c r="N484" t="s">
        <v>1216</v>
      </c>
      <c r="O484" s="8">
        <v>350.76</v>
      </c>
      <c r="P484" s="8">
        <v>492.18</v>
      </c>
      <c r="Q484" s="10">
        <v>5.2999999999999999E-2</v>
      </c>
      <c r="R484" s="12">
        <v>11</v>
      </c>
      <c r="S484" s="8">
        <f t="shared" si="52"/>
        <v>5127.0390600000001</v>
      </c>
      <c r="T484" s="8">
        <f t="shared" si="53"/>
        <v>3858.3599999999997</v>
      </c>
      <c r="U484" s="8">
        <f t="shared" si="54"/>
        <v>1268.6790600000004</v>
      </c>
      <c r="V484" s="10">
        <f t="shared" si="55"/>
        <v>0.24744868239798437</v>
      </c>
    </row>
    <row r="485" spans="1:22" x14ac:dyDescent="0.3">
      <c r="A485" t="s">
        <v>498</v>
      </c>
      <c r="B485" s="6">
        <v>45148</v>
      </c>
      <c r="C485" s="6">
        <v>45153</v>
      </c>
      <c r="D485" s="6">
        <f t="shared" si="49"/>
        <v>45153</v>
      </c>
      <c r="E485" s="12">
        <f t="shared" si="50"/>
        <v>5</v>
      </c>
      <c r="F485" t="s">
        <v>648</v>
      </c>
      <c r="G485" t="s">
        <v>655</v>
      </c>
      <c r="H485" t="s">
        <v>670</v>
      </c>
      <c r="I485" t="str">
        <f t="shared" si="51"/>
        <v>Americas→Brazil→São Paulo</v>
      </c>
      <c r="J485" t="s">
        <v>702</v>
      </c>
      <c r="K485" t="s">
        <v>711</v>
      </c>
      <c r="L485" t="s">
        <v>715</v>
      </c>
      <c r="M485" t="s">
        <v>729</v>
      </c>
      <c r="N485" t="s">
        <v>1217</v>
      </c>
      <c r="O485" s="8">
        <v>1307.52</v>
      </c>
      <c r="P485" s="8">
        <v>1921.65</v>
      </c>
      <c r="Q485" s="10">
        <v>0.123</v>
      </c>
      <c r="R485" s="12">
        <v>13</v>
      </c>
      <c r="S485" s="8">
        <f t="shared" si="52"/>
        <v>21908.731650000002</v>
      </c>
      <c r="T485" s="8">
        <f t="shared" si="53"/>
        <v>16997.759999999998</v>
      </c>
      <c r="U485" s="8">
        <f t="shared" si="54"/>
        <v>4910.9716500000031</v>
      </c>
      <c r="V485" s="10">
        <f t="shared" si="55"/>
        <v>0.22415590863289445</v>
      </c>
    </row>
    <row r="486" spans="1:22" x14ac:dyDescent="0.3">
      <c r="A486" t="s">
        <v>499</v>
      </c>
      <c r="B486" s="6">
        <v>45634</v>
      </c>
      <c r="C486" s="6">
        <v>45634</v>
      </c>
      <c r="D486" s="6">
        <f t="shared" si="49"/>
        <v>45634</v>
      </c>
      <c r="E486" s="12">
        <f t="shared" si="50"/>
        <v>0</v>
      </c>
      <c r="F486" t="s">
        <v>649</v>
      </c>
      <c r="G486" t="s">
        <v>657</v>
      </c>
      <c r="H486" t="s">
        <v>679</v>
      </c>
      <c r="I486" t="str">
        <f t="shared" si="51"/>
        <v>Europe→France→Lyon</v>
      </c>
      <c r="J486" t="s">
        <v>706</v>
      </c>
      <c r="K486" t="s">
        <v>707</v>
      </c>
      <c r="L486" t="s">
        <v>722</v>
      </c>
      <c r="M486" t="s">
        <v>727</v>
      </c>
      <c r="N486" t="s">
        <v>1218</v>
      </c>
      <c r="O486" s="8">
        <v>257.44</v>
      </c>
      <c r="P486" s="8">
        <v>290.33</v>
      </c>
      <c r="Q486" s="10">
        <v>9.1999999999999998E-2</v>
      </c>
      <c r="R486" s="12">
        <v>23</v>
      </c>
      <c r="S486" s="8">
        <f t="shared" si="52"/>
        <v>6063.2517199999993</v>
      </c>
      <c r="T486" s="8">
        <f t="shared" si="53"/>
        <v>5921.12</v>
      </c>
      <c r="U486" s="8">
        <f t="shared" si="54"/>
        <v>142.1317199999994</v>
      </c>
      <c r="V486" s="10">
        <f t="shared" si="55"/>
        <v>2.3441500792581216E-2</v>
      </c>
    </row>
    <row r="487" spans="1:22" x14ac:dyDescent="0.3">
      <c r="A487" t="s">
        <v>500</v>
      </c>
      <c r="B487" s="6">
        <v>45224</v>
      </c>
      <c r="C487" s="6">
        <v>45254</v>
      </c>
      <c r="D487" s="6">
        <f t="shared" si="49"/>
        <v>45254</v>
      </c>
      <c r="E487" s="12">
        <f t="shared" si="50"/>
        <v>30</v>
      </c>
      <c r="F487" t="s">
        <v>649</v>
      </c>
      <c r="G487" t="s">
        <v>657</v>
      </c>
      <c r="H487" t="s">
        <v>690</v>
      </c>
      <c r="I487" t="str">
        <f t="shared" si="51"/>
        <v>Europe→France→Paris</v>
      </c>
      <c r="J487" t="s">
        <v>706</v>
      </c>
      <c r="K487" t="s">
        <v>710</v>
      </c>
      <c r="L487" t="s">
        <v>712</v>
      </c>
      <c r="M487" t="s">
        <v>730</v>
      </c>
      <c r="N487" t="s">
        <v>1219</v>
      </c>
      <c r="O487" s="8">
        <v>287.85000000000002</v>
      </c>
      <c r="P487" s="8">
        <v>602.91999999999996</v>
      </c>
      <c r="Q487" s="10">
        <v>0.222</v>
      </c>
      <c r="R487" s="12">
        <v>11</v>
      </c>
      <c r="S487" s="8">
        <f t="shared" si="52"/>
        <v>5159.7893599999998</v>
      </c>
      <c r="T487" s="8">
        <f t="shared" si="53"/>
        <v>3166.3500000000004</v>
      </c>
      <c r="U487" s="8">
        <f t="shared" si="54"/>
        <v>1993.4393599999994</v>
      </c>
      <c r="V487" s="10">
        <f t="shared" si="55"/>
        <v>0.38634122847216373</v>
      </c>
    </row>
    <row r="488" spans="1:22" x14ac:dyDescent="0.3">
      <c r="A488" t="s">
        <v>501</v>
      </c>
      <c r="B488" s="6">
        <v>45613</v>
      </c>
      <c r="C488" s="6">
        <v>45624</v>
      </c>
      <c r="D488" s="6">
        <f t="shared" si="49"/>
        <v>45624</v>
      </c>
      <c r="E488" s="12">
        <f t="shared" si="50"/>
        <v>11</v>
      </c>
      <c r="F488" t="s">
        <v>648</v>
      </c>
      <c r="G488" t="s">
        <v>653</v>
      </c>
      <c r="H488" t="s">
        <v>1426</v>
      </c>
      <c r="I488" t="str">
        <f t="shared" si="51"/>
        <v>Americas→Canada→Unknown</v>
      </c>
      <c r="J488" t="s">
        <v>704</v>
      </c>
      <c r="K488" t="s">
        <v>710</v>
      </c>
      <c r="L488" t="s">
        <v>720</v>
      </c>
      <c r="M488" t="s">
        <v>728</v>
      </c>
      <c r="N488" t="s">
        <v>1220</v>
      </c>
      <c r="O488" s="8">
        <v>1008.16</v>
      </c>
      <c r="P488" s="8">
        <v>2077.5</v>
      </c>
      <c r="Q488" s="10">
        <v>7.3999999999999996E-2</v>
      </c>
      <c r="R488" s="12">
        <v>15</v>
      </c>
      <c r="S488" s="8">
        <f t="shared" si="52"/>
        <v>28856.475000000002</v>
      </c>
      <c r="T488" s="8">
        <f t="shared" si="53"/>
        <v>15122.4</v>
      </c>
      <c r="U488" s="8">
        <f t="shared" si="54"/>
        <v>13734.075000000003</v>
      </c>
      <c r="V488" s="10">
        <f t="shared" si="55"/>
        <v>0.47594430712691005</v>
      </c>
    </row>
    <row r="489" spans="1:22" x14ac:dyDescent="0.3">
      <c r="A489" t="s">
        <v>502</v>
      </c>
      <c r="B489" s="6">
        <v>45424</v>
      </c>
      <c r="C489" s="6">
        <v>45436</v>
      </c>
      <c r="D489" s="6">
        <f t="shared" si="49"/>
        <v>45436</v>
      </c>
      <c r="E489" s="12">
        <f t="shared" si="50"/>
        <v>12</v>
      </c>
      <c r="F489" t="s">
        <v>649</v>
      </c>
      <c r="G489" t="s">
        <v>658</v>
      </c>
      <c r="H489" t="s">
        <v>693</v>
      </c>
      <c r="I489" t="str">
        <f t="shared" si="51"/>
        <v>Europe→United Kingdom→Manchester</v>
      </c>
      <c r="J489" t="s">
        <v>702</v>
      </c>
      <c r="K489" t="s">
        <v>709</v>
      </c>
      <c r="L489" t="s">
        <v>723</v>
      </c>
      <c r="M489" t="s">
        <v>728</v>
      </c>
      <c r="N489" t="s">
        <v>1221</v>
      </c>
      <c r="O489" s="8">
        <v>111.02</v>
      </c>
      <c r="P489" s="8">
        <v>172.88</v>
      </c>
      <c r="Q489" s="10">
        <v>0.19700000000000001</v>
      </c>
      <c r="R489" s="12">
        <v>29</v>
      </c>
      <c r="S489" s="8">
        <f t="shared" si="52"/>
        <v>4025.8565599999993</v>
      </c>
      <c r="T489" s="8">
        <f t="shared" si="53"/>
        <v>3219.58</v>
      </c>
      <c r="U489" s="8">
        <f t="shared" si="54"/>
        <v>806.27655999999934</v>
      </c>
      <c r="V489" s="10">
        <f t="shared" si="55"/>
        <v>0.20027453735212053</v>
      </c>
    </row>
    <row r="490" spans="1:22" x14ac:dyDescent="0.3">
      <c r="A490" t="s">
        <v>503</v>
      </c>
      <c r="B490" s="6">
        <v>45792</v>
      </c>
      <c r="C490" s="6">
        <v>45813</v>
      </c>
      <c r="D490" s="6">
        <f t="shared" si="49"/>
        <v>45813</v>
      </c>
      <c r="E490" s="12">
        <f t="shared" si="50"/>
        <v>21</v>
      </c>
      <c r="F490" t="s">
        <v>647</v>
      </c>
      <c r="G490" t="s">
        <v>652</v>
      </c>
      <c r="H490" t="s">
        <v>666</v>
      </c>
      <c r="I490" t="str">
        <f t="shared" si="51"/>
        <v>Asia→Japan→Osaka</v>
      </c>
      <c r="J490" t="s">
        <v>706</v>
      </c>
      <c r="K490" t="s">
        <v>711</v>
      </c>
      <c r="L490" t="s">
        <v>722</v>
      </c>
      <c r="M490" t="s">
        <v>730</v>
      </c>
      <c r="N490" t="s">
        <v>1222</v>
      </c>
      <c r="O490" s="8">
        <v>1466.5</v>
      </c>
      <c r="P490" s="8">
        <v>2778.74</v>
      </c>
      <c r="Q490" s="10">
        <v>0.13500000000000001</v>
      </c>
      <c r="R490" s="12">
        <v>4</v>
      </c>
      <c r="S490" s="8">
        <f t="shared" si="52"/>
        <v>9614.4403999999995</v>
      </c>
      <c r="T490" s="8">
        <f t="shared" si="53"/>
        <v>5866</v>
      </c>
      <c r="U490" s="8">
        <f t="shared" si="54"/>
        <v>3748.4403999999995</v>
      </c>
      <c r="V490" s="10">
        <f t="shared" si="55"/>
        <v>0.38987608680792279</v>
      </c>
    </row>
    <row r="491" spans="1:22" x14ac:dyDescent="0.3">
      <c r="A491" t="s">
        <v>504</v>
      </c>
      <c r="B491" s="6">
        <v>45403</v>
      </c>
      <c r="C491" s="6">
        <v>45431</v>
      </c>
      <c r="D491" s="6">
        <f t="shared" si="49"/>
        <v>45431</v>
      </c>
      <c r="E491" s="12">
        <f t="shared" si="50"/>
        <v>28</v>
      </c>
      <c r="F491" t="s">
        <v>646</v>
      </c>
      <c r="G491" t="s">
        <v>651</v>
      </c>
      <c r="H491" t="s">
        <v>665</v>
      </c>
      <c r="I491" t="str">
        <f t="shared" si="51"/>
        <v>Africa→Nigeria→Lagos</v>
      </c>
      <c r="J491" t="s">
        <v>701</v>
      </c>
      <c r="K491" t="s">
        <v>710</v>
      </c>
      <c r="L491" t="s">
        <v>720</v>
      </c>
      <c r="M491" t="s">
        <v>733</v>
      </c>
      <c r="N491" t="s">
        <v>1223</v>
      </c>
      <c r="O491" s="8">
        <v>187.22</v>
      </c>
      <c r="P491" s="8">
        <v>309.47000000000003</v>
      </c>
      <c r="Q491" s="10">
        <v>0</v>
      </c>
      <c r="R491" s="12">
        <v>5</v>
      </c>
      <c r="S491" s="8">
        <f t="shared" si="52"/>
        <v>1547.3500000000001</v>
      </c>
      <c r="T491" s="8">
        <f t="shared" si="53"/>
        <v>936.1</v>
      </c>
      <c r="U491" s="8">
        <f t="shared" si="54"/>
        <v>611.25000000000011</v>
      </c>
      <c r="V491" s="10">
        <f t="shared" si="55"/>
        <v>0.39503021294471197</v>
      </c>
    </row>
    <row r="492" spans="1:22" x14ac:dyDescent="0.3">
      <c r="A492" t="s">
        <v>505</v>
      </c>
      <c r="B492" s="6">
        <v>45523</v>
      </c>
      <c r="C492" s="6">
        <v>45542</v>
      </c>
      <c r="D492" s="6">
        <f t="shared" si="49"/>
        <v>45542</v>
      </c>
      <c r="E492" s="12">
        <f t="shared" si="50"/>
        <v>19</v>
      </c>
      <c r="F492" t="s">
        <v>649</v>
      </c>
      <c r="G492" t="s">
        <v>657</v>
      </c>
      <c r="H492" t="s">
        <v>679</v>
      </c>
      <c r="I492" t="str">
        <f t="shared" si="51"/>
        <v>Europe→France→Lyon</v>
      </c>
      <c r="J492" t="s">
        <v>701</v>
      </c>
      <c r="K492" t="s">
        <v>711</v>
      </c>
      <c r="L492" t="s">
        <v>713</v>
      </c>
      <c r="M492" t="s">
        <v>727</v>
      </c>
      <c r="N492" t="s">
        <v>1224</v>
      </c>
      <c r="O492" s="8">
        <v>297.58999999999997</v>
      </c>
      <c r="P492" s="8">
        <v>666.41</v>
      </c>
      <c r="Q492" s="10">
        <v>0</v>
      </c>
      <c r="R492" s="12">
        <v>10</v>
      </c>
      <c r="S492" s="8">
        <f t="shared" si="52"/>
        <v>6664.0999999999995</v>
      </c>
      <c r="T492" s="8">
        <f t="shared" si="53"/>
        <v>2975.8999999999996</v>
      </c>
      <c r="U492" s="8">
        <f t="shared" si="54"/>
        <v>3688.2</v>
      </c>
      <c r="V492" s="10">
        <f t="shared" si="55"/>
        <v>0.55344307558409989</v>
      </c>
    </row>
    <row r="493" spans="1:22" x14ac:dyDescent="0.3">
      <c r="A493" t="s">
        <v>506</v>
      </c>
      <c r="B493" s="6">
        <v>45861</v>
      </c>
      <c r="C493" s="6">
        <v>45888</v>
      </c>
      <c r="D493" s="6">
        <f t="shared" si="49"/>
        <v>45888</v>
      </c>
      <c r="E493" s="12">
        <f t="shared" si="50"/>
        <v>27</v>
      </c>
      <c r="F493" t="s">
        <v>647</v>
      </c>
      <c r="G493" t="s">
        <v>652</v>
      </c>
      <c r="H493" t="s">
        <v>694</v>
      </c>
      <c r="I493" t="str">
        <f t="shared" si="51"/>
        <v>Asia→Japan→Nagoya</v>
      </c>
      <c r="J493" t="s">
        <v>704</v>
      </c>
      <c r="K493" t="s">
        <v>709</v>
      </c>
      <c r="L493" t="s">
        <v>717</v>
      </c>
      <c r="M493" t="s">
        <v>733</v>
      </c>
      <c r="N493" t="s">
        <v>1225</v>
      </c>
      <c r="O493" s="8">
        <v>896.09</v>
      </c>
      <c r="P493" s="8">
        <v>744.27</v>
      </c>
      <c r="Q493" s="10">
        <v>8.3000000000000004E-2</v>
      </c>
      <c r="R493" s="12">
        <v>11</v>
      </c>
      <c r="S493" s="8">
        <f t="shared" si="52"/>
        <v>7507.4514899999995</v>
      </c>
      <c r="T493" s="8">
        <f t="shared" si="53"/>
        <v>9856.99</v>
      </c>
      <c r="U493" s="8">
        <f t="shared" si="54"/>
        <v>-2349.5385100000003</v>
      </c>
      <c r="V493" s="10">
        <f t="shared" si="55"/>
        <v>-0.31296086469950679</v>
      </c>
    </row>
    <row r="494" spans="1:22" x14ac:dyDescent="0.3">
      <c r="A494" t="s">
        <v>507</v>
      </c>
      <c r="B494" s="6">
        <v>45352</v>
      </c>
      <c r="C494" s="6">
        <v>45351</v>
      </c>
      <c r="D494" s="6">
        <f t="shared" si="49"/>
        <v>45352</v>
      </c>
      <c r="E494" s="12">
        <f t="shared" si="50"/>
        <v>0</v>
      </c>
      <c r="F494" t="s">
        <v>648</v>
      </c>
      <c r="G494" t="s">
        <v>655</v>
      </c>
      <c r="H494" t="s">
        <v>670</v>
      </c>
      <c r="I494" t="str">
        <f t="shared" si="51"/>
        <v>Americas→Brazil→São Paulo</v>
      </c>
      <c r="J494" t="s">
        <v>703</v>
      </c>
      <c r="K494" t="s">
        <v>711</v>
      </c>
      <c r="L494" t="s">
        <v>714</v>
      </c>
      <c r="M494" t="s">
        <v>730</v>
      </c>
      <c r="N494" t="s">
        <v>1226</v>
      </c>
      <c r="O494" s="8">
        <v>5.34</v>
      </c>
      <c r="P494" s="8">
        <v>12.69</v>
      </c>
      <c r="Q494" s="10">
        <v>0.13200000000000001</v>
      </c>
      <c r="R494" s="12">
        <v>10</v>
      </c>
      <c r="S494" s="8">
        <f t="shared" si="52"/>
        <v>110.14919999999999</v>
      </c>
      <c r="T494" s="8">
        <f t="shared" si="53"/>
        <v>53.4</v>
      </c>
      <c r="U494" s="8">
        <f t="shared" si="54"/>
        <v>56.749199999999995</v>
      </c>
      <c r="V494" s="10">
        <f t="shared" si="55"/>
        <v>0.51520301554618642</v>
      </c>
    </row>
    <row r="495" spans="1:22" x14ac:dyDescent="0.3">
      <c r="A495" t="s">
        <v>508</v>
      </c>
      <c r="B495" s="6">
        <v>45439</v>
      </c>
      <c r="C495" s="6">
        <v>45460</v>
      </c>
      <c r="D495" s="6">
        <f t="shared" si="49"/>
        <v>45460</v>
      </c>
      <c r="E495" s="12">
        <f t="shared" si="50"/>
        <v>21</v>
      </c>
      <c r="F495" t="s">
        <v>647</v>
      </c>
      <c r="G495" t="s">
        <v>654</v>
      </c>
      <c r="H495" t="s">
        <v>680</v>
      </c>
      <c r="I495" t="str">
        <f t="shared" si="51"/>
        <v>Asia→India→Delhi</v>
      </c>
      <c r="J495" t="s">
        <v>705</v>
      </c>
      <c r="K495" t="s">
        <v>708</v>
      </c>
      <c r="L495" t="s">
        <v>722</v>
      </c>
      <c r="M495" t="s">
        <v>733</v>
      </c>
      <c r="N495" t="s">
        <v>1227</v>
      </c>
      <c r="O495" s="8">
        <v>465.02</v>
      </c>
      <c r="P495" s="8">
        <v>651.55999999999995</v>
      </c>
      <c r="Q495" s="10">
        <v>4.2000000000000003E-2</v>
      </c>
      <c r="R495" s="12">
        <v>19</v>
      </c>
      <c r="S495" s="8">
        <f t="shared" si="52"/>
        <v>11859.695119999998</v>
      </c>
      <c r="T495" s="8">
        <f t="shared" si="53"/>
        <v>8835.3799999999992</v>
      </c>
      <c r="U495" s="8">
        <f t="shared" si="54"/>
        <v>3024.3151199999993</v>
      </c>
      <c r="V495" s="10">
        <f t="shared" si="55"/>
        <v>0.25500783025187918</v>
      </c>
    </row>
    <row r="496" spans="1:22" x14ac:dyDescent="0.3">
      <c r="A496" t="s">
        <v>509</v>
      </c>
      <c r="B496" s="6">
        <v>45508</v>
      </c>
      <c r="C496" s="6">
        <v>45521</v>
      </c>
      <c r="D496" s="6">
        <f t="shared" si="49"/>
        <v>45521</v>
      </c>
      <c r="E496" s="12">
        <f t="shared" si="50"/>
        <v>13</v>
      </c>
      <c r="F496" t="s">
        <v>648</v>
      </c>
      <c r="G496" t="s">
        <v>660</v>
      </c>
      <c r="H496" t="s">
        <v>697</v>
      </c>
      <c r="I496" t="str">
        <f t="shared" si="51"/>
        <v>Americas→USA→Austin</v>
      </c>
      <c r="J496" t="s">
        <v>704</v>
      </c>
      <c r="K496" t="s">
        <v>707</v>
      </c>
      <c r="L496" t="s">
        <v>726</v>
      </c>
      <c r="M496" t="s">
        <v>732</v>
      </c>
      <c r="N496" t="s">
        <v>1228</v>
      </c>
      <c r="O496" s="8">
        <v>352.79</v>
      </c>
      <c r="P496" s="8">
        <v>754.22</v>
      </c>
      <c r="Q496" s="10">
        <v>0.113</v>
      </c>
      <c r="R496" s="12">
        <v>7</v>
      </c>
      <c r="S496" s="8">
        <f t="shared" si="52"/>
        <v>4682.9519799999998</v>
      </c>
      <c r="T496" s="8">
        <f t="shared" si="53"/>
        <v>2469.5300000000002</v>
      </c>
      <c r="U496" s="8">
        <f t="shared" si="54"/>
        <v>2213.4219799999996</v>
      </c>
      <c r="V496" s="10">
        <f t="shared" si="55"/>
        <v>0.47265528014233443</v>
      </c>
    </row>
    <row r="497" spans="1:22" x14ac:dyDescent="0.3">
      <c r="A497" t="s">
        <v>510</v>
      </c>
      <c r="B497" s="6">
        <v>45097</v>
      </c>
      <c r="C497" s="6">
        <v>45111</v>
      </c>
      <c r="D497" s="6">
        <f t="shared" si="49"/>
        <v>45111</v>
      </c>
      <c r="E497" s="12">
        <f t="shared" si="50"/>
        <v>14</v>
      </c>
      <c r="F497" t="s">
        <v>648</v>
      </c>
      <c r="G497" t="s">
        <v>655</v>
      </c>
      <c r="H497" t="s">
        <v>672</v>
      </c>
      <c r="I497" t="str">
        <f t="shared" si="51"/>
        <v>Americas→Brazil→Brasília</v>
      </c>
      <c r="J497" t="s">
        <v>703</v>
      </c>
      <c r="K497" t="s">
        <v>711</v>
      </c>
      <c r="L497" t="s">
        <v>712</v>
      </c>
      <c r="M497" t="s">
        <v>729</v>
      </c>
      <c r="N497" t="s">
        <v>1229</v>
      </c>
      <c r="O497" s="8">
        <v>1292.8599999999999</v>
      </c>
      <c r="P497" s="8">
        <v>2981.01</v>
      </c>
      <c r="Q497" s="10">
        <v>0.14199999999999999</v>
      </c>
      <c r="R497" s="12">
        <v>12</v>
      </c>
      <c r="S497" s="8">
        <f t="shared" si="52"/>
        <v>30692.47896</v>
      </c>
      <c r="T497" s="8">
        <f t="shared" si="53"/>
        <v>15514.32</v>
      </c>
      <c r="U497" s="8">
        <f t="shared" si="54"/>
        <v>15178.158960000001</v>
      </c>
      <c r="V497" s="10">
        <f t="shared" si="55"/>
        <v>0.49452372288927687</v>
      </c>
    </row>
    <row r="498" spans="1:22" x14ac:dyDescent="0.3">
      <c r="A498" t="s">
        <v>511</v>
      </c>
      <c r="B498" s="6">
        <v>45544</v>
      </c>
      <c r="C498" s="6">
        <v>45548</v>
      </c>
      <c r="D498" s="6">
        <f t="shared" si="49"/>
        <v>45548</v>
      </c>
      <c r="E498" s="12">
        <f t="shared" si="50"/>
        <v>4</v>
      </c>
      <c r="F498" t="s">
        <v>649</v>
      </c>
      <c r="G498" t="s">
        <v>658</v>
      </c>
      <c r="H498" t="s">
        <v>683</v>
      </c>
      <c r="I498" t="str">
        <f t="shared" si="51"/>
        <v>Europe→United Kingdom→London</v>
      </c>
      <c r="J498" t="s">
        <v>704</v>
      </c>
      <c r="K498" t="s">
        <v>709</v>
      </c>
      <c r="L498" t="s">
        <v>721</v>
      </c>
      <c r="M498" t="s">
        <v>729</v>
      </c>
      <c r="N498" t="s">
        <v>1230</v>
      </c>
      <c r="O498" s="8">
        <v>1133.08</v>
      </c>
      <c r="P498" s="8">
        <v>976.17</v>
      </c>
      <c r="Q498" s="10">
        <v>4.2000000000000003E-2</v>
      </c>
      <c r="R498" s="12">
        <v>27</v>
      </c>
      <c r="S498" s="8">
        <f t="shared" si="52"/>
        <v>25249.613219999999</v>
      </c>
      <c r="T498" s="8">
        <f t="shared" si="53"/>
        <v>30593.159999999996</v>
      </c>
      <c r="U498" s="8">
        <f t="shared" si="54"/>
        <v>-5343.5467799999969</v>
      </c>
      <c r="V498" s="10">
        <f t="shared" si="55"/>
        <v>-0.21162885678452373</v>
      </c>
    </row>
    <row r="499" spans="1:22" x14ac:dyDescent="0.3">
      <c r="A499" t="s">
        <v>512</v>
      </c>
      <c r="B499" s="6">
        <v>45224</v>
      </c>
      <c r="C499" s="6">
        <v>45227</v>
      </c>
      <c r="D499" s="6">
        <f t="shared" si="49"/>
        <v>45227</v>
      </c>
      <c r="E499" s="12">
        <f t="shared" si="50"/>
        <v>3</v>
      </c>
      <c r="F499" t="s">
        <v>648</v>
      </c>
      <c r="G499" t="s">
        <v>655</v>
      </c>
      <c r="H499" t="s">
        <v>672</v>
      </c>
      <c r="I499" t="str">
        <f t="shared" si="51"/>
        <v>Americas→Brazil→Brasília</v>
      </c>
      <c r="J499" t="s">
        <v>701</v>
      </c>
      <c r="K499" t="s">
        <v>710</v>
      </c>
      <c r="L499" t="s">
        <v>716</v>
      </c>
      <c r="M499" t="s">
        <v>733</v>
      </c>
      <c r="N499" t="s">
        <v>1231</v>
      </c>
      <c r="O499" s="8">
        <v>509.31</v>
      </c>
      <c r="P499" s="8">
        <v>1145.9000000000001</v>
      </c>
      <c r="Q499" s="10">
        <v>5.7000000000000002E-2</v>
      </c>
      <c r="R499" s="12">
        <v>8</v>
      </c>
      <c r="S499" s="8">
        <f t="shared" si="52"/>
        <v>8644.6696000000011</v>
      </c>
      <c r="T499" s="8">
        <f t="shared" si="53"/>
        <v>4074.48</v>
      </c>
      <c r="U499" s="8">
        <f t="shared" si="54"/>
        <v>4570.1896000000015</v>
      </c>
      <c r="V499" s="10">
        <f t="shared" si="55"/>
        <v>0.52867140231709964</v>
      </c>
    </row>
    <row r="500" spans="1:22" x14ac:dyDescent="0.3">
      <c r="A500" t="s">
        <v>513</v>
      </c>
      <c r="B500" s="6">
        <v>45908</v>
      </c>
      <c r="C500" s="6">
        <v>45935</v>
      </c>
      <c r="D500" s="6">
        <f t="shared" si="49"/>
        <v>45935</v>
      </c>
      <c r="E500" s="12">
        <f t="shared" si="50"/>
        <v>27</v>
      </c>
      <c r="F500" t="s">
        <v>648</v>
      </c>
      <c r="G500" t="s">
        <v>655</v>
      </c>
      <c r="H500" t="s">
        <v>692</v>
      </c>
      <c r="I500" t="str">
        <f t="shared" si="51"/>
        <v>Americas→Brazil→Rio de Janeiro</v>
      </c>
      <c r="J500" t="s">
        <v>702</v>
      </c>
      <c r="K500" t="s">
        <v>708</v>
      </c>
      <c r="L500" t="s">
        <v>712</v>
      </c>
      <c r="M500" t="s">
        <v>732</v>
      </c>
      <c r="N500" t="s">
        <v>1232</v>
      </c>
      <c r="O500" s="8">
        <v>660.78</v>
      </c>
      <c r="P500" s="8">
        <v>1630.39</v>
      </c>
      <c r="Q500" s="10">
        <v>0.218</v>
      </c>
      <c r="R500" s="12">
        <v>13</v>
      </c>
      <c r="S500" s="8">
        <f t="shared" si="52"/>
        <v>16574.544740000001</v>
      </c>
      <c r="T500" s="8">
        <f t="shared" si="53"/>
        <v>8590.14</v>
      </c>
      <c r="U500" s="8">
        <f t="shared" si="54"/>
        <v>7984.4047400000018</v>
      </c>
      <c r="V500" s="10">
        <f t="shared" si="55"/>
        <v>0.48172694123724097</v>
      </c>
    </row>
    <row r="501" spans="1:22" x14ac:dyDescent="0.3">
      <c r="A501" t="s">
        <v>514</v>
      </c>
      <c r="B501" s="6">
        <v>45048</v>
      </c>
      <c r="C501" s="6">
        <v>45062</v>
      </c>
      <c r="D501" s="6">
        <f t="shared" si="49"/>
        <v>45062</v>
      </c>
      <c r="E501" s="12">
        <f t="shared" si="50"/>
        <v>14</v>
      </c>
      <c r="F501" t="s">
        <v>647</v>
      </c>
      <c r="G501" t="s">
        <v>654</v>
      </c>
      <c r="H501" t="s">
        <v>668</v>
      </c>
      <c r="I501" t="str">
        <f t="shared" si="51"/>
        <v>Asia→India→Bengaluru</v>
      </c>
      <c r="J501" t="s">
        <v>703</v>
      </c>
      <c r="K501" t="s">
        <v>707</v>
      </c>
      <c r="L501" t="s">
        <v>716</v>
      </c>
      <c r="M501" t="s">
        <v>732</v>
      </c>
      <c r="N501" t="s">
        <v>1233</v>
      </c>
      <c r="O501" s="8">
        <v>475.37</v>
      </c>
      <c r="P501" s="8">
        <v>963.73</v>
      </c>
      <c r="Q501" s="10">
        <v>4.1000000000000002E-2</v>
      </c>
      <c r="R501" s="12">
        <v>22</v>
      </c>
      <c r="S501" s="8">
        <f t="shared" si="52"/>
        <v>20332.775539999999</v>
      </c>
      <c r="T501" s="8">
        <f t="shared" si="53"/>
        <v>10458.14</v>
      </c>
      <c r="U501" s="8">
        <f t="shared" si="54"/>
        <v>9874.6355399999993</v>
      </c>
      <c r="V501" s="10">
        <f t="shared" si="55"/>
        <v>0.48565113604750881</v>
      </c>
    </row>
    <row r="502" spans="1:22" x14ac:dyDescent="0.3">
      <c r="A502" t="s">
        <v>515</v>
      </c>
      <c r="B502" s="6">
        <v>45408</v>
      </c>
      <c r="C502" s="6">
        <v>45406</v>
      </c>
      <c r="D502" s="6">
        <f t="shared" si="49"/>
        <v>45408</v>
      </c>
      <c r="E502" s="12">
        <f t="shared" si="50"/>
        <v>0</v>
      </c>
      <c r="F502" t="s">
        <v>649</v>
      </c>
      <c r="G502" t="s">
        <v>658</v>
      </c>
      <c r="H502" t="s">
        <v>683</v>
      </c>
      <c r="I502" t="str">
        <f t="shared" si="51"/>
        <v>Europe→United Kingdom→London</v>
      </c>
      <c r="J502" t="s">
        <v>703</v>
      </c>
      <c r="K502" t="s">
        <v>710</v>
      </c>
      <c r="L502" t="s">
        <v>725</v>
      </c>
      <c r="M502" t="s">
        <v>730</v>
      </c>
      <c r="N502" t="s">
        <v>1234</v>
      </c>
      <c r="O502" s="8">
        <v>1232.77</v>
      </c>
      <c r="P502" s="8">
        <v>891.73</v>
      </c>
      <c r="Q502" s="10">
        <v>0.16700000000000001</v>
      </c>
      <c r="R502" s="12">
        <v>10</v>
      </c>
      <c r="S502" s="8">
        <f t="shared" si="52"/>
        <v>7428.1108999999988</v>
      </c>
      <c r="T502" s="8">
        <f t="shared" si="53"/>
        <v>12327.7</v>
      </c>
      <c r="U502" s="8">
        <f t="shared" si="54"/>
        <v>-4899.589100000002</v>
      </c>
      <c r="V502" s="10">
        <f t="shared" si="55"/>
        <v>-0.65960096260813805</v>
      </c>
    </row>
    <row r="503" spans="1:22" x14ac:dyDescent="0.3">
      <c r="A503" t="s">
        <v>516</v>
      </c>
      <c r="B503" s="6">
        <v>44980</v>
      </c>
      <c r="C503" s="6">
        <v>45003</v>
      </c>
      <c r="D503" s="6">
        <f t="shared" si="49"/>
        <v>45003</v>
      </c>
      <c r="E503" s="12">
        <f t="shared" si="50"/>
        <v>23</v>
      </c>
      <c r="F503" t="s">
        <v>647</v>
      </c>
      <c r="G503" t="s">
        <v>659</v>
      </c>
      <c r="H503" t="s">
        <v>699</v>
      </c>
      <c r="I503" t="str">
        <f t="shared" si="51"/>
        <v>Asia→China→Beijing</v>
      </c>
      <c r="J503" t="s">
        <v>702</v>
      </c>
      <c r="K503" t="s">
        <v>710</v>
      </c>
      <c r="L503" t="s">
        <v>723</v>
      </c>
      <c r="M503" t="s">
        <v>728</v>
      </c>
      <c r="N503" t="s">
        <v>1235</v>
      </c>
      <c r="O503" s="8">
        <v>770.11</v>
      </c>
      <c r="P503" s="8">
        <v>1667.82</v>
      </c>
      <c r="Q503" s="10">
        <v>6.9000000000000006E-2</v>
      </c>
      <c r="R503" s="12">
        <v>7</v>
      </c>
      <c r="S503" s="8">
        <f t="shared" si="52"/>
        <v>10869.182940000001</v>
      </c>
      <c r="T503" s="8">
        <f t="shared" si="53"/>
        <v>5390.77</v>
      </c>
      <c r="U503" s="8">
        <f t="shared" si="54"/>
        <v>5478.4129400000002</v>
      </c>
      <c r="V503" s="10">
        <f t="shared" si="55"/>
        <v>0.50403171703355287</v>
      </c>
    </row>
    <row r="504" spans="1:22" x14ac:dyDescent="0.3">
      <c r="A504" t="s">
        <v>517</v>
      </c>
      <c r="B504" s="6">
        <v>45740</v>
      </c>
      <c r="C504" s="6">
        <v>45741</v>
      </c>
      <c r="D504" s="6">
        <f t="shared" si="49"/>
        <v>45741</v>
      </c>
      <c r="E504" s="12">
        <f t="shared" si="50"/>
        <v>1</v>
      </c>
      <c r="F504" t="s">
        <v>647</v>
      </c>
      <c r="G504" t="s">
        <v>659</v>
      </c>
      <c r="H504" t="s">
        <v>699</v>
      </c>
      <c r="I504" t="str">
        <f t="shared" si="51"/>
        <v>Asia→China→Beijing</v>
      </c>
      <c r="J504" t="s">
        <v>703</v>
      </c>
      <c r="K504" t="s">
        <v>708</v>
      </c>
      <c r="L504" t="s">
        <v>715</v>
      </c>
      <c r="M504" t="s">
        <v>729</v>
      </c>
      <c r="N504" t="s">
        <v>1236</v>
      </c>
      <c r="O504" s="8">
        <v>1133.03</v>
      </c>
      <c r="P504" s="8">
        <v>1921.51</v>
      </c>
      <c r="Q504" s="10">
        <v>0.10100000000000001</v>
      </c>
      <c r="R504" s="12">
        <v>5</v>
      </c>
      <c r="S504" s="8">
        <f t="shared" si="52"/>
        <v>8637.1874499999994</v>
      </c>
      <c r="T504" s="8">
        <f t="shared" si="53"/>
        <v>5665.15</v>
      </c>
      <c r="U504" s="8">
        <f t="shared" si="54"/>
        <v>2972.0374499999998</v>
      </c>
      <c r="V504" s="10">
        <f t="shared" si="55"/>
        <v>0.3440978289755654</v>
      </c>
    </row>
    <row r="505" spans="1:22" x14ac:dyDescent="0.3">
      <c r="A505" t="s">
        <v>518</v>
      </c>
      <c r="B505" s="6">
        <v>45726</v>
      </c>
      <c r="C505" s="6">
        <v>45743</v>
      </c>
      <c r="D505" s="6">
        <f t="shared" si="49"/>
        <v>45743</v>
      </c>
      <c r="E505" s="12">
        <f t="shared" si="50"/>
        <v>17</v>
      </c>
      <c r="F505" t="s">
        <v>648</v>
      </c>
      <c r="G505" t="s">
        <v>655</v>
      </c>
      <c r="H505" t="s">
        <v>692</v>
      </c>
      <c r="I505" t="str">
        <f t="shared" si="51"/>
        <v>Americas→Brazil→Rio de Janeiro</v>
      </c>
      <c r="J505" t="s">
        <v>706</v>
      </c>
      <c r="K505" t="s">
        <v>711</v>
      </c>
      <c r="L505" t="s">
        <v>721</v>
      </c>
      <c r="M505" t="s">
        <v>729</v>
      </c>
      <c r="N505" t="s">
        <v>1237</v>
      </c>
      <c r="O505" s="8">
        <v>996.73</v>
      </c>
      <c r="P505" s="8">
        <v>1217.43</v>
      </c>
      <c r="Q505" s="10">
        <v>7.0000000000000007E-2</v>
      </c>
      <c r="R505" s="12">
        <v>9</v>
      </c>
      <c r="S505" s="8">
        <f t="shared" si="52"/>
        <v>10189.8891</v>
      </c>
      <c r="T505" s="8">
        <f t="shared" si="53"/>
        <v>8970.57</v>
      </c>
      <c r="U505" s="8">
        <f t="shared" si="54"/>
        <v>1219.3191000000006</v>
      </c>
      <c r="V505" s="10">
        <f t="shared" si="55"/>
        <v>0.11965970267527255</v>
      </c>
    </row>
    <row r="506" spans="1:22" x14ac:dyDescent="0.3">
      <c r="A506" t="s">
        <v>519</v>
      </c>
      <c r="B506" s="6">
        <v>45387</v>
      </c>
      <c r="C506" s="6">
        <v>45391</v>
      </c>
      <c r="D506" s="6">
        <f t="shared" si="49"/>
        <v>45391</v>
      </c>
      <c r="E506" s="12">
        <f t="shared" si="50"/>
        <v>4</v>
      </c>
      <c r="F506" t="s">
        <v>646</v>
      </c>
      <c r="G506" t="s">
        <v>651</v>
      </c>
      <c r="H506" t="s">
        <v>665</v>
      </c>
      <c r="I506" t="str">
        <f t="shared" si="51"/>
        <v>Africa→Nigeria→Lagos</v>
      </c>
      <c r="J506" t="s">
        <v>703</v>
      </c>
      <c r="K506" t="s">
        <v>711</v>
      </c>
      <c r="L506" t="s">
        <v>723</v>
      </c>
      <c r="M506" t="s">
        <v>727</v>
      </c>
      <c r="N506" t="s">
        <v>1238</v>
      </c>
      <c r="O506" s="8">
        <v>395.07</v>
      </c>
      <c r="P506" s="8">
        <v>970.27</v>
      </c>
      <c r="Q506" s="10">
        <v>0.123</v>
      </c>
      <c r="R506" s="12">
        <v>38</v>
      </c>
      <c r="S506" s="8">
        <f t="shared" si="52"/>
        <v>32335.21802</v>
      </c>
      <c r="T506" s="8">
        <f t="shared" si="53"/>
        <v>15012.66</v>
      </c>
      <c r="U506" s="8">
        <f t="shared" si="54"/>
        <v>17322.55802</v>
      </c>
      <c r="V506" s="10">
        <f t="shared" si="55"/>
        <v>0.53571799049833657</v>
      </c>
    </row>
    <row r="507" spans="1:22" x14ac:dyDescent="0.3">
      <c r="A507" t="s">
        <v>520</v>
      </c>
      <c r="B507" s="6">
        <v>45774</v>
      </c>
      <c r="C507" s="6">
        <v>45794</v>
      </c>
      <c r="D507" s="6">
        <f t="shared" si="49"/>
        <v>45794</v>
      </c>
      <c r="E507" s="12">
        <f t="shared" si="50"/>
        <v>20</v>
      </c>
      <c r="F507" t="s">
        <v>648</v>
      </c>
      <c r="G507" t="s">
        <v>660</v>
      </c>
      <c r="H507" t="s">
        <v>697</v>
      </c>
      <c r="I507" t="str">
        <f t="shared" si="51"/>
        <v>Americas→USA→Austin</v>
      </c>
      <c r="J507" t="s">
        <v>701</v>
      </c>
      <c r="K507" t="s">
        <v>711</v>
      </c>
      <c r="L507" t="s">
        <v>725</v>
      </c>
      <c r="M507" t="s">
        <v>730</v>
      </c>
      <c r="N507" t="s">
        <v>1239</v>
      </c>
      <c r="O507" s="8">
        <v>932.26</v>
      </c>
      <c r="P507" s="8">
        <v>1624.67</v>
      </c>
      <c r="Q507" s="10">
        <v>0.23499999999999999</v>
      </c>
      <c r="R507" s="12">
        <v>28</v>
      </c>
      <c r="S507" s="8">
        <f t="shared" si="52"/>
        <v>34800.431400000001</v>
      </c>
      <c r="T507" s="8">
        <f t="shared" si="53"/>
        <v>26103.279999999999</v>
      </c>
      <c r="U507" s="8">
        <f t="shared" si="54"/>
        <v>8697.1514000000025</v>
      </c>
      <c r="V507" s="10">
        <f t="shared" si="55"/>
        <v>0.24991504559337163</v>
      </c>
    </row>
    <row r="508" spans="1:22" x14ac:dyDescent="0.3">
      <c r="A508" t="s">
        <v>521</v>
      </c>
      <c r="B508" s="6">
        <v>45589</v>
      </c>
      <c r="C508" s="6">
        <v>45593</v>
      </c>
      <c r="D508" s="6">
        <f t="shared" si="49"/>
        <v>45593</v>
      </c>
      <c r="E508" s="12">
        <f t="shared" si="50"/>
        <v>4</v>
      </c>
      <c r="F508" t="s">
        <v>647</v>
      </c>
      <c r="G508" t="s">
        <v>659</v>
      </c>
      <c r="H508" t="s">
        <v>685</v>
      </c>
      <c r="I508" t="str">
        <f t="shared" si="51"/>
        <v>Asia→China→Shanghai</v>
      </c>
      <c r="J508" t="s">
        <v>705</v>
      </c>
      <c r="K508" t="s">
        <v>710</v>
      </c>
      <c r="L508" t="s">
        <v>714</v>
      </c>
      <c r="M508" t="s">
        <v>729</v>
      </c>
      <c r="N508" t="s">
        <v>1240</v>
      </c>
      <c r="O508" s="8">
        <v>1331.77</v>
      </c>
      <c r="P508" s="8">
        <v>2606.11</v>
      </c>
      <c r="Q508" s="10">
        <v>0.02</v>
      </c>
      <c r="R508" s="12">
        <v>6</v>
      </c>
      <c r="S508" s="8">
        <f t="shared" si="52"/>
        <v>15323.926799999999</v>
      </c>
      <c r="T508" s="8">
        <f t="shared" si="53"/>
        <v>7990.62</v>
      </c>
      <c r="U508" s="8">
        <f t="shared" si="54"/>
        <v>7333.3067999999994</v>
      </c>
      <c r="V508" s="10">
        <f t="shared" si="55"/>
        <v>0.47855271665745619</v>
      </c>
    </row>
    <row r="509" spans="1:22" x14ac:dyDescent="0.3">
      <c r="A509" t="s">
        <v>522</v>
      </c>
      <c r="B509" s="6">
        <v>45029</v>
      </c>
      <c r="C509" s="6">
        <v>45036</v>
      </c>
      <c r="D509" s="6">
        <f t="shared" si="49"/>
        <v>45036</v>
      </c>
      <c r="E509" s="12">
        <f t="shared" si="50"/>
        <v>7</v>
      </c>
      <c r="F509" t="s">
        <v>649</v>
      </c>
      <c r="G509" t="s">
        <v>657</v>
      </c>
      <c r="H509" t="s">
        <v>679</v>
      </c>
      <c r="I509" t="str">
        <f t="shared" si="51"/>
        <v>Europe→France→Lyon</v>
      </c>
      <c r="J509" t="s">
        <v>705</v>
      </c>
      <c r="K509" t="s">
        <v>708</v>
      </c>
      <c r="L509" t="s">
        <v>720</v>
      </c>
      <c r="M509" t="s">
        <v>731</v>
      </c>
      <c r="N509" t="s">
        <v>1241</v>
      </c>
      <c r="O509" s="8">
        <v>227.02</v>
      </c>
      <c r="P509" s="8">
        <v>434.72</v>
      </c>
      <c r="Q509" s="10">
        <v>9.8000000000000004E-2</v>
      </c>
      <c r="R509" s="12">
        <v>10</v>
      </c>
      <c r="S509" s="8">
        <f t="shared" si="52"/>
        <v>3921.1744000000008</v>
      </c>
      <c r="T509" s="8">
        <f t="shared" si="53"/>
        <v>2270.2000000000003</v>
      </c>
      <c r="U509" s="8">
        <f t="shared" si="54"/>
        <v>1650.9744000000005</v>
      </c>
      <c r="V509" s="10">
        <f t="shared" si="55"/>
        <v>0.42104079838938052</v>
      </c>
    </row>
    <row r="510" spans="1:22" x14ac:dyDescent="0.3">
      <c r="A510" t="s">
        <v>523</v>
      </c>
      <c r="B510" s="6">
        <v>45608</v>
      </c>
      <c r="C510" s="6">
        <v>45617</v>
      </c>
      <c r="D510" s="6">
        <f t="shared" si="49"/>
        <v>45617</v>
      </c>
      <c r="E510" s="12">
        <f t="shared" si="50"/>
        <v>9</v>
      </c>
      <c r="F510" t="s">
        <v>647</v>
      </c>
      <c r="G510" t="s">
        <v>654</v>
      </c>
      <c r="H510" t="s">
        <v>691</v>
      </c>
      <c r="I510" t="str">
        <f t="shared" si="51"/>
        <v>Asia→India→Mumbai</v>
      </c>
      <c r="J510" t="s">
        <v>701</v>
      </c>
      <c r="K510" t="s">
        <v>711</v>
      </c>
      <c r="L510" t="s">
        <v>722</v>
      </c>
      <c r="M510" t="s">
        <v>731</v>
      </c>
      <c r="N510" t="s">
        <v>1242</v>
      </c>
      <c r="O510" s="8">
        <v>903.41</v>
      </c>
      <c r="P510" s="8">
        <v>1860.41</v>
      </c>
      <c r="Q510" s="10">
        <v>0.108</v>
      </c>
      <c r="R510" s="12">
        <v>5</v>
      </c>
      <c r="S510" s="8">
        <f t="shared" si="52"/>
        <v>8297.4286000000011</v>
      </c>
      <c r="T510" s="8">
        <f t="shared" si="53"/>
        <v>4517.05</v>
      </c>
      <c r="U510" s="8">
        <f t="shared" si="54"/>
        <v>3780.3786000000009</v>
      </c>
      <c r="V510" s="10">
        <f t="shared" si="55"/>
        <v>0.455608451996803</v>
      </c>
    </row>
    <row r="511" spans="1:22" x14ac:dyDescent="0.3">
      <c r="A511" t="s">
        <v>524</v>
      </c>
      <c r="B511" s="6">
        <v>45056</v>
      </c>
      <c r="C511" s="6">
        <v>45060</v>
      </c>
      <c r="D511" s="6">
        <f t="shared" si="49"/>
        <v>45060</v>
      </c>
      <c r="E511" s="12">
        <f t="shared" si="50"/>
        <v>4</v>
      </c>
      <c r="F511" t="s">
        <v>647</v>
      </c>
      <c r="G511" t="s">
        <v>654</v>
      </c>
      <c r="H511" t="s">
        <v>680</v>
      </c>
      <c r="I511" t="str">
        <f t="shared" si="51"/>
        <v>Asia→India→Delhi</v>
      </c>
      <c r="J511" t="s">
        <v>703</v>
      </c>
      <c r="K511" t="s">
        <v>710</v>
      </c>
      <c r="L511" t="s">
        <v>712</v>
      </c>
      <c r="M511" t="s">
        <v>732</v>
      </c>
      <c r="N511" t="s">
        <v>1243</v>
      </c>
      <c r="O511" s="8">
        <v>622.6</v>
      </c>
      <c r="P511" s="8">
        <v>833.69</v>
      </c>
      <c r="Q511" s="10">
        <v>0.20899999999999999</v>
      </c>
      <c r="R511" s="12">
        <v>14</v>
      </c>
      <c r="S511" s="8">
        <f t="shared" si="52"/>
        <v>9232.2830599999998</v>
      </c>
      <c r="T511" s="8">
        <f t="shared" si="53"/>
        <v>8716.4</v>
      </c>
      <c r="U511" s="8">
        <f t="shared" si="54"/>
        <v>515.88306000000011</v>
      </c>
      <c r="V511" s="10">
        <f t="shared" si="55"/>
        <v>5.5878167582959715E-2</v>
      </c>
    </row>
    <row r="512" spans="1:22" x14ac:dyDescent="0.3">
      <c r="A512" t="s">
        <v>525</v>
      </c>
      <c r="B512" s="6">
        <v>45353</v>
      </c>
      <c r="C512" s="6">
        <v>45374</v>
      </c>
      <c r="D512" s="6">
        <f t="shared" si="49"/>
        <v>45374</v>
      </c>
      <c r="E512" s="12">
        <f t="shared" si="50"/>
        <v>21</v>
      </c>
      <c r="F512" t="s">
        <v>648</v>
      </c>
      <c r="G512" t="s">
        <v>660</v>
      </c>
      <c r="H512" t="s">
        <v>677</v>
      </c>
      <c r="I512" t="str">
        <f t="shared" si="51"/>
        <v>Americas→USA→Chicago</v>
      </c>
      <c r="J512" t="s">
        <v>705</v>
      </c>
      <c r="K512" t="s">
        <v>708</v>
      </c>
      <c r="L512" t="s">
        <v>721</v>
      </c>
      <c r="M512" t="s">
        <v>727</v>
      </c>
      <c r="N512" t="s">
        <v>1244</v>
      </c>
      <c r="O512" s="8">
        <v>225.01</v>
      </c>
      <c r="P512" s="8">
        <v>333.48</v>
      </c>
      <c r="Q512" s="10">
        <v>0.11899999999999999</v>
      </c>
      <c r="R512" s="12">
        <v>12</v>
      </c>
      <c r="S512" s="8">
        <f t="shared" si="52"/>
        <v>3525.5505600000001</v>
      </c>
      <c r="T512" s="8">
        <f t="shared" si="53"/>
        <v>2700.12</v>
      </c>
      <c r="U512" s="8">
        <f t="shared" si="54"/>
        <v>825.43056000000024</v>
      </c>
      <c r="V512" s="10">
        <f t="shared" si="55"/>
        <v>0.23412813004729685</v>
      </c>
    </row>
    <row r="513" spans="1:22" x14ac:dyDescent="0.3">
      <c r="A513" t="s">
        <v>526</v>
      </c>
      <c r="B513" s="6">
        <v>45575</v>
      </c>
      <c r="C513" s="6">
        <v>45576</v>
      </c>
      <c r="D513" s="6">
        <f t="shared" si="49"/>
        <v>45576</v>
      </c>
      <c r="E513" s="12">
        <f t="shared" si="50"/>
        <v>1</v>
      </c>
      <c r="F513" t="s">
        <v>649</v>
      </c>
      <c r="G513" t="s">
        <v>658</v>
      </c>
      <c r="H513" t="s">
        <v>693</v>
      </c>
      <c r="I513" t="str">
        <f t="shared" si="51"/>
        <v>Europe→United Kingdom→Manchester</v>
      </c>
      <c r="J513" t="s">
        <v>703</v>
      </c>
      <c r="K513" t="s">
        <v>710</v>
      </c>
      <c r="L513" t="s">
        <v>716</v>
      </c>
      <c r="M513" t="s">
        <v>727</v>
      </c>
      <c r="N513" t="s">
        <v>1245</v>
      </c>
      <c r="O513" s="8">
        <v>1389.46</v>
      </c>
      <c r="P513" s="8">
        <v>1784.7</v>
      </c>
      <c r="Q513" s="10">
        <v>0.14599999999999999</v>
      </c>
      <c r="R513" s="12">
        <v>33</v>
      </c>
      <c r="S513" s="8">
        <f t="shared" si="52"/>
        <v>50296.415399999998</v>
      </c>
      <c r="T513" s="8">
        <f t="shared" si="53"/>
        <v>45852.18</v>
      </c>
      <c r="U513" s="8">
        <f t="shared" si="54"/>
        <v>4444.2353999999978</v>
      </c>
      <c r="V513" s="10">
        <f t="shared" si="55"/>
        <v>8.8360877503011831E-2</v>
      </c>
    </row>
    <row r="514" spans="1:22" x14ac:dyDescent="0.3">
      <c r="A514" t="s">
        <v>527</v>
      </c>
      <c r="B514" s="6">
        <v>45078</v>
      </c>
      <c r="C514" s="6">
        <v>45085</v>
      </c>
      <c r="D514" s="6">
        <f t="shared" si="49"/>
        <v>45085</v>
      </c>
      <c r="E514" s="12">
        <f t="shared" si="50"/>
        <v>7</v>
      </c>
      <c r="F514" t="s">
        <v>649</v>
      </c>
      <c r="G514" t="s">
        <v>656</v>
      </c>
      <c r="H514" t="s">
        <v>698</v>
      </c>
      <c r="I514" t="str">
        <f t="shared" si="51"/>
        <v>Europe→Germany→Frankfurt</v>
      </c>
      <c r="J514" t="s">
        <v>704</v>
      </c>
      <c r="K514" t="s">
        <v>708</v>
      </c>
      <c r="L514" t="s">
        <v>720</v>
      </c>
      <c r="M514" t="s">
        <v>730</v>
      </c>
      <c r="N514" t="s">
        <v>1246</v>
      </c>
      <c r="O514" s="8">
        <v>804.17</v>
      </c>
      <c r="P514" s="8">
        <v>1072.29</v>
      </c>
      <c r="Q514" s="10">
        <v>3.2000000000000001E-2</v>
      </c>
      <c r="R514" s="12">
        <v>5</v>
      </c>
      <c r="S514" s="8">
        <f t="shared" si="52"/>
        <v>5189.8836000000001</v>
      </c>
      <c r="T514" s="8">
        <f t="shared" si="53"/>
        <v>4020.85</v>
      </c>
      <c r="U514" s="8">
        <f t="shared" si="54"/>
        <v>1169.0336000000002</v>
      </c>
      <c r="V514" s="10">
        <f t="shared" si="55"/>
        <v>0.2252523736755869</v>
      </c>
    </row>
    <row r="515" spans="1:22" x14ac:dyDescent="0.3">
      <c r="A515" t="s">
        <v>528</v>
      </c>
      <c r="B515" s="6">
        <v>45661</v>
      </c>
      <c r="C515" s="6">
        <v>45662</v>
      </c>
      <c r="D515" s="6">
        <f t="shared" ref="D515:D578" si="56">IF(C515&lt;B515,B515,C515)</f>
        <v>45662</v>
      </c>
      <c r="E515" s="12">
        <f t="shared" ref="E515:E578" si="57">D515-B515</f>
        <v>1</v>
      </c>
      <c r="F515" t="s">
        <v>647</v>
      </c>
      <c r="G515" t="s">
        <v>654</v>
      </c>
      <c r="H515" t="s">
        <v>680</v>
      </c>
      <c r="I515" t="str">
        <f t="shared" ref="I515:I578" si="58">CONCATENATE(F515&amp;"→"&amp;G515&amp;"→"&amp;H515)</f>
        <v>Asia→India→Delhi</v>
      </c>
      <c r="J515" t="s">
        <v>702</v>
      </c>
      <c r="K515" t="s">
        <v>707</v>
      </c>
      <c r="L515" t="s">
        <v>714</v>
      </c>
      <c r="M515" t="s">
        <v>727</v>
      </c>
      <c r="N515" t="s">
        <v>1247</v>
      </c>
      <c r="O515" s="8">
        <v>1428.33</v>
      </c>
      <c r="P515" s="8">
        <v>3028.05</v>
      </c>
      <c r="Q515" s="10">
        <v>0</v>
      </c>
      <c r="R515" s="12">
        <v>11</v>
      </c>
      <c r="S515" s="8">
        <f t="shared" ref="S515:S578" si="59">P515*R515*(1-Q515)</f>
        <v>33308.550000000003</v>
      </c>
      <c r="T515" s="8">
        <f t="shared" ref="T515:T578" si="60">O515*R515</f>
        <v>15711.63</v>
      </c>
      <c r="U515" s="8">
        <f t="shared" ref="U515:U578" si="61">S515-T515</f>
        <v>17596.920000000006</v>
      </c>
      <c r="V515" s="10">
        <f t="shared" ref="V515:V578" si="62">IF(S515=0,0,U515/S515)</f>
        <v>0.52830039134096207</v>
      </c>
    </row>
    <row r="516" spans="1:22" x14ac:dyDescent="0.3">
      <c r="A516" t="s">
        <v>529</v>
      </c>
      <c r="B516" s="6">
        <v>45874</v>
      </c>
      <c r="C516" s="6">
        <v>45897</v>
      </c>
      <c r="D516" s="6">
        <f t="shared" si="56"/>
        <v>45897</v>
      </c>
      <c r="E516" s="12">
        <f t="shared" si="57"/>
        <v>23</v>
      </c>
      <c r="F516" t="s">
        <v>647</v>
      </c>
      <c r="G516" t="s">
        <v>654</v>
      </c>
      <c r="H516" t="s">
        <v>691</v>
      </c>
      <c r="I516" t="str">
        <f t="shared" si="58"/>
        <v>Asia→India→Mumbai</v>
      </c>
      <c r="J516" t="s">
        <v>703</v>
      </c>
      <c r="K516" t="s">
        <v>710</v>
      </c>
      <c r="L516" t="s">
        <v>725</v>
      </c>
      <c r="M516" t="s">
        <v>731</v>
      </c>
      <c r="N516" t="s">
        <v>1248</v>
      </c>
      <c r="O516" s="8">
        <v>638.54</v>
      </c>
      <c r="P516" s="8">
        <v>987.24</v>
      </c>
      <c r="Q516" s="10">
        <v>0</v>
      </c>
      <c r="R516" s="12">
        <v>11</v>
      </c>
      <c r="S516" s="8">
        <f t="shared" si="59"/>
        <v>10859.64</v>
      </c>
      <c r="T516" s="8">
        <f t="shared" si="60"/>
        <v>7023.94</v>
      </c>
      <c r="U516" s="8">
        <f t="shared" si="61"/>
        <v>3835.7</v>
      </c>
      <c r="V516" s="10">
        <f t="shared" si="62"/>
        <v>0.35320692030306716</v>
      </c>
    </row>
    <row r="517" spans="1:22" x14ac:dyDescent="0.3">
      <c r="A517" t="s">
        <v>530</v>
      </c>
      <c r="B517" s="6">
        <v>45199</v>
      </c>
      <c r="C517" s="6">
        <v>45229</v>
      </c>
      <c r="D517" s="6">
        <f t="shared" si="56"/>
        <v>45229</v>
      </c>
      <c r="E517" s="12">
        <f t="shared" si="57"/>
        <v>30</v>
      </c>
      <c r="F517" t="s">
        <v>647</v>
      </c>
      <c r="G517" t="s">
        <v>652</v>
      </c>
      <c r="H517" t="s">
        <v>689</v>
      </c>
      <c r="I517" t="str">
        <f t="shared" si="58"/>
        <v>Asia→Japan→Tokyo</v>
      </c>
      <c r="J517" t="s">
        <v>706</v>
      </c>
      <c r="K517" t="s">
        <v>708</v>
      </c>
      <c r="L517" t="s">
        <v>726</v>
      </c>
      <c r="M517" t="s">
        <v>728</v>
      </c>
      <c r="N517" t="s">
        <v>1249</v>
      </c>
      <c r="O517" s="8">
        <v>649.13</v>
      </c>
      <c r="P517" s="8">
        <v>975.43</v>
      </c>
      <c r="Q517" s="10">
        <v>0.157</v>
      </c>
      <c r="R517" s="12">
        <v>27</v>
      </c>
      <c r="S517" s="8">
        <f t="shared" si="59"/>
        <v>22201.762229999997</v>
      </c>
      <c r="T517" s="8">
        <f t="shared" si="60"/>
        <v>17526.509999999998</v>
      </c>
      <c r="U517" s="8">
        <f t="shared" si="61"/>
        <v>4675.2522299999982</v>
      </c>
      <c r="V517" s="10">
        <f t="shared" si="62"/>
        <v>0.21058023149543473</v>
      </c>
    </row>
    <row r="518" spans="1:22" x14ac:dyDescent="0.3">
      <c r="A518" t="s">
        <v>531</v>
      </c>
      <c r="B518" s="6">
        <v>45794</v>
      </c>
      <c r="C518" s="6">
        <v>45807</v>
      </c>
      <c r="D518" s="6">
        <f t="shared" si="56"/>
        <v>45807</v>
      </c>
      <c r="E518" s="12">
        <f t="shared" si="57"/>
        <v>13</v>
      </c>
      <c r="F518" t="s">
        <v>646</v>
      </c>
      <c r="G518" t="s">
        <v>651</v>
      </c>
      <c r="H518" t="s">
        <v>665</v>
      </c>
      <c r="I518" t="str">
        <f t="shared" si="58"/>
        <v>Africa→Nigeria→Lagos</v>
      </c>
      <c r="J518" t="s">
        <v>704</v>
      </c>
      <c r="K518" t="s">
        <v>710</v>
      </c>
      <c r="L518" t="s">
        <v>721</v>
      </c>
      <c r="M518" t="s">
        <v>733</v>
      </c>
      <c r="N518" t="s">
        <v>1250</v>
      </c>
      <c r="O518" s="8">
        <v>66.400000000000006</v>
      </c>
      <c r="P518" s="8">
        <v>141.43</v>
      </c>
      <c r="Q518" s="10">
        <v>0.107</v>
      </c>
      <c r="R518" s="12">
        <v>8</v>
      </c>
      <c r="S518" s="8">
        <f t="shared" si="59"/>
        <v>1010.3759200000001</v>
      </c>
      <c r="T518" s="8">
        <f t="shared" si="60"/>
        <v>531.20000000000005</v>
      </c>
      <c r="U518" s="8">
        <f t="shared" si="61"/>
        <v>479.17592000000002</v>
      </c>
      <c r="V518" s="10">
        <f t="shared" si="62"/>
        <v>0.47425508715607551</v>
      </c>
    </row>
    <row r="519" spans="1:22" x14ac:dyDescent="0.3">
      <c r="A519" t="s">
        <v>532</v>
      </c>
      <c r="B519" s="6">
        <v>45413</v>
      </c>
      <c r="C519" s="6">
        <v>45438</v>
      </c>
      <c r="D519" s="6">
        <f t="shared" si="56"/>
        <v>45438</v>
      </c>
      <c r="E519" s="12">
        <f t="shared" si="57"/>
        <v>25</v>
      </c>
      <c r="F519" t="s">
        <v>649</v>
      </c>
      <c r="G519" t="s">
        <v>656</v>
      </c>
      <c r="H519" t="s">
        <v>671</v>
      </c>
      <c r="I519" t="str">
        <f t="shared" si="58"/>
        <v>Europe→Germany→Berlin</v>
      </c>
      <c r="J519" t="s">
        <v>703</v>
      </c>
      <c r="K519" t="s">
        <v>707</v>
      </c>
      <c r="L519" t="s">
        <v>717</v>
      </c>
      <c r="M519" t="s">
        <v>729</v>
      </c>
      <c r="N519" t="s">
        <v>1251</v>
      </c>
      <c r="O519" s="8">
        <v>930.71</v>
      </c>
      <c r="P519" s="8">
        <v>1625.42</v>
      </c>
      <c r="Q519" s="10">
        <v>0.13800000000000001</v>
      </c>
      <c r="R519" s="12">
        <v>7</v>
      </c>
      <c r="S519" s="8">
        <f t="shared" si="59"/>
        <v>9807.7842799999999</v>
      </c>
      <c r="T519" s="8">
        <f t="shared" si="60"/>
        <v>6514.97</v>
      </c>
      <c r="U519" s="8">
        <f t="shared" si="61"/>
        <v>3292.8142799999996</v>
      </c>
      <c r="V519" s="10">
        <f t="shared" si="62"/>
        <v>0.33573477821231196</v>
      </c>
    </row>
    <row r="520" spans="1:22" x14ac:dyDescent="0.3">
      <c r="A520" t="s">
        <v>533</v>
      </c>
      <c r="B520" s="6">
        <v>45047</v>
      </c>
      <c r="C520" s="6">
        <v>45064</v>
      </c>
      <c r="D520" s="6">
        <f t="shared" si="56"/>
        <v>45064</v>
      </c>
      <c r="E520" s="12">
        <f t="shared" si="57"/>
        <v>17</v>
      </c>
      <c r="F520" t="s">
        <v>646</v>
      </c>
      <c r="G520" t="s">
        <v>651</v>
      </c>
      <c r="H520" t="s">
        <v>663</v>
      </c>
      <c r="I520" t="str">
        <f t="shared" si="58"/>
        <v>Africa→Nigeria→Port Harcourt</v>
      </c>
      <c r="J520" t="s">
        <v>701</v>
      </c>
      <c r="K520" t="s">
        <v>711</v>
      </c>
      <c r="L520" t="s">
        <v>721</v>
      </c>
      <c r="M520" t="s">
        <v>727</v>
      </c>
      <c r="N520" t="s">
        <v>1252</v>
      </c>
      <c r="O520" s="8">
        <v>327.97</v>
      </c>
      <c r="P520" s="8">
        <v>299.94</v>
      </c>
      <c r="Q520" s="10">
        <v>4.9000000000000002E-2</v>
      </c>
      <c r="R520" s="12">
        <v>3</v>
      </c>
      <c r="S520" s="8">
        <f t="shared" si="59"/>
        <v>855.72881999999993</v>
      </c>
      <c r="T520" s="8">
        <f t="shared" si="60"/>
        <v>983.91000000000008</v>
      </c>
      <c r="U520" s="8">
        <f t="shared" si="61"/>
        <v>-128.18118000000015</v>
      </c>
      <c r="V520" s="10">
        <f t="shared" si="62"/>
        <v>-0.14979182306843442</v>
      </c>
    </row>
    <row r="521" spans="1:22" x14ac:dyDescent="0.3">
      <c r="A521" t="s">
        <v>534</v>
      </c>
      <c r="B521" s="6">
        <v>45482</v>
      </c>
      <c r="C521" s="6">
        <v>45512</v>
      </c>
      <c r="D521" s="6">
        <f t="shared" si="56"/>
        <v>45512</v>
      </c>
      <c r="E521" s="12">
        <f t="shared" si="57"/>
        <v>30</v>
      </c>
      <c r="F521" t="s">
        <v>649</v>
      </c>
      <c r="G521" t="s">
        <v>657</v>
      </c>
      <c r="H521" t="s">
        <v>673</v>
      </c>
      <c r="I521" t="str">
        <f t="shared" si="58"/>
        <v>Europe→France→Marseille</v>
      </c>
      <c r="J521" t="s">
        <v>701</v>
      </c>
      <c r="K521" t="s">
        <v>711</v>
      </c>
      <c r="L521" t="s">
        <v>713</v>
      </c>
      <c r="M521" t="s">
        <v>727</v>
      </c>
      <c r="N521" t="s">
        <v>1253</v>
      </c>
      <c r="O521" s="8">
        <v>1062.3800000000001</v>
      </c>
      <c r="P521" s="8">
        <v>1503.96</v>
      </c>
      <c r="Q521" s="10">
        <v>0.18</v>
      </c>
      <c r="R521" s="12">
        <v>6</v>
      </c>
      <c r="S521" s="8">
        <f t="shared" si="59"/>
        <v>7399.4832000000006</v>
      </c>
      <c r="T521" s="8">
        <f t="shared" si="60"/>
        <v>6374.2800000000007</v>
      </c>
      <c r="U521" s="8">
        <f t="shared" si="61"/>
        <v>1025.2031999999999</v>
      </c>
      <c r="V521" s="10">
        <f t="shared" si="62"/>
        <v>0.13855064905073369</v>
      </c>
    </row>
    <row r="522" spans="1:22" x14ac:dyDescent="0.3">
      <c r="A522" t="s">
        <v>535</v>
      </c>
      <c r="B522" s="6">
        <v>45056</v>
      </c>
      <c r="C522" s="6">
        <v>45073</v>
      </c>
      <c r="D522" s="6">
        <f t="shared" si="56"/>
        <v>45073</v>
      </c>
      <c r="E522" s="12">
        <f t="shared" si="57"/>
        <v>17</v>
      </c>
      <c r="F522" t="s">
        <v>647</v>
      </c>
      <c r="G522" t="s">
        <v>654</v>
      </c>
      <c r="H522" t="s">
        <v>691</v>
      </c>
      <c r="I522" t="str">
        <f t="shared" si="58"/>
        <v>Asia→India→Mumbai</v>
      </c>
      <c r="J522" t="s">
        <v>704</v>
      </c>
      <c r="K522" t="s">
        <v>707</v>
      </c>
      <c r="L522" t="s">
        <v>724</v>
      </c>
      <c r="M522" t="s">
        <v>731</v>
      </c>
      <c r="N522" t="s">
        <v>1254</v>
      </c>
      <c r="O522" s="8">
        <v>1286.1600000000001</v>
      </c>
      <c r="P522" s="8">
        <v>3101.11</v>
      </c>
      <c r="Q522" s="10">
        <v>0.1</v>
      </c>
      <c r="R522" s="12">
        <v>23</v>
      </c>
      <c r="S522" s="8">
        <f t="shared" si="59"/>
        <v>64192.976999999999</v>
      </c>
      <c r="T522" s="8">
        <f t="shared" si="60"/>
        <v>29581.68</v>
      </c>
      <c r="U522" s="8">
        <f t="shared" si="61"/>
        <v>34611.296999999999</v>
      </c>
      <c r="V522" s="10">
        <f t="shared" si="62"/>
        <v>0.53917575749758417</v>
      </c>
    </row>
    <row r="523" spans="1:22" x14ac:dyDescent="0.3">
      <c r="A523" t="s">
        <v>536</v>
      </c>
      <c r="B523" s="6">
        <v>45482</v>
      </c>
      <c r="C523" s="6">
        <v>45485</v>
      </c>
      <c r="D523" s="6">
        <f t="shared" si="56"/>
        <v>45485</v>
      </c>
      <c r="E523" s="12">
        <f t="shared" si="57"/>
        <v>3</v>
      </c>
      <c r="F523" t="s">
        <v>647</v>
      </c>
      <c r="G523" t="s">
        <v>659</v>
      </c>
      <c r="H523" t="s">
        <v>685</v>
      </c>
      <c r="I523" t="str">
        <f t="shared" si="58"/>
        <v>Asia→China→Shanghai</v>
      </c>
      <c r="J523" t="s">
        <v>705</v>
      </c>
      <c r="K523" t="s">
        <v>707</v>
      </c>
      <c r="L523" t="s">
        <v>726</v>
      </c>
      <c r="M523" t="s">
        <v>733</v>
      </c>
      <c r="N523" t="s">
        <v>1255</v>
      </c>
      <c r="O523" s="8">
        <v>748.39</v>
      </c>
      <c r="P523" s="8">
        <v>979.42</v>
      </c>
      <c r="Q523" s="10">
        <v>0</v>
      </c>
      <c r="R523" s="12">
        <v>23</v>
      </c>
      <c r="S523" s="8">
        <f t="shared" si="59"/>
        <v>22526.66</v>
      </c>
      <c r="T523" s="8">
        <f t="shared" si="60"/>
        <v>17212.97</v>
      </c>
      <c r="U523" s="8">
        <f t="shared" si="61"/>
        <v>5313.6899999999987</v>
      </c>
      <c r="V523" s="10">
        <f t="shared" si="62"/>
        <v>0.23588450307324738</v>
      </c>
    </row>
    <row r="524" spans="1:22" x14ac:dyDescent="0.3">
      <c r="A524" t="s">
        <v>537</v>
      </c>
      <c r="B524" s="6">
        <v>45406</v>
      </c>
      <c r="C524" s="6">
        <v>45422</v>
      </c>
      <c r="D524" s="6">
        <f t="shared" si="56"/>
        <v>45422</v>
      </c>
      <c r="E524" s="12">
        <f t="shared" si="57"/>
        <v>16</v>
      </c>
      <c r="F524" t="s">
        <v>646</v>
      </c>
      <c r="G524" t="s">
        <v>650</v>
      </c>
      <c r="H524" t="s">
        <v>662</v>
      </c>
      <c r="I524" t="str">
        <f t="shared" si="58"/>
        <v>Africa→Kenya→Kisumu</v>
      </c>
      <c r="J524" t="s">
        <v>703</v>
      </c>
      <c r="K524" t="s">
        <v>708</v>
      </c>
      <c r="L524" t="s">
        <v>725</v>
      </c>
      <c r="M524" t="s">
        <v>732</v>
      </c>
      <c r="N524" t="s">
        <v>1256</v>
      </c>
      <c r="O524" s="8">
        <v>513.30999999999995</v>
      </c>
      <c r="P524" s="8">
        <v>1186.26</v>
      </c>
      <c r="Q524" s="10">
        <v>9.4E-2</v>
      </c>
      <c r="R524" s="12">
        <v>15</v>
      </c>
      <c r="S524" s="8">
        <f t="shared" si="59"/>
        <v>16121.273400000002</v>
      </c>
      <c r="T524" s="8">
        <f t="shared" si="60"/>
        <v>7699.65</v>
      </c>
      <c r="U524" s="8">
        <f t="shared" si="61"/>
        <v>8421.6234000000022</v>
      </c>
      <c r="V524" s="10">
        <f t="shared" si="62"/>
        <v>0.52239194702820446</v>
      </c>
    </row>
    <row r="525" spans="1:22" x14ac:dyDescent="0.3">
      <c r="A525" t="s">
        <v>538</v>
      </c>
      <c r="B525" s="6">
        <v>45304</v>
      </c>
      <c r="C525" s="6">
        <v>45306</v>
      </c>
      <c r="D525" s="6">
        <f t="shared" si="56"/>
        <v>45306</v>
      </c>
      <c r="E525" s="12">
        <f t="shared" si="57"/>
        <v>2</v>
      </c>
      <c r="F525" t="s">
        <v>648</v>
      </c>
      <c r="G525" t="s">
        <v>660</v>
      </c>
      <c r="H525" t="s">
        <v>686</v>
      </c>
      <c r="I525" t="str">
        <f t="shared" si="58"/>
        <v>Americas→USA→San Francisco</v>
      </c>
      <c r="J525" t="s">
        <v>703</v>
      </c>
      <c r="K525" t="s">
        <v>711</v>
      </c>
      <c r="L525" t="s">
        <v>718</v>
      </c>
      <c r="M525" t="s">
        <v>727</v>
      </c>
      <c r="N525" t="s">
        <v>1257</v>
      </c>
      <c r="O525" s="8">
        <v>1061.3699999999999</v>
      </c>
      <c r="P525" s="8">
        <v>1938.33</v>
      </c>
      <c r="Q525" s="10">
        <v>0.17</v>
      </c>
      <c r="R525" s="12">
        <v>4</v>
      </c>
      <c r="S525" s="8">
        <f t="shared" si="59"/>
        <v>6435.2555999999995</v>
      </c>
      <c r="T525" s="8">
        <f t="shared" si="60"/>
        <v>4245.4799999999996</v>
      </c>
      <c r="U525" s="8">
        <f t="shared" si="61"/>
        <v>2189.7755999999999</v>
      </c>
      <c r="V525" s="10">
        <f t="shared" si="62"/>
        <v>0.34027795259600879</v>
      </c>
    </row>
    <row r="526" spans="1:22" x14ac:dyDescent="0.3">
      <c r="A526" t="s">
        <v>539</v>
      </c>
      <c r="B526" s="6">
        <v>45398</v>
      </c>
      <c r="C526" s="6">
        <v>45409</v>
      </c>
      <c r="D526" s="6">
        <f t="shared" si="56"/>
        <v>45409</v>
      </c>
      <c r="E526" s="12">
        <f t="shared" si="57"/>
        <v>11</v>
      </c>
      <c r="F526" t="s">
        <v>646</v>
      </c>
      <c r="G526" t="s">
        <v>650</v>
      </c>
      <c r="H526" t="s">
        <v>678</v>
      </c>
      <c r="I526" t="str">
        <f t="shared" si="58"/>
        <v>Africa→Kenya→Nakuru</v>
      </c>
      <c r="J526" t="s">
        <v>706</v>
      </c>
      <c r="K526" t="s">
        <v>708</v>
      </c>
      <c r="L526" t="s">
        <v>726</v>
      </c>
      <c r="M526" t="s">
        <v>728</v>
      </c>
      <c r="N526" t="s">
        <v>1258</v>
      </c>
      <c r="O526" s="8">
        <v>401.3</v>
      </c>
      <c r="P526" s="8">
        <v>826.47</v>
      </c>
      <c r="Q526" s="10">
        <v>0.22500000000000001</v>
      </c>
      <c r="R526" s="12">
        <v>13</v>
      </c>
      <c r="S526" s="8">
        <f t="shared" si="59"/>
        <v>8326.6852500000005</v>
      </c>
      <c r="T526" s="8">
        <f t="shared" si="60"/>
        <v>5216.9000000000005</v>
      </c>
      <c r="U526" s="8">
        <f t="shared" si="61"/>
        <v>3109.7852499999999</v>
      </c>
      <c r="V526" s="10">
        <f t="shared" si="62"/>
        <v>0.37347217489696755</v>
      </c>
    </row>
    <row r="527" spans="1:22" x14ac:dyDescent="0.3">
      <c r="A527" t="s">
        <v>540</v>
      </c>
      <c r="B527" s="6">
        <v>45695</v>
      </c>
      <c r="C527" s="6">
        <v>45704</v>
      </c>
      <c r="D527" s="6">
        <f t="shared" si="56"/>
        <v>45704</v>
      </c>
      <c r="E527" s="12">
        <f t="shared" si="57"/>
        <v>9</v>
      </c>
      <c r="F527" t="s">
        <v>646</v>
      </c>
      <c r="G527" t="s">
        <v>651</v>
      </c>
      <c r="H527" t="s">
        <v>665</v>
      </c>
      <c r="I527" t="str">
        <f t="shared" si="58"/>
        <v>Africa→Nigeria→Lagos</v>
      </c>
      <c r="J527" t="s">
        <v>705</v>
      </c>
      <c r="K527" t="s">
        <v>710</v>
      </c>
      <c r="L527" t="s">
        <v>712</v>
      </c>
      <c r="M527" t="s">
        <v>728</v>
      </c>
      <c r="N527" t="s">
        <v>1259</v>
      </c>
      <c r="O527" s="8">
        <v>90.68</v>
      </c>
      <c r="P527" s="8">
        <v>118.17</v>
      </c>
      <c r="Q527" s="10">
        <v>0.13500000000000001</v>
      </c>
      <c r="R527" s="12">
        <v>21</v>
      </c>
      <c r="S527" s="8">
        <f t="shared" si="59"/>
        <v>2146.5580500000001</v>
      </c>
      <c r="T527" s="8">
        <f t="shared" si="60"/>
        <v>1904.2800000000002</v>
      </c>
      <c r="U527" s="8">
        <f t="shared" si="61"/>
        <v>242.27804999999989</v>
      </c>
      <c r="V527" s="10">
        <f t="shared" si="62"/>
        <v>0.11286815653552899</v>
      </c>
    </row>
    <row r="528" spans="1:22" x14ac:dyDescent="0.3">
      <c r="A528" t="s">
        <v>541</v>
      </c>
      <c r="B528" s="6">
        <v>44938</v>
      </c>
      <c r="C528" s="6">
        <v>44952</v>
      </c>
      <c r="D528" s="6">
        <f t="shared" si="56"/>
        <v>44952</v>
      </c>
      <c r="E528" s="12">
        <f t="shared" si="57"/>
        <v>14</v>
      </c>
      <c r="F528" t="s">
        <v>647</v>
      </c>
      <c r="G528" t="s">
        <v>659</v>
      </c>
      <c r="H528" t="s">
        <v>676</v>
      </c>
      <c r="I528" t="str">
        <f t="shared" si="58"/>
        <v>Asia→China→Shenzhen</v>
      </c>
      <c r="J528" t="s">
        <v>703</v>
      </c>
      <c r="K528" t="s">
        <v>707</v>
      </c>
      <c r="L528" t="s">
        <v>724</v>
      </c>
      <c r="M528" t="s">
        <v>728</v>
      </c>
      <c r="N528" t="s">
        <v>1260</v>
      </c>
      <c r="O528" s="8">
        <v>1083.0899999999999</v>
      </c>
      <c r="P528" s="8">
        <v>1425.87</v>
      </c>
      <c r="Q528" s="10">
        <v>0</v>
      </c>
      <c r="R528" s="12">
        <v>8</v>
      </c>
      <c r="S528" s="8">
        <f t="shared" si="59"/>
        <v>11406.96</v>
      </c>
      <c r="T528" s="8">
        <f t="shared" si="60"/>
        <v>8664.7199999999993</v>
      </c>
      <c r="U528" s="8">
        <f t="shared" si="61"/>
        <v>2742.24</v>
      </c>
      <c r="V528" s="10">
        <f t="shared" si="62"/>
        <v>0.24040059752992909</v>
      </c>
    </row>
    <row r="529" spans="1:22" x14ac:dyDescent="0.3">
      <c r="A529" t="s">
        <v>542</v>
      </c>
      <c r="B529" s="6">
        <v>45448</v>
      </c>
      <c r="C529" s="6">
        <v>45466</v>
      </c>
      <c r="D529" s="6">
        <f t="shared" si="56"/>
        <v>45466</v>
      </c>
      <c r="E529" s="12">
        <f t="shared" si="57"/>
        <v>18</v>
      </c>
      <c r="F529" t="s">
        <v>646</v>
      </c>
      <c r="G529" t="s">
        <v>650</v>
      </c>
      <c r="H529" t="s">
        <v>664</v>
      </c>
      <c r="I529" t="str">
        <f t="shared" si="58"/>
        <v>Africa→Kenya→Nairobi</v>
      </c>
      <c r="J529" t="s">
        <v>704</v>
      </c>
      <c r="K529" t="s">
        <v>710</v>
      </c>
      <c r="L529" t="s">
        <v>726</v>
      </c>
      <c r="M529" t="s">
        <v>731</v>
      </c>
      <c r="N529" t="s">
        <v>1261</v>
      </c>
      <c r="O529" s="8">
        <v>1208.74</v>
      </c>
      <c r="P529" s="8">
        <v>1594.78</v>
      </c>
      <c r="Q529" s="10">
        <v>5.8999999999999997E-2</v>
      </c>
      <c r="R529" s="12">
        <v>39</v>
      </c>
      <c r="S529" s="8">
        <f t="shared" si="59"/>
        <v>58526.83122</v>
      </c>
      <c r="T529" s="8">
        <f t="shared" si="60"/>
        <v>47140.86</v>
      </c>
      <c r="U529" s="8">
        <f t="shared" si="61"/>
        <v>11385.971219999999</v>
      </c>
      <c r="V529" s="10">
        <f t="shared" si="62"/>
        <v>0.1945427589817838</v>
      </c>
    </row>
    <row r="530" spans="1:22" x14ac:dyDescent="0.3">
      <c r="A530" t="s">
        <v>543</v>
      </c>
      <c r="B530" s="6">
        <v>45162</v>
      </c>
      <c r="C530" s="6">
        <v>45189</v>
      </c>
      <c r="D530" s="6">
        <f t="shared" si="56"/>
        <v>45189</v>
      </c>
      <c r="E530" s="12">
        <f t="shared" si="57"/>
        <v>27</v>
      </c>
      <c r="F530" t="s">
        <v>646</v>
      </c>
      <c r="G530" t="s">
        <v>661</v>
      </c>
      <c r="H530" t="s">
        <v>687</v>
      </c>
      <c r="I530" t="str">
        <f t="shared" si="58"/>
        <v>Africa→South Africa→Durban</v>
      </c>
      <c r="J530" t="s">
        <v>705</v>
      </c>
      <c r="K530" t="s">
        <v>709</v>
      </c>
      <c r="L530" t="s">
        <v>724</v>
      </c>
      <c r="M530" t="s">
        <v>728</v>
      </c>
      <c r="N530" t="s">
        <v>1262</v>
      </c>
      <c r="O530" s="8">
        <v>1399.64</v>
      </c>
      <c r="P530" s="8">
        <v>3342.11</v>
      </c>
      <c r="Q530" s="10">
        <v>0</v>
      </c>
      <c r="R530" s="12">
        <v>10</v>
      </c>
      <c r="S530" s="8">
        <f t="shared" si="59"/>
        <v>33421.1</v>
      </c>
      <c r="T530" s="8">
        <f t="shared" si="60"/>
        <v>13996.400000000001</v>
      </c>
      <c r="U530" s="8">
        <f t="shared" si="61"/>
        <v>19424.699999999997</v>
      </c>
      <c r="V530" s="10">
        <f t="shared" si="62"/>
        <v>0.58121067229983447</v>
      </c>
    </row>
    <row r="531" spans="1:22" x14ac:dyDescent="0.3">
      <c r="A531" t="s">
        <v>544</v>
      </c>
      <c r="B531" s="6">
        <v>45316</v>
      </c>
      <c r="C531" s="6">
        <v>45330</v>
      </c>
      <c r="D531" s="6">
        <f t="shared" si="56"/>
        <v>45330</v>
      </c>
      <c r="E531" s="12">
        <f t="shared" si="57"/>
        <v>14</v>
      </c>
      <c r="F531" t="s">
        <v>647</v>
      </c>
      <c r="G531" t="s">
        <v>652</v>
      </c>
      <c r="H531" t="s">
        <v>666</v>
      </c>
      <c r="I531" t="str">
        <f t="shared" si="58"/>
        <v>Asia→Japan→Osaka</v>
      </c>
      <c r="J531" t="s">
        <v>704</v>
      </c>
      <c r="K531" t="s">
        <v>709</v>
      </c>
      <c r="L531" t="s">
        <v>714</v>
      </c>
      <c r="M531" t="s">
        <v>729</v>
      </c>
      <c r="N531" t="s">
        <v>1263</v>
      </c>
      <c r="O531" s="8">
        <v>937.16</v>
      </c>
      <c r="P531" s="8">
        <v>1069.77</v>
      </c>
      <c r="Q531" s="10">
        <v>3.7999999999999999E-2</v>
      </c>
      <c r="R531" s="12">
        <v>9</v>
      </c>
      <c r="S531" s="8">
        <f t="shared" si="59"/>
        <v>9262.0686600000008</v>
      </c>
      <c r="T531" s="8">
        <f t="shared" si="60"/>
        <v>8434.44</v>
      </c>
      <c r="U531" s="8">
        <f t="shared" si="61"/>
        <v>827.62866000000031</v>
      </c>
      <c r="V531" s="10">
        <f t="shared" si="62"/>
        <v>8.9356783066645962E-2</v>
      </c>
    </row>
    <row r="532" spans="1:22" x14ac:dyDescent="0.3">
      <c r="A532" t="s">
        <v>545</v>
      </c>
      <c r="B532" s="6">
        <v>45727</v>
      </c>
      <c r="C532" s="6">
        <v>45742</v>
      </c>
      <c r="D532" s="6">
        <f t="shared" si="56"/>
        <v>45742</v>
      </c>
      <c r="E532" s="12">
        <f t="shared" si="57"/>
        <v>15</v>
      </c>
      <c r="F532" t="s">
        <v>649</v>
      </c>
      <c r="G532" t="s">
        <v>656</v>
      </c>
      <c r="H532" t="s">
        <v>671</v>
      </c>
      <c r="I532" t="str">
        <f t="shared" si="58"/>
        <v>Europe→Germany→Berlin</v>
      </c>
      <c r="J532" t="s">
        <v>705</v>
      </c>
      <c r="K532" t="s">
        <v>708</v>
      </c>
      <c r="L532" t="s">
        <v>714</v>
      </c>
      <c r="M532" t="s">
        <v>730</v>
      </c>
      <c r="N532" t="s">
        <v>1264</v>
      </c>
      <c r="O532" s="8">
        <v>116.97</v>
      </c>
      <c r="P532" s="8">
        <v>140.82</v>
      </c>
      <c r="Q532" s="10">
        <v>0.122</v>
      </c>
      <c r="R532" s="12">
        <v>5</v>
      </c>
      <c r="S532" s="8">
        <f t="shared" si="59"/>
        <v>618.19979999999987</v>
      </c>
      <c r="T532" s="8">
        <f t="shared" si="60"/>
        <v>584.85</v>
      </c>
      <c r="U532" s="8">
        <f t="shared" si="61"/>
        <v>33.349799999999846</v>
      </c>
      <c r="V532" s="10">
        <f t="shared" si="62"/>
        <v>5.3946636669891926E-2</v>
      </c>
    </row>
    <row r="533" spans="1:22" x14ac:dyDescent="0.3">
      <c r="A533" t="s">
        <v>546</v>
      </c>
      <c r="B533" s="6">
        <v>45769</v>
      </c>
      <c r="C533" s="6">
        <v>45789</v>
      </c>
      <c r="D533" s="6">
        <f t="shared" si="56"/>
        <v>45789</v>
      </c>
      <c r="E533" s="12">
        <f t="shared" si="57"/>
        <v>20</v>
      </c>
      <c r="F533" t="s">
        <v>649</v>
      </c>
      <c r="G533" t="s">
        <v>657</v>
      </c>
      <c r="H533" t="s">
        <v>679</v>
      </c>
      <c r="I533" t="str">
        <f t="shared" si="58"/>
        <v>Europe→France→Lyon</v>
      </c>
      <c r="J533" t="s">
        <v>706</v>
      </c>
      <c r="K533" t="s">
        <v>709</v>
      </c>
      <c r="L533" t="s">
        <v>723</v>
      </c>
      <c r="M533" t="s">
        <v>732</v>
      </c>
      <c r="N533" t="s">
        <v>1265</v>
      </c>
      <c r="O533" s="8">
        <v>59.51</v>
      </c>
      <c r="P533" s="8">
        <v>67.040000000000006</v>
      </c>
      <c r="Q533" s="10">
        <v>0.114</v>
      </c>
      <c r="R533" s="12">
        <v>9</v>
      </c>
      <c r="S533" s="8">
        <f t="shared" si="59"/>
        <v>534.57695999999999</v>
      </c>
      <c r="T533" s="8">
        <f t="shared" si="60"/>
        <v>535.59</v>
      </c>
      <c r="U533" s="8">
        <f t="shared" si="61"/>
        <v>-1.0130400000000463</v>
      </c>
      <c r="V533" s="10">
        <f t="shared" si="62"/>
        <v>-1.8950311663264469E-3</v>
      </c>
    </row>
    <row r="534" spans="1:22" x14ac:dyDescent="0.3">
      <c r="A534" t="s">
        <v>547</v>
      </c>
      <c r="B534" s="6">
        <v>45155</v>
      </c>
      <c r="C534" s="6">
        <v>45172</v>
      </c>
      <c r="D534" s="6">
        <f t="shared" si="56"/>
        <v>45172</v>
      </c>
      <c r="E534" s="12">
        <f t="shared" si="57"/>
        <v>17</v>
      </c>
      <c r="F534" t="s">
        <v>646</v>
      </c>
      <c r="G534" t="s">
        <v>661</v>
      </c>
      <c r="H534" t="s">
        <v>687</v>
      </c>
      <c r="I534" t="str">
        <f t="shared" si="58"/>
        <v>Africa→South Africa→Durban</v>
      </c>
      <c r="J534" t="s">
        <v>706</v>
      </c>
      <c r="K534" t="s">
        <v>707</v>
      </c>
      <c r="L534" t="s">
        <v>720</v>
      </c>
      <c r="M534" t="s">
        <v>730</v>
      </c>
      <c r="N534" t="s">
        <v>1266</v>
      </c>
      <c r="O534" s="8">
        <v>676.37</v>
      </c>
      <c r="P534" s="8">
        <v>1276.67</v>
      </c>
      <c r="Q534" s="10">
        <v>6.6000000000000003E-2</v>
      </c>
      <c r="R534" s="12">
        <v>10</v>
      </c>
      <c r="S534" s="8">
        <f t="shared" si="59"/>
        <v>11924.0978</v>
      </c>
      <c r="T534" s="8">
        <f t="shared" si="60"/>
        <v>6763.7</v>
      </c>
      <c r="U534" s="8">
        <f t="shared" si="61"/>
        <v>5160.3977999999997</v>
      </c>
      <c r="V534" s="10">
        <f t="shared" si="62"/>
        <v>0.4327705027712872</v>
      </c>
    </row>
    <row r="535" spans="1:22" x14ac:dyDescent="0.3">
      <c r="A535" t="s">
        <v>548</v>
      </c>
      <c r="B535" s="6">
        <v>45832</v>
      </c>
      <c r="C535" s="6">
        <v>45852</v>
      </c>
      <c r="D535" s="6">
        <f t="shared" si="56"/>
        <v>45852</v>
      </c>
      <c r="E535" s="12">
        <f t="shared" si="57"/>
        <v>20</v>
      </c>
      <c r="F535" t="s">
        <v>646</v>
      </c>
      <c r="G535" t="s">
        <v>661</v>
      </c>
      <c r="H535" t="s">
        <v>682</v>
      </c>
      <c r="I535" t="str">
        <f t="shared" si="58"/>
        <v>Africa→South Africa→Johannesburg</v>
      </c>
      <c r="J535" t="s">
        <v>706</v>
      </c>
      <c r="K535" t="s">
        <v>709</v>
      </c>
      <c r="L535" t="s">
        <v>713</v>
      </c>
      <c r="M535" t="s">
        <v>731</v>
      </c>
      <c r="N535" t="s">
        <v>1267</v>
      </c>
      <c r="O535" s="8">
        <v>1151.06</v>
      </c>
      <c r="P535" s="8">
        <v>2821.36</v>
      </c>
      <c r="Q535" s="10">
        <v>0.248</v>
      </c>
      <c r="R535" s="12">
        <v>20</v>
      </c>
      <c r="S535" s="8">
        <f t="shared" si="59"/>
        <v>42433.254400000005</v>
      </c>
      <c r="T535" s="8">
        <f t="shared" si="60"/>
        <v>23021.199999999997</v>
      </c>
      <c r="U535" s="8">
        <f t="shared" si="61"/>
        <v>19412.054400000008</v>
      </c>
      <c r="V535" s="10">
        <f t="shared" si="62"/>
        <v>0.45747267501594235</v>
      </c>
    </row>
    <row r="536" spans="1:22" x14ac:dyDescent="0.3">
      <c r="A536" t="s">
        <v>549</v>
      </c>
      <c r="B536" s="6">
        <v>45667</v>
      </c>
      <c r="C536" s="6">
        <v>45694</v>
      </c>
      <c r="D536" s="6">
        <f t="shared" si="56"/>
        <v>45694</v>
      </c>
      <c r="E536" s="12">
        <f t="shared" si="57"/>
        <v>27</v>
      </c>
      <c r="F536" t="s">
        <v>648</v>
      </c>
      <c r="G536" t="s">
        <v>655</v>
      </c>
      <c r="H536" t="s">
        <v>672</v>
      </c>
      <c r="I536" t="str">
        <f t="shared" si="58"/>
        <v>Americas→Brazil→Brasília</v>
      </c>
      <c r="J536" t="s">
        <v>703</v>
      </c>
      <c r="K536" t="s">
        <v>707</v>
      </c>
      <c r="L536" t="s">
        <v>717</v>
      </c>
      <c r="M536" t="s">
        <v>731</v>
      </c>
      <c r="N536" t="s">
        <v>1268</v>
      </c>
      <c r="O536" s="8">
        <v>725.62</v>
      </c>
      <c r="P536" s="8">
        <v>1559.19</v>
      </c>
      <c r="Q536" s="10">
        <v>0.19</v>
      </c>
      <c r="R536" s="12">
        <v>12</v>
      </c>
      <c r="S536" s="8">
        <f t="shared" si="59"/>
        <v>15155.326800000001</v>
      </c>
      <c r="T536" s="8">
        <f t="shared" si="60"/>
        <v>8707.44</v>
      </c>
      <c r="U536" s="8">
        <f t="shared" si="61"/>
        <v>6447.8868000000002</v>
      </c>
      <c r="V536" s="10">
        <f t="shared" si="62"/>
        <v>0.42545349797405885</v>
      </c>
    </row>
    <row r="537" spans="1:22" x14ac:dyDescent="0.3">
      <c r="A537" t="s">
        <v>550</v>
      </c>
      <c r="B537" s="6">
        <v>45108</v>
      </c>
      <c r="C537" s="6">
        <v>45118</v>
      </c>
      <c r="D537" s="6">
        <f t="shared" si="56"/>
        <v>45118</v>
      </c>
      <c r="E537" s="12">
        <f t="shared" si="57"/>
        <v>10</v>
      </c>
      <c r="F537" t="s">
        <v>649</v>
      </c>
      <c r="G537" t="s">
        <v>657</v>
      </c>
      <c r="H537" t="s">
        <v>690</v>
      </c>
      <c r="I537" t="str">
        <f t="shared" si="58"/>
        <v>Europe→France→Paris</v>
      </c>
      <c r="J537" t="s">
        <v>701</v>
      </c>
      <c r="K537" t="s">
        <v>711</v>
      </c>
      <c r="L537" t="s">
        <v>721</v>
      </c>
      <c r="M537" t="s">
        <v>729</v>
      </c>
      <c r="N537" t="s">
        <v>1269</v>
      </c>
      <c r="O537" s="8">
        <v>479.5</v>
      </c>
      <c r="P537" s="8">
        <v>656.66</v>
      </c>
      <c r="Q537" s="10">
        <v>0.14899999999999999</v>
      </c>
      <c r="R537" s="12">
        <v>14</v>
      </c>
      <c r="S537" s="8">
        <f t="shared" si="59"/>
        <v>7823.4472399999995</v>
      </c>
      <c r="T537" s="8">
        <f t="shared" si="60"/>
        <v>6713</v>
      </c>
      <c r="U537" s="8">
        <f t="shared" si="61"/>
        <v>1110.4472399999995</v>
      </c>
      <c r="V537" s="10">
        <f t="shared" si="62"/>
        <v>0.14193835606412289</v>
      </c>
    </row>
    <row r="538" spans="1:22" x14ac:dyDescent="0.3">
      <c r="A538" t="s">
        <v>551</v>
      </c>
      <c r="B538" s="6">
        <v>45520</v>
      </c>
      <c r="C538" s="6">
        <v>45530</v>
      </c>
      <c r="D538" s="6">
        <f t="shared" si="56"/>
        <v>45530</v>
      </c>
      <c r="E538" s="12">
        <f t="shared" si="57"/>
        <v>10</v>
      </c>
      <c r="F538" t="s">
        <v>648</v>
      </c>
      <c r="G538" t="s">
        <v>660</v>
      </c>
      <c r="H538" t="s">
        <v>677</v>
      </c>
      <c r="I538" t="str">
        <f t="shared" si="58"/>
        <v>Americas→USA→Chicago</v>
      </c>
      <c r="J538" t="s">
        <v>701</v>
      </c>
      <c r="K538" t="s">
        <v>710</v>
      </c>
      <c r="L538" t="s">
        <v>716</v>
      </c>
      <c r="M538" t="s">
        <v>731</v>
      </c>
      <c r="N538" t="s">
        <v>1121</v>
      </c>
      <c r="O538" s="8">
        <v>1291.7</v>
      </c>
      <c r="P538" s="8">
        <v>2657.84</v>
      </c>
      <c r="Q538" s="10">
        <v>8.6999999999999994E-2</v>
      </c>
      <c r="R538" s="12">
        <v>21</v>
      </c>
      <c r="S538" s="8">
        <f t="shared" si="59"/>
        <v>50958.766320000002</v>
      </c>
      <c r="T538" s="8">
        <f t="shared" si="60"/>
        <v>27125.7</v>
      </c>
      <c r="U538" s="8">
        <f t="shared" si="61"/>
        <v>23833.066320000002</v>
      </c>
      <c r="V538" s="10">
        <f t="shared" si="62"/>
        <v>0.46769315745083367</v>
      </c>
    </row>
    <row r="539" spans="1:22" x14ac:dyDescent="0.3">
      <c r="A539" t="s">
        <v>552</v>
      </c>
      <c r="B539" s="6">
        <v>45114</v>
      </c>
      <c r="C539" s="6">
        <v>45120</v>
      </c>
      <c r="D539" s="6">
        <f t="shared" si="56"/>
        <v>45120</v>
      </c>
      <c r="E539" s="12">
        <f t="shared" si="57"/>
        <v>6</v>
      </c>
      <c r="F539" t="s">
        <v>646</v>
      </c>
      <c r="G539" t="s">
        <v>661</v>
      </c>
      <c r="H539" t="s">
        <v>695</v>
      </c>
      <c r="I539" t="str">
        <f t="shared" si="58"/>
        <v>Africa→South Africa→Cape Town</v>
      </c>
      <c r="J539" t="s">
        <v>705</v>
      </c>
      <c r="K539" t="s">
        <v>709</v>
      </c>
      <c r="L539" t="s">
        <v>717</v>
      </c>
      <c r="M539" t="s">
        <v>733</v>
      </c>
      <c r="N539" t="s">
        <v>1270</v>
      </c>
      <c r="O539" s="8">
        <v>612.59</v>
      </c>
      <c r="P539" s="8">
        <v>1424.74</v>
      </c>
      <c r="Q539" s="10">
        <v>4.3999999999999997E-2</v>
      </c>
      <c r="R539" s="12">
        <v>15</v>
      </c>
      <c r="S539" s="8">
        <f t="shared" si="59"/>
        <v>20430.771599999996</v>
      </c>
      <c r="T539" s="8">
        <f t="shared" si="60"/>
        <v>9188.85</v>
      </c>
      <c r="U539" s="8">
        <f t="shared" si="61"/>
        <v>11241.921599999996</v>
      </c>
      <c r="V539" s="10">
        <f t="shared" si="62"/>
        <v>0.55024459281802152</v>
      </c>
    </row>
    <row r="540" spans="1:22" x14ac:dyDescent="0.3">
      <c r="A540" t="s">
        <v>553</v>
      </c>
      <c r="B540" s="6">
        <v>45288</v>
      </c>
      <c r="C540" s="6">
        <v>45292</v>
      </c>
      <c r="D540" s="6">
        <f t="shared" si="56"/>
        <v>45292</v>
      </c>
      <c r="E540" s="12">
        <f t="shared" si="57"/>
        <v>4</v>
      </c>
      <c r="F540" t="s">
        <v>646</v>
      </c>
      <c r="G540" t="s">
        <v>661</v>
      </c>
      <c r="H540" t="s">
        <v>695</v>
      </c>
      <c r="I540" t="str">
        <f t="shared" si="58"/>
        <v>Africa→South Africa→Cape Town</v>
      </c>
      <c r="J540" t="s">
        <v>702</v>
      </c>
      <c r="K540" t="s">
        <v>710</v>
      </c>
      <c r="L540" t="s">
        <v>720</v>
      </c>
      <c r="M540" t="s">
        <v>728</v>
      </c>
      <c r="N540" t="s">
        <v>1271</v>
      </c>
      <c r="O540" s="8">
        <v>1141.8</v>
      </c>
      <c r="P540" s="8">
        <v>2318.7399999999998</v>
      </c>
      <c r="Q540" s="10">
        <v>0.107</v>
      </c>
      <c r="R540" s="12">
        <v>32</v>
      </c>
      <c r="S540" s="8">
        <f t="shared" si="59"/>
        <v>66260.314239999992</v>
      </c>
      <c r="T540" s="8">
        <f t="shared" si="60"/>
        <v>36537.599999999999</v>
      </c>
      <c r="U540" s="8">
        <f t="shared" si="61"/>
        <v>29722.714239999994</v>
      </c>
      <c r="V540" s="10">
        <f t="shared" si="62"/>
        <v>0.44857490612468304</v>
      </c>
    </row>
    <row r="541" spans="1:22" x14ac:dyDescent="0.3">
      <c r="A541" t="s">
        <v>554</v>
      </c>
      <c r="B541" s="6">
        <v>44952</v>
      </c>
      <c r="C541" s="6">
        <v>44972</v>
      </c>
      <c r="D541" s="6">
        <f t="shared" si="56"/>
        <v>44972</v>
      </c>
      <c r="E541" s="12">
        <f t="shared" si="57"/>
        <v>20</v>
      </c>
      <c r="F541" t="s">
        <v>649</v>
      </c>
      <c r="G541" t="s">
        <v>656</v>
      </c>
      <c r="H541" t="s">
        <v>671</v>
      </c>
      <c r="I541" t="str">
        <f t="shared" si="58"/>
        <v>Europe→Germany→Berlin</v>
      </c>
      <c r="J541" t="s">
        <v>705</v>
      </c>
      <c r="K541" t="s">
        <v>708</v>
      </c>
      <c r="L541" t="s">
        <v>719</v>
      </c>
      <c r="M541" t="s">
        <v>729</v>
      </c>
      <c r="N541" t="s">
        <v>1272</v>
      </c>
      <c r="O541" s="8">
        <v>492.62</v>
      </c>
      <c r="P541" s="8">
        <v>366.7</v>
      </c>
      <c r="Q541" s="10">
        <v>8.8999999999999996E-2</v>
      </c>
      <c r="R541" s="12">
        <v>10</v>
      </c>
      <c r="S541" s="8">
        <f t="shared" si="59"/>
        <v>3340.6370000000002</v>
      </c>
      <c r="T541" s="8">
        <f t="shared" si="60"/>
        <v>4926.2</v>
      </c>
      <c r="U541" s="8">
        <f t="shared" si="61"/>
        <v>-1585.5629999999996</v>
      </c>
      <c r="V541" s="10">
        <f t="shared" si="62"/>
        <v>-0.47462894052840809</v>
      </c>
    </row>
    <row r="542" spans="1:22" x14ac:dyDescent="0.3">
      <c r="A542" t="s">
        <v>555</v>
      </c>
      <c r="B542" s="6">
        <v>45115</v>
      </c>
      <c r="C542" s="6">
        <v>45116</v>
      </c>
      <c r="D542" s="6">
        <f t="shared" si="56"/>
        <v>45116</v>
      </c>
      <c r="E542" s="12">
        <f t="shared" si="57"/>
        <v>1</v>
      </c>
      <c r="F542" t="s">
        <v>646</v>
      </c>
      <c r="G542" t="s">
        <v>650</v>
      </c>
      <c r="H542" t="s">
        <v>664</v>
      </c>
      <c r="I542" t="str">
        <f t="shared" si="58"/>
        <v>Africa→Kenya→Nairobi</v>
      </c>
      <c r="J542" t="s">
        <v>704</v>
      </c>
      <c r="K542" t="s">
        <v>708</v>
      </c>
      <c r="L542" t="s">
        <v>726</v>
      </c>
      <c r="M542" t="s">
        <v>731</v>
      </c>
      <c r="N542" t="s">
        <v>1273</v>
      </c>
      <c r="O542" s="8">
        <v>1258.72</v>
      </c>
      <c r="P542" s="8">
        <v>2797.41</v>
      </c>
      <c r="Q542" s="10">
        <v>0</v>
      </c>
      <c r="R542" s="12">
        <v>7</v>
      </c>
      <c r="S542" s="8">
        <f t="shared" si="59"/>
        <v>19581.87</v>
      </c>
      <c r="T542" s="8">
        <f t="shared" si="60"/>
        <v>8811.0400000000009</v>
      </c>
      <c r="U542" s="8">
        <f t="shared" si="61"/>
        <v>10770.829999999998</v>
      </c>
      <c r="V542" s="10">
        <f t="shared" si="62"/>
        <v>0.55004093071805704</v>
      </c>
    </row>
    <row r="543" spans="1:22" x14ac:dyDescent="0.3">
      <c r="A543" t="s">
        <v>556</v>
      </c>
      <c r="B543" s="6">
        <v>45450</v>
      </c>
      <c r="C543" s="6">
        <v>45452</v>
      </c>
      <c r="D543" s="6">
        <f t="shared" si="56"/>
        <v>45452</v>
      </c>
      <c r="E543" s="12">
        <f t="shared" si="57"/>
        <v>2</v>
      </c>
      <c r="F543" t="s">
        <v>647</v>
      </c>
      <c r="G543" t="s">
        <v>659</v>
      </c>
      <c r="H543" t="s">
        <v>685</v>
      </c>
      <c r="I543" t="str">
        <f t="shared" si="58"/>
        <v>Asia→China→Shanghai</v>
      </c>
      <c r="J543" t="s">
        <v>701</v>
      </c>
      <c r="K543" t="s">
        <v>707</v>
      </c>
      <c r="L543" t="s">
        <v>719</v>
      </c>
      <c r="M543" t="s">
        <v>732</v>
      </c>
      <c r="N543" t="s">
        <v>1274</v>
      </c>
      <c r="O543" s="8">
        <v>1370.28</v>
      </c>
      <c r="P543" s="8">
        <v>2209.66</v>
      </c>
      <c r="Q543" s="10">
        <v>0.13300000000000001</v>
      </c>
      <c r="R543" s="12">
        <v>16</v>
      </c>
      <c r="S543" s="8">
        <f t="shared" si="59"/>
        <v>30652.403519999996</v>
      </c>
      <c r="T543" s="8">
        <f t="shared" si="60"/>
        <v>21924.48</v>
      </c>
      <c r="U543" s="8">
        <f t="shared" si="61"/>
        <v>8727.9235199999966</v>
      </c>
      <c r="V543" s="10">
        <f t="shared" si="62"/>
        <v>0.28473863442079589</v>
      </c>
    </row>
    <row r="544" spans="1:22" x14ac:dyDescent="0.3">
      <c r="A544" t="s">
        <v>557</v>
      </c>
      <c r="B544" s="6">
        <v>44968</v>
      </c>
      <c r="C544" s="6">
        <v>44969</v>
      </c>
      <c r="D544" s="6">
        <f t="shared" si="56"/>
        <v>44969</v>
      </c>
      <c r="E544" s="12">
        <f t="shared" si="57"/>
        <v>1</v>
      </c>
      <c r="F544" t="s">
        <v>646</v>
      </c>
      <c r="G544" t="s">
        <v>651</v>
      </c>
      <c r="H544" t="s">
        <v>663</v>
      </c>
      <c r="I544" t="str">
        <f t="shared" si="58"/>
        <v>Africa→Nigeria→Port Harcourt</v>
      </c>
      <c r="J544" t="s">
        <v>703</v>
      </c>
      <c r="K544" t="s">
        <v>711</v>
      </c>
      <c r="L544" t="s">
        <v>726</v>
      </c>
      <c r="M544" t="s">
        <v>733</v>
      </c>
      <c r="N544" t="s">
        <v>1275</v>
      </c>
      <c r="O544" s="8">
        <v>944.61</v>
      </c>
      <c r="P544" s="8">
        <v>839.04</v>
      </c>
      <c r="Q544" s="10">
        <v>5.8999999999999997E-2</v>
      </c>
      <c r="R544" s="12">
        <v>6</v>
      </c>
      <c r="S544" s="8">
        <f t="shared" si="59"/>
        <v>4737.2198399999997</v>
      </c>
      <c r="T544" s="8">
        <f t="shared" si="60"/>
        <v>5667.66</v>
      </c>
      <c r="U544" s="8">
        <f t="shared" si="61"/>
        <v>-930.44016000000011</v>
      </c>
      <c r="V544" s="10">
        <f t="shared" si="62"/>
        <v>-0.19641059343363726</v>
      </c>
    </row>
    <row r="545" spans="1:22" x14ac:dyDescent="0.3">
      <c r="A545" t="s">
        <v>558</v>
      </c>
      <c r="B545" s="6">
        <v>45108</v>
      </c>
      <c r="C545" s="6">
        <v>45115</v>
      </c>
      <c r="D545" s="6">
        <f t="shared" si="56"/>
        <v>45115</v>
      </c>
      <c r="E545" s="12">
        <f t="shared" si="57"/>
        <v>7</v>
      </c>
      <c r="F545" t="s">
        <v>649</v>
      </c>
      <c r="G545" t="s">
        <v>656</v>
      </c>
      <c r="H545" t="s">
        <v>698</v>
      </c>
      <c r="I545" t="str">
        <f t="shared" si="58"/>
        <v>Europe→Germany→Frankfurt</v>
      </c>
      <c r="J545" t="s">
        <v>705</v>
      </c>
      <c r="K545" t="s">
        <v>710</v>
      </c>
      <c r="L545" t="s">
        <v>725</v>
      </c>
      <c r="M545" t="s">
        <v>731</v>
      </c>
      <c r="N545" t="s">
        <v>1276</v>
      </c>
      <c r="O545" s="8">
        <v>460.21</v>
      </c>
      <c r="P545" s="8">
        <v>1139.1500000000001</v>
      </c>
      <c r="Q545" s="10">
        <v>0.115</v>
      </c>
      <c r="R545" s="12">
        <v>14</v>
      </c>
      <c r="S545" s="8">
        <f t="shared" si="59"/>
        <v>14114.068500000001</v>
      </c>
      <c r="T545" s="8">
        <f t="shared" si="60"/>
        <v>6442.94</v>
      </c>
      <c r="U545" s="8">
        <f t="shared" si="61"/>
        <v>7671.1285000000016</v>
      </c>
      <c r="V545" s="10">
        <f t="shared" si="62"/>
        <v>0.54350937151821255</v>
      </c>
    </row>
    <row r="546" spans="1:22" x14ac:dyDescent="0.3">
      <c r="A546" t="s">
        <v>559</v>
      </c>
      <c r="B546" s="6">
        <v>45889</v>
      </c>
      <c r="C546" s="6">
        <v>45895</v>
      </c>
      <c r="D546" s="6">
        <f t="shared" si="56"/>
        <v>45895</v>
      </c>
      <c r="E546" s="12">
        <f t="shared" si="57"/>
        <v>6</v>
      </c>
      <c r="F546" t="s">
        <v>648</v>
      </c>
      <c r="G546" t="s">
        <v>660</v>
      </c>
      <c r="H546" t="s">
        <v>700</v>
      </c>
      <c r="I546" t="str">
        <f t="shared" si="58"/>
        <v>Americas→USA→New York</v>
      </c>
      <c r="J546" t="s">
        <v>701</v>
      </c>
      <c r="K546" t="s">
        <v>707</v>
      </c>
      <c r="L546" t="s">
        <v>724</v>
      </c>
      <c r="M546" t="s">
        <v>729</v>
      </c>
      <c r="N546" t="s">
        <v>1277</v>
      </c>
      <c r="O546" s="8">
        <v>1304.95</v>
      </c>
      <c r="P546" s="8">
        <v>1712.03</v>
      </c>
      <c r="Q546" s="10">
        <v>0.21199999999999999</v>
      </c>
      <c r="R546" s="12">
        <v>8</v>
      </c>
      <c r="S546" s="8">
        <f t="shared" si="59"/>
        <v>10792.637119999999</v>
      </c>
      <c r="T546" s="8">
        <f t="shared" si="60"/>
        <v>10439.6</v>
      </c>
      <c r="U546" s="8">
        <f t="shared" si="61"/>
        <v>353.03711999999905</v>
      </c>
      <c r="V546" s="10">
        <f t="shared" si="62"/>
        <v>3.2710922833287949E-2</v>
      </c>
    </row>
    <row r="547" spans="1:22" x14ac:dyDescent="0.3">
      <c r="A547" t="s">
        <v>560</v>
      </c>
      <c r="B547" s="6">
        <v>45355</v>
      </c>
      <c r="C547" s="6">
        <v>45367</v>
      </c>
      <c r="D547" s="6">
        <f t="shared" si="56"/>
        <v>45367</v>
      </c>
      <c r="E547" s="12">
        <f t="shared" si="57"/>
        <v>12</v>
      </c>
      <c r="F547" t="s">
        <v>646</v>
      </c>
      <c r="G547" t="s">
        <v>661</v>
      </c>
      <c r="H547" t="s">
        <v>682</v>
      </c>
      <c r="I547" t="str">
        <f t="shared" si="58"/>
        <v>Africa→South Africa→Johannesburg</v>
      </c>
      <c r="J547" t="s">
        <v>706</v>
      </c>
      <c r="K547" t="s">
        <v>710</v>
      </c>
      <c r="L547" t="s">
        <v>724</v>
      </c>
      <c r="M547" t="s">
        <v>732</v>
      </c>
      <c r="N547" t="s">
        <v>1278</v>
      </c>
      <c r="O547" s="8">
        <v>441.08</v>
      </c>
      <c r="P547" s="8">
        <v>1054.29</v>
      </c>
      <c r="Q547" s="10">
        <v>0.23699999999999999</v>
      </c>
      <c r="R547" s="12">
        <v>6</v>
      </c>
      <c r="S547" s="8">
        <f t="shared" si="59"/>
        <v>4826.5396199999996</v>
      </c>
      <c r="T547" s="8">
        <f t="shared" si="60"/>
        <v>2646.48</v>
      </c>
      <c r="U547" s="8">
        <f t="shared" si="61"/>
        <v>2180.0596199999995</v>
      </c>
      <c r="V547" s="10">
        <f t="shared" si="62"/>
        <v>0.45168169985932899</v>
      </c>
    </row>
    <row r="548" spans="1:22" x14ac:dyDescent="0.3">
      <c r="A548" t="s">
        <v>561</v>
      </c>
      <c r="B548" s="6">
        <v>45177</v>
      </c>
      <c r="C548" s="6">
        <v>45201</v>
      </c>
      <c r="D548" s="6">
        <f t="shared" si="56"/>
        <v>45201</v>
      </c>
      <c r="E548" s="12">
        <f t="shared" si="57"/>
        <v>24</v>
      </c>
      <c r="F548" t="s">
        <v>648</v>
      </c>
      <c r="G548" t="s">
        <v>653</v>
      </c>
      <c r="H548" t="s">
        <v>667</v>
      </c>
      <c r="I548" t="str">
        <f t="shared" si="58"/>
        <v>Americas→Canada→Toronto</v>
      </c>
      <c r="J548" t="s">
        <v>702</v>
      </c>
      <c r="K548" t="s">
        <v>711</v>
      </c>
      <c r="L548" t="s">
        <v>720</v>
      </c>
      <c r="M548" t="s">
        <v>733</v>
      </c>
      <c r="N548" t="s">
        <v>1279</v>
      </c>
      <c r="O548" s="8">
        <v>1299.03</v>
      </c>
      <c r="P548" s="8">
        <v>2451.2199999999998</v>
      </c>
      <c r="Q548" s="10">
        <v>0.20799999999999999</v>
      </c>
      <c r="R548" s="12">
        <v>8</v>
      </c>
      <c r="S548" s="8">
        <f t="shared" si="59"/>
        <v>15530.929919999999</v>
      </c>
      <c r="T548" s="8">
        <f t="shared" si="60"/>
        <v>10392.24</v>
      </c>
      <c r="U548" s="8">
        <f t="shared" si="61"/>
        <v>5138.6899199999989</v>
      </c>
      <c r="V548" s="10">
        <f t="shared" si="62"/>
        <v>0.3308681416032041</v>
      </c>
    </row>
    <row r="549" spans="1:22" x14ac:dyDescent="0.3">
      <c r="A549" t="s">
        <v>562</v>
      </c>
      <c r="B549" s="6">
        <v>44985</v>
      </c>
      <c r="C549" s="6">
        <v>44991</v>
      </c>
      <c r="D549" s="6">
        <f t="shared" si="56"/>
        <v>44991</v>
      </c>
      <c r="E549" s="12">
        <f t="shared" si="57"/>
        <v>6</v>
      </c>
      <c r="F549" t="s">
        <v>649</v>
      </c>
      <c r="G549" t="s">
        <v>656</v>
      </c>
      <c r="H549" t="s">
        <v>698</v>
      </c>
      <c r="I549" t="str">
        <f t="shared" si="58"/>
        <v>Europe→Germany→Frankfurt</v>
      </c>
      <c r="J549" t="s">
        <v>705</v>
      </c>
      <c r="K549" t="s">
        <v>709</v>
      </c>
      <c r="L549" t="s">
        <v>726</v>
      </c>
      <c r="M549" t="s">
        <v>728</v>
      </c>
      <c r="N549" t="s">
        <v>1280</v>
      </c>
      <c r="O549" s="8">
        <v>880.02</v>
      </c>
      <c r="P549" s="8">
        <v>1251.21</v>
      </c>
      <c r="Q549" s="10">
        <v>0.123</v>
      </c>
      <c r="R549" s="12">
        <v>29</v>
      </c>
      <c r="S549" s="8">
        <f t="shared" si="59"/>
        <v>31822.023930000003</v>
      </c>
      <c r="T549" s="8">
        <f t="shared" si="60"/>
        <v>25520.579999999998</v>
      </c>
      <c r="U549" s="8">
        <f t="shared" si="61"/>
        <v>6301.4439300000049</v>
      </c>
      <c r="V549" s="10">
        <f t="shared" si="62"/>
        <v>0.19802146915172672</v>
      </c>
    </row>
    <row r="550" spans="1:22" x14ac:dyDescent="0.3">
      <c r="A550" t="s">
        <v>563</v>
      </c>
      <c r="B550" s="6">
        <v>45486</v>
      </c>
      <c r="C550" s="6">
        <v>45507</v>
      </c>
      <c r="D550" s="6">
        <f t="shared" si="56"/>
        <v>45507</v>
      </c>
      <c r="E550" s="12">
        <f t="shared" si="57"/>
        <v>21</v>
      </c>
      <c r="F550" t="s">
        <v>648</v>
      </c>
      <c r="G550" t="s">
        <v>655</v>
      </c>
      <c r="H550" t="s">
        <v>692</v>
      </c>
      <c r="I550" t="str">
        <f t="shared" si="58"/>
        <v>Americas→Brazil→Rio de Janeiro</v>
      </c>
      <c r="J550" t="s">
        <v>701</v>
      </c>
      <c r="K550" t="s">
        <v>709</v>
      </c>
      <c r="L550" t="s">
        <v>724</v>
      </c>
      <c r="M550" t="s">
        <v>732</v>
      </c>
      <c r="N550" t="s">
        <v>1281</v>
      </c>
      <c r="O550" s="8">
        <v>702.98</v>
      </c>
      <c r="P550" s="8">
        <v>1104.8</v>
      </c>
      <c r="Q550" s="10">
        <v>0.17499999999999999</v>
      </c>
      <c r="R550" s="12">
        <v>12</v>
      </c>
      <c r="S550" s="8">
        <f t="shared" si="59"/>
        <v>10937.519999999999</v>
      </c>
      <c r="T550" s="8">
        <f t="shared" si="60"/>
        <v>8435.76</v>
      </c>
      <c r="U550" s="8">
        <f t="shared" si="61"/>
        <v>2501.7599999999984</v>
      </c>
      <c r="V550" s="10">
        <f t="shared" si="62"/>
        <v>0.22873192460448061</v>
      </c>
    </row>
    <row r="551" spans="1:22" x14ac:dyDescent="0.3">
      <c r="A551" t="s">
        <v>564</v>
      </c>
      <c r="B551" s="6">
        <v>45633</v>
      </c>
      <c r="C551" s="6">
        <v>45652</v>
      </c>
      <c r="D551" s="6">
        <f t="shared" si="56"/>
        <v>45652</v>
      </c>
      <c r="E551" s="12">
        <f t="shared" si="57"/>
        <v>19</v>
      </c>
      <c r="F551" t="s">
        <v>649</v>
      </c>
      <c r="G551" t="s">
        <v>658</v>
      </c>
      <c r="H551" t="s">
        <v>683</v>
      </c>
      <c r="I551" t="str">
        <f t="shared" si="58"/>
        <v>Europe→United Kingdom→London</v>
      </c>
      <c r="J551" t="s">
        <v>706</v>
      </c>
      <c r="K551" t="s">
        <v>708</v>
      </c>
      <c r="L551" t="s">
        <v>726</v>
      </c>
      <c r="M551" t="s">
        <v>729</v>
      </c>
      <c r="N551" t="s">
        <v>1282</v>
      </c>
      <c r="O551" s="8">
        <v>1035.24</v>
      </c>
      <c r="P551" s="8">
        <v>2383.41</v>
      </c>
      <c r="Q551" s="10">
        <v>0.17</v>
      </c>
      <c r="R551" s="12">
        <v>15</v>
      </c>
      <c r="S551" s="8">
        <f t="shared" si="59"/>
        <v>29673.454499999993</v>
      </c>
      <c r="T551" s="8">
        <f t="shared" si="60"/>
        <v>15528.6</v>
      </c>
      <c r="U551" s="8">
        <f t="shared" si="61"/>
        <v>14144.854499999992</v>
      </c>
      <c r="V551" s="10">
        <f t="shared" si="62"/>
        <v>0.47668378145860962</v>
      </c>
    </row>
    <row r="552" spans="1:22" x14ac:dyDescent="0.3">
      <c r="A552" t="s">
        <v>565</v>
      </c>
      <c r="B552" s="6">
        <v>45875</v>
      </c>
      <c r="C552" s="6">
        <v>45892</v>
      </c>
      <c r="D552" s="6">
        <f t="shared" si="56"/>
        <v>45892</v>
      </c>
      <c r="E552" s="12">
        <f t="shared" si="57"/>
        <v>17</v>
      </c>
      <c r="F552" t="s">
        <v>648</v>
      </c>
      <c r="G552" t="s">
        <v>655</v>
      </c>
      <c r="H552" t="s">
        <v>672</v>
      </c>
      <c r="I552" t="str">
        <f t="shared" si="58"/>
        <v>Americas→Brazil→Brasília</v>
      </c>
      <c r="J552" t="s">
        <v>704</v>
      </c>
      <c r="K552" t="s">
        <v>710</v>
      </c>
      <c r="L552" t="s">
        <v>720</v>
      </c>
      <c r="M552" t="s">
        <v>732</v>
      </c>
      <c r="N552" t="s">
        <v>1283</v>
      </c>
      <c r="O552" s="8">
        <v>86.64</v>
      </c>
      <c r="P552" s="8">
        <v>213.06</v>
      </c>
      <c r="Q552" s="10">
        <v>0.21199999999999999</v>
      </c>
      <c r="R552" s="12">
        <v>11</v>
      </c>
      <c r="S552" s="8">
        <f t="shared" si="59"/>
        <v>1846.8040799999999</v>
      </c>
      <c r="T552" s="8">
        <f t="shared" si="60"/>
        <v>953.04</v>
      </c>
      <c r="U552" s="8">
        <f t="shared" si="61"/>
        <v>893.76407999999992</v>
      </c>
      <c r="V552" s="10">
        <f t="shared" si="62"/>
        <v>0.48395175735154322</v>
      </c>
    </row>
    <row r="553" spans="1:22" x14ac:dyDescent="0.3">
      <c r="A553" t="s">
        <v>566</v>
      </c>
      <c r="B553" s="6">
        <v>44988</v>
      </c>
      <c r="C553" s="6">
        <v>45005</v>
      </c>
      <c r="D553" s="6">
        <f t="shared" si="56"/>
        <v>45005</v>
      </c>
      <c r="E553" s="12">
        <f t="shared" si="57"/>
        <v>17</v>
      </c>
      <c r="F553" t="s">
        <v>647</v>
      </c>
      <c r="G553" t="s">
        <v>652</v>
      </c>
      <c r="H553" t="s">
        <v>694</v>
      </c>
      <c r="I553" t="str">
        <f t="shared" si="58"/>
        <v>Asia→Japan→Nagoya</v>
      </c>
      <c r="J553" t="s">
        <v>705</v>
      </c>
      <c r="K553" t="s">
        <v>708</v>
      </c>
      <c r="L553" t="s">
        <v>726</v>
      </c>
      <c r="M553" t="s">
        <v>729</v>
      </c>
      <c r="N553" t="s">
        <v>1284</v>
      </c>
      <c r="O553" s="8">
        <v>1171.17</v>
      </c>
      <c r="P553" s="8">
        <v>2030.64</v>
      </c>
      <c r="Q553" s="10">
        <v>0.157</v>
      </c>
      <c r="R553" s="12">
        <v>11</v>
      </c>
      <c r="S553" s="8">
        <f t="shared" si="59"/>
        <v>18830.12472</v>
      </c>
      <c r="T553" s="8">
        <f t="shared" si="60"/>
        <v>12882.87</v>
      </c>
      <c r="U553" s="8">
        <f t="shared" si="61"/>
        <v>5947.254719999999</v>
      </c>
      <c r="V553" s="10">
        <f t="shared" si="62"/>
        <v>0.31583724528830415</v>
      </c>
    </row>
    <row r="554" spans="1:22" x14ac:dyDescent="0.3">
      <c r="A554" t="s">
        <v>567</v>
      </c>
      <c r="B554" s="6">
        <v>45704</v>
      </c>
      <c r="C554" s="6">
        <v>45733</v>
      </c>
      <c r="D554" s="6">
        <f t="shared" si="56"/>
        <v>45733</v>
      </c>
      <c r="E554" s="12">
        <f t="shared" si="57"/>
        <v>29</v>
      </c>
      <c r="F554" t="s">
        <v>649</v>
      </c>
      <c r="G554" t="s">
        <v>656</v>
      </c>
      <c r="H554" t="s">
        <v>684</v>
      </c>
      <c r="I554" t="str">
        <f t="shared" si="58"/>
        <v>Europe→Germany→Munich</v>
      </c>
      <c r="J554" t="s">
        <v>704</v>
      </c>
      <c r="K554" t="s">
        <v>707</v>
      </c>
      <c r="L554" t="s">
        <v>716</v>
      </c>
      <c r="M554" t="s">
        <v>733</v>
      </c>
      <c r="N554" t="s">
        <v>1285</v>
      </c>
      <c r="O554" s="8">
        <v>730.42</v>
      </c>
      <c r="P554" s="8">
        <v>956.7</v>
      </c>
      <c r="Q554" s="10">
        <v>4.2000000000000003E-2</v>
      </c>
      <c r="R554" s="12">
        <v>22</v>
      </c>
      <c r="S554" s="8">
        <f t="shared" si="59"/>
        <v>20163.409200000002</v>
      </c>
      <c r="T554" s="8">
        <f t="shared" si="60"/>
        <v>16069.24</v>
      </c>
      <c r="U554" s="8">
        <f t="shared" si="61"/>
        <v>4094.1692000000021</v>
      </c>
      <c r="V554" s="10">
        <f t="shared" si="62"/>
        <v>0.20304945256975698</v>
      </c>
    </row>
    <row r="555" spans="1:22" x14ac:dyDescent="0.3">
      <c r="A555" t="s">
        <v>568</v>
      </c>
      <c r="B555" s="6">
        <v>45703</v>
      </c>
      <c r="C555" s="6">
        <v>45717</v>
      </c>
      <c r="D555" s="6">
        <f t="shared" si="56"/>
        <v>45717</v>
      </c>
      <c r="E555" s="12">
        <f t="shared" si="57"/>
        <v>14</v>
      </c>
      <c r="F555" t="s">
        <v>646</v>
      </c>
      <c r="G555" t="s">
        <v>650</v>
      </c>
      <c r="H555" t="s">
        <v>675</v>
      </c>
      <c r="I555" t="str">
        <f t="shared" si="58"/>
        <v>Africa→Kenya→Mombasa</v>
      </c>
      <c r="J555" t="s">
        <v>702</v>
      </c>
      <c r="K555" t="s">
        <v>711</v>
      </c>
      <c r="L555" t="s">
        <v>716</v>
      </c>
      <c r="M555" t="s">
        <v>733</v>
      </c>
      <c r="N555" t="s">
        <v>1286</v>
      </c>
      <c r="O555" s="8">
        <v>1162.8599999999999</v>
      </c>
      <c r="P555" s="8">
        <v>1447.68</v>
      </c>
      <c r="Q555" s="10">
        <v>8.6999999999999994E-2</v>
      </c>
      <c r="R555" s="12">
        <v>12</v>
      </c>
      <c r="S555" s="8">
        <f t="shared" si="59"/>
        <v>15860.782080000001</v>
      </c>
      <c r="T555" s="8">
        <f t="shared" si="60"/>
        <v>13954.32</v>
      </c>
      <c r="U555" s="8">
        <f t="shared" si="61"/>
        <v>1906.4620800000012</v>
      </c>
      <c r="V555" s="10">
        <f t="shared" si="62"/>
        <v>0.12019975247021369</v>
      </c>
    </row>
    <row r="556" spans="1:22" x14ac:dyDescent="0.3">
      <c r="A556" t="s">
        <v>569</v>
      </c>
      <c r="B556" s="6">
        <v>45535</v>
      </c>
      <c r="C556" s="6">
        <v>45561</v>
      </c>
      <c r="D556" s="6">
        <f t="shared" si="56"/>
        <v>45561</v>
      </c>
      <c r="E556" s="12">
        <f t="shared" si="57"/>
        <v>26</v>
      </c>
      <c r="F556" t="s">
        <v>647</v>
      </c>
      <c r="G556" t="s">
        <v>652</v>
      </c>
      <c r="H556" t="s">
        <v>689</v>
      </c>
      <c r="I556" t="str">
        <f t="shared" si="58"/>
        <v>Asia→Japan→Tokyo</v>
      </c>
      <c r="J556" t="s">
        <v>702</v>
      </c>
      <c r="K556" t="s">
        <v>708</v>
      </c>
      <c r="L556" t="s">
        <v>714</v>
      </c>
      <c r="M556" t="s">
        <v>730</v>
      </c>
      <c r="N556" t="s">
        <v>1287</v>
      </c>
      <c r="O556" s="8">
        <v>1189.03</v>
      </c>
      <c r="P556" s="8">
        <v>2949.62</v>
      </c>
      <c r="Q556" s="10">
        <v>0.125</v>
      </c>
      <c r="R556" s="12">
        <v>13</v>
      </c>
      <c r="S556" s="8">
        <f t="shared" si="59"/>
        <v>33551.927499999998</v>
      </c>
      <c r="T556" s="8">
        <f t="shared" si="60"/>
        <v>15457.39</v>
      </c>
      <c r="U556" s="8">
        <f t="shared" si="61"/>
        <v>18094.537499999999</v>
      </c>
      <c r="V556" s="10">
        <f t="shared" si="62"/>
        <v>0.53929949330034765</v>
      </c>
    </row>
    <row r="557" spans="1:22" x14ac:dyDescent="0.3">
      <c r="A557" t="s">
        <v>570</v>
      </c>
      <c r="B557" s="6">
        <v>45053</v>
      </c>
      <c r="C557" s="6">
        <v>45066</v>
      </c>
      <c r="D557" s="6">
        <f t="shared" si="56"/>
        <v>45066</v>
      </c>
      <c r="E557" s="12">
        <f t="shared" si="57"/>
        <v>13</v>
      </c>
      <c r="F557" t="s">
        <v>647</v>
      </c>
      <c r="G557" t="s">
        <v>654</v>
      </c>
      <c r="H557" t="s">
        <v>691</v>
      </c>
      <c r="I557" t="str">
        <f t="shared" si="58"/>
        <v>Asia→India→Mumbai</v>
      </c>
      <c r="J557" t="s">
        <v>706</v>
      </c>
      <c r="K557" t="s">
        <v>707</v>
      </c>
      <c r="L557" t="s">
        <v>726</v>
      </c>
      <c r="M557" t="s">
        <v>733</v>
      </c>
      <c r="N557" t="s">
        <v>1288</v>
      </c>
      <c r="O557" s="8">
        <v>1443.28</v>
      </c>
      <c r="P557" s="8">
        <v>2580.5700000000002</v>
      </c>
      <c r="Q557" s="10">
        <v>0</v>
      </c>
      <c r="R557" s="12">
        <v>18</v>
      </c>
      <c r="S557" s="8">
        <f t="shared" si="59"/>
        <v>46450.26</v>
      </c>
      <c r="T557" s="8">
        <f t="shared" si="60"/>
        <v>25979.040000000001</v>
      </c>
      <c r="U557" s="8">
        <f t="shared" si="61"/>
        <v>20471.22</v>
      </c>
      <c r="V557" s="10">
        <f t="shared" si="62"/>
        <v>0.4407127107577008</v>
      </c>
    </row>
    <row r="558" spans="1:22" x14ac:dyDescent="0.3">
      <c r="A558" t="s">
        <v>571</v>
      </c>
      <c r="B558" s="6">
        <v>45791</v>
      </c>
      <c r="C558" s="6">
        <v>45789</v>
      </c>
      <c r="D558" s="6">
        <f t="shared" si="56"/>
        <v>45791</v>
      </c>
      <c r="E558" s="12">
        <f t="shared" si="57"/>
        <v>0</v>
      </c>
      <c r="F558" t="s">
        <v>648</v>
      </c>
      <c r="G558" t="s">
        <v>653</v>
      </c>
      <c r="H558" t="s">
        <v>688</v>
      </c>
      <c r="I558" t="str">
        <f t="shared" si="58"/>
        <v>Americas→Canada→Vancouver</v>
      </c>
      <c r="J558" t="s">
        <v>703</v>
      </c>
      <c r="K558" t="s">
        <v>710</v>
      </c>
      <c r="L558" t="s">
        <v>721</v>
      </c>
      <c r="M558" t="s">
        <v>728</v>
      </c>
      <c r="N558" t="s">
        <v>1289</v>
      </c>
      <c r="O558" s="8">
        <v>883.5</v>
      </c>
      <c r="P558" s="8">
        <v>1978.91</v>
      </c>
      <c r="Q558" s="10">
        <v>5.3999999999999999E-2</v>
      </c>
      <c r="R558" s="12">
        <v>27</v>
      </c>
      <c r="S558" s="8">
        <f t="shared" si="59"/>
        <v>50545.319219999998</v>
      </c>
      <c r="T558" s="8">
        <f t="shared" si="60"/>
        <v>23854.5</v>
      </c>
      <c r="U558" s="8">
        <f t="shared" si="61"/>
        <v>26690.819219999998</v>
      </c>
      <c r="V558" s="10">
        <f t="shared" si="62"/>
        <v>0.52805718970390547</v>
      </c>
    </row>
    <row r="559" spans="1:22" x14ac:dyDescent="0.3">
      <c r="A559" t="s">
        <v>572</v>
      </c>
      <c r="B559" s="6">
        <v>45362</v>
      </c>
      <c r="C559" s="6">
        <v>45380</v>
      </c>
      <c r="D559" s="6">
        <f t="shared" si="56"/>
        <v>45380</v>
      </c>
      <c r="E559" s="12">
        <f t="shared" si="57"/>
        <v>18</v>
      </c>
      <c r="F559" t="s">
        <v>648</v>
      </c>
      <c r="G559" t="s">
        <v>660</v>
      </c>
      <c r="H559" t="s">
        <v>700</v>
      </c>
      <c r="I559" t="str">
        <f t="shared" si="58"/>
        <v>Americas→USA→New York</v>
      </c>
      <c r="J559" t="s">
        <v>701</v>
      </c>
      <c r="K559" t="s">
        <v>707</v>
      </c>
      <c r="L559" t="s">
        <v>724</v>
      </c>
      <c r="M559" t="s">
        <v>732</v>
      </c>
      <c r="N559" t="s">
        <v>1290</v>
      </c>
      <c r="O559" s="8">
        <v>710.98</v>
      </c>
      <c r="P559" s="8">
        <v>1481.45</v>
      </c>
      <c r="Q559" s="10">
        <v>0.21099999999999999</v>
      </c>
      <c r="R559" s="12">
        <v>9</v>
      </c>
      <c r="S559" s="8">
        <f t="shared" si="59"/>
        <v>10519.776450000001</v>
      </c>
      <c r="T559" s="8">
        <f t="shared" si="60"/>
        <v>6398.82</v>
      </c>
      <c r="U559" s="8">
        <f t="shared" si="61"/>
        <v>4120.9564500000015</v>
      </c>
      <c r="V559" s="10">
        <f t="shared" si="62"/>
        <v>0.39173422264120461</v>
      </c>
    </row>
    <row r="560" spans="1:22" x14ac:dyDescent="0.3">
      <c r="A560" t="s">
        <v>573</v>
      </c>
      <c r="B560" s="6">
        <v>45430</v>
      </c>
      <c r="C560" s="6">
        <v>45434</v>
      </c>
      <c r="D560" s="6">
        <f t="shared" si="56"/>
        <v>45434</v>
      </c>
      <c r="E560" s="12">
        <f t="shared" si="57"/>
        <v>4</v>
      </c>
      <c r="F560" t="s">
        <v>646</v>
      </c>
      <c r="G560" t="s">
        <v>650</v>
      </c>
      <c r="H560" t="s">
        <v>664</v>
      </c>
      <c r="I560" t="str">
        <f t="shared" si="58"/>
        <v>Africa→Kenya→Nairobi</v>
      </c>
      <c r="J560" t="s">
        <v>701</v>
      </c>
      <c r="K560" t="s">
        <v>711</v>
      </c>
      <c r="L560" t="s">
        <v>722</v>
      </c>
      <c r="M560" t="s">
        <v>733</v>
      </c>
      <c r="N560" t="s">
        <v>1291</v>
      </c>
      <c r="O560" s="8">
        <v>857.42</v>
      </c>
      <c r="P560" s="8">
        <v>1658.92</v>
      </c>
      <c r="Q560" s="10">
        <v>0.122</v>
      </c>
      <c r="R560" s="12">
        <v>9</v>
      </c>
      <c r="S560" s="8">
        <f t="shared" si="59"/>
        <v>13108.78584</v>
      </c>
      <c r="T560" s="8">
        <f t="shared" si="60"/>
        <v>7716.78</v>
      </c>
      <c r="U560" s="8">
        <f t="shared" si="61"/>
        <v>5392.0058400000007</v>
      </c>
      <c r="V560" s="10">
        <f t="shared" si="62"/>
        <v>0.41132763215544305</v>
      </c>
    </row>
    <row r="561" spans="1:22" x14ac:dyDescent="0.3">
      <c r="A561" t="s">
        <v>574</v>
      </c>
      <c r="B561" s="6">
        <v>45299</v>
      </c>
      <c r="C561" s="6">
        <v>45303</v>
      </c>
      <c r="D561" s="6">
        <f t="shared" si="56"/>
        <v>45303</v>
      </c>
      <c r="E561" s="12">
        <f t="shared" si="57"/>
        <v>4</v>
      </c>
      <c r="F561" t="s">
        <v>647</v>
      </c>
      <c r="G561" t="s">
        <v>654</v>
      </c>
      <c r="H561" t="s">
        <v>668</v>
      </c>
      <c r="I561" t="str">
        <f t="shared" si="58"/>
        <v>Asia→India→Bengaluru</v>
      </c>
      <c r="J561" t="s">
        <v>701</v>
      </c>
      <c r="K561" t="s">
        <v>711</v>
      </c>
      <c r="L561" t="s">
        <v>718</v>
      </c>
      <c r="M561" t="s">
        <v>728</v>
      </c>
      <c r="N561" t="s">
        <v>1292</v>
      </c>
      <c r="O561" s="8">
        <v>802.32</v>
      </c>
      <c r="P561" s="8">
        <v>602.34</v>
      </c>
      <c r="Q561" s="10">
        <v>0.12</v>
      </c>
      <c r="R561" s="12">
        <v>25</v>
      </c>
      <c r="S561" s="8">
        <f t="shared" si="59"/>
        <v>13251.48</v>
      </c>
      <c r="T561" s="8">
        <f t="shared" si="60"/>
        <v>20058</v>
      </c>
      <c r="U561" s="8">
        <f t="shared" si="61"/>
        <v>-6806.52</v>
      </c>
      <c r="V561" s="10">
        <f t="shared" si="62"/>
        <v>-0.51364224977134632</v>
      </c>
    </row>
    <row r="562" spans="1:22" x14ac:dyDescent="0.3">
      <c r="A562" t="s">
        <v>575</v>
      </c>
      <c r="B562" s="6">
        <v>45590</v>
      </c>
      <c r="C562" s="6">
        <v>45601</v>
      </c>
      <c r="D562" s="6">
        <f t="shared" si="56"/>
        <v>45601</v>
      </c>
      <c r="E562" s="12">
        <f t="shared" si="57"/>
        <v>11</v>
      </c>
      <c r="F562" t="s">
        <v>648</v>
      </c>
      <c r="G562" t="s">
        <v>660</v>
      </c>
      <c r="H562" t="s">
        <v>700</v>
      </c>
      <c r="I562" t="str">
        <f t="shared" si="58"/>
        <v>Americas→USA→New York</v>
      </c>
      <c r="J562" t="s">
        <v>701</v>
      </c>
      <c r="K562" t="s">
        <v>710</v>
      </c>
      <c r="L562" t="s">
        <v>725</v>
      </c>
      <c r="M562" t="s">
        <v>727</v>
      </c>
      <c r="N562" t="s">
        <v>1293</v>
      </c>
      <c r="O562" s="8">
        <v>446.66</v>
      </c>
      <c r="P562" s="8">
        <v>527.64</v>
      </c>
      <c r="Q562" s="10">
        <v>0.14499999999999999</v>
      </c>
      <c r="R562" s="12">
        <v>15</v>
      </c>
      <c r="S562" s="8">
        <f t="shared" si="59"/>
        <v>6766.9829999999993</v>
      </c>
      <c r="T562" s="8">
        <f t="shared" si="60"/>
        <v>6699.9000000000005</v>
      </c>
      <c r="U562" s="8">
        <f t="shared" si="61"/>
        <v>67.082999999998719</v>
      </c>
      <c r="V562" s="10">
        <f t="shared" si="62"/>
        <v>9.9132804087137105E-3</v>
      </c>
    </row>
    <row r="563" spans="1:22" x14ac:dyDescent="0.3">
      <c r="A563" t="s">
        <v>576</v>
      </c>
      <c r="B563" s="6">
        <v>45626</v>
      </c>
      <c r="C563" s="6">
        <v>45645</v>
      </c>
      <c r="D563" s="6">
        <f t="shared" si="56"/>
        <v>45645</v>
      </c>
      <c r="E563" s="12">
        <f t="shared" si="57"/>
        <v>19</v>
      </c>
      <c r="F563" t="s">
        <v>646</v>
      </c>
      <c r="G563" t="s">
        <v>650</v>
      </c>
      <c r="H563" t="s">
        <v>662</v>
      </c>
      <c r="I563" t="str">
        <f t="shared" si="58"/>
        <v>Africa→Kenya→Kisumu</v>
      </c>
      <c r="J563" t="s">
        <v>701</v>
      </c>
      <c r="K563" t="s">
        <v>708</v>
      </c>
      <c r="L563" t="s">
        <v>716</v>
      </c>
      <c r="M563" t="s">
        <v>730</v>
      </c>
      <c r="N563" t="s">
        <v>1294</v>
      </c>
      <c r="O563" s="8">
        <v>1195.98</v>
      </c>
      <c r="P563" s="8">
        <v>1841.9</v>
      </c>
      <c r="Q563" s="10">
        <v>5.5E-2</v>
      </c>
      <c r="R563" s="12">
        <v>19</v>
      </c>
      <c r="S563" s="8">
        <f t="shared" si="59"/>
        <v>33071.3145</v>
      </c>
      <c r="T563" s="8">
        <f t="shared" si="60"/>
        <v>22723.62</v>
      </c>
      <c r="U563" s="8">
        <f t="shared" si="61"/>
        <v>10347.694500000001</v>
      </c>
      <c r="V563" s="10">
        <f t="shared" si="62"/>
        <v>0.31289032977506842</v>
      </c>
    </row>
    <row r="564" spans="1:22" x14ac:dyDescent="0.3">
      <c r="A564" t="s">
        <v>577</v>
      </c>
      <c r="B564" s="6">
        <v>45029</v>
      </c>
      <c r="C564" s="6">
        <v>45048</v>
      </c>
      <c r="D564" s="6">
        <f t="shared" si="56"/>
        <v>45048</v>
      </c>
      <c r="E564" s="12">
        <f t="shared" si="57"/>
        <v>19</v>
      </c>
      <c r="F564" t="s">
        <v>648</v>
      </c>
      <c r="G564" t="s">
        <v>653</v>
      </c>
      <c r="H564" t="s">
        <v>681</v>
      </c>
      <c r="I564" t="str">
        <f t="shared" si="58"/>
        <v>Americas→Canada→Montreal</v>
      </c>
      <c r="J564" t="s">
        <v>704</v>
      </c>
      <c r="K564" t="s">
        <v>710</v>
      </c>
      <c r="L564" t="s">
        <v>718</v>
      </c>
      <c r="M564" t="s">
        <v>732</v>
      </c>
      <c r="N564" t="s">
        <v>1295</v>
      </c>
      <c r="O564" s="8">
        <v>671.05</v>
      </c>
      <c r="P564" s="8">
        <v>1645.48</v>
      </c>
      <c r="Q564" s="10">
        <v>0.13700000000000001</v>
      </c>
      <c r="R564" s="12">
        <v>6</v>
      </c>
      <c r="S564" s="8">
        <f t="shared" si="59"/>
        <v>8520.2954399999999</v>
      </c>
      <c r="T564" s="8">
        <f t="shared" si="60"/>
        <v>4026.2999999999997</v>
      </c>
      <c r="U564" s="8">
        <f t="shared" si="61"/>
        <v>4493.9954400000006</v>
      </c>
      <c r="V564" s="10">
        <f t="shared" si="62"/>
        <v>0.52744596377517172</v>
      </c>
    </row>
    <row r="565" spans="1:22" x14ac:dyDescent="0.3">
      <c r="A565" t="s">
        <v>578</v>
      </c>
      <c r="B565" s="6">
        <v>45692</v>
      </c>
      <c r="C565" s="6">
        <v>45696</v>
      </c>
      <c r="D565" s="6">
        <f t="shared" si="56"/>
        <v>45696</v>
      </c>
      <c r="E565" s="12">
        <f t="shared" si="57"/>
        <v>4</v>
      </c>
      <c r="F565" t="s">
        <v>649</v>
      </c>
      <c r="G565" t="s">
        <v>658</v>
      </c>
      <c r="H565" t="s">
        <v>693</v>
      </c>
      <c r="I565" t="str">
        <f t="shared" si="58"/>
        <v>Europe→United Kingdom→Manchester</v>
      </c>
      <c r="J565" t="s">
        <v>706</v>
      </c>
      <c r="K565" t="s">
        <v>709</v>
      </c>
      <c r="L565" t="s">
        <v>716</v>
      </c>
      <c r="M565" t="s">
        <v>729</v>
      </c>
      <c r="N565" t="s">
        <v>1296</v>
      </c>
      <c r="O565" s="8">
        <v>586.21</v>
      </c>
      <c r="P565" s="8">
        <v>727.22</v>
      </c>
      <c r="Q565" s="10">
        <v>6.8000000000000005E-2</v>
      </c>
      <c r="R565" s="12">
        <v>15</v>
      </c>
      <c r="S565" s="8">
        <f t="shared" si="59"/>
        <v>10166.535600000001</v>
      </c>
      <c r="T565" s="8">
        <f t="shared" si="60"/>
        <v>8793.1500000000015</v>
      </c>
      <c r="U565" s="8">
        <f t="shared" si="61"/>
        <v>1373.3855999999996</v>
      </c>
      <c r="V565" s="10">
        <f t="shared" si="62"/>
        <v>0.13508884973559721</v>
      </c>
    </row>
    <row r="566" spans="1:22" x14ac:dyDescent="0.3">
      <c r="A566" t="s">
        <v>579</v>
      </c>
      <c r="B566" s="6">
        <v>45315</v>
      </c>
      <c r="C566" s="6">
        <v>45326</v>
      </c>
      <c r="D566" s="6">
        <f t="shared" si="56"/>
        <v>45326</v>
      </c>
      <c r="E566" s="12">
        <f t="shared" si="57"/>
        <v>11</v>
      </c>
      <c r="F566" t="s">
        <v>649</v>
      </c>
      <c r="G566" t="s">
        <v>658</v>
      </c>
      <c r="H566" t="s">
        <v>693</v>
      </c>
      <c r="I566" t="str">
        <f t="shared" si="58"/>
        <v>Europe→United Kingdom→Manchester</v>
      </c>
      <c r="J566" t="s">
        <v>704</v>
      </c>
      <c r="K566" t="s">
        <v>707</v>
      </c>
      <c r="L566" t="s">
        <v>717</v>
      </c>
      <c r="M566" t="s">
        <v>731</v>
      </c>
      <c r="N566" t="s">
        <v>1297</v>
      </c>
      <c r="O566" s="8">
        <v>525.34</v>
      </c>
      <c r="P566" s="8">
        <v>1233.79</v>
      </c>
      <c r="Q566" s="10">
        <v>0.14299999999999999</v>
      </c>
      <c r="R566" s="12">
        <v>4</v>
      </c>
      <c r="S566" s="8">
        <f t="shared" si="59"/>
        <v>4229.4321199999995</v>
      </c>
      <c r="T566" s="8">
        <f t="shared" si="60"/>
        <v>2101.36</v>
      </c>
      <c r="U566" s="8">
        <f t="shared" si="61"/>
        <v>2128.0721199999994</v>
      </c>
      <c r="V566" s="10">
        <f t="shared" si="62"/>
        <v>0.50315788494082736</v>
      </c>
    </row>
    <row r="567" spans="1:22" x14ac:dyDescent="0.3">
      <c r="A567" t="s">
        <v>580</v>
      </c>
      <c r="B567" s="6">
        <v>45330</v>
      </c>
      <c r="C567" s="6">
        <v>45331</v>
      </c>
      <c r="D567" s="6">
        <f t="shared" si="56"/>
        <v>45331</v>
      </c>
      <c r="E567" s="12">
        <f t="shared" si="57"/>
        <v>1</v>
      </c>
      <c r="F567" t="s">
        <v>646</v>
      </c>
      <c r="G567" t="s">
        <v>650</v>
      </c>
      <c r="H567" t="s">
        <v>675</v>
      </c>
      <c r="I567" t="str">
        <f t="shared" si="58"/>
        <v>Africa→Kenya→Mombasa</v>
      </c>
      <c r="J567" t="s">
        <v>701</v>
      </c>
      <c r="K567" t="s">
        <v>711</v>
      </c>
      <c r="L567" t="s">
        <v>721</v>
      </c>
      <c r="M567" t="s">
        <v>727</v>
      </c>
      <c r="N567" t="s">
        <v>1298</v>
      </c>
      <c r="O567" s="8">
        <v>1233.52</v>
      </c>
      <c r="P567" s="8">
        <v>1543.76</v>
      </c>
      <c r="Q567" s="10">
        <v>0.126</v>
      </c>
      <c r="R567" s="12">
        <v>13</v>
      </c>
      <c r="S567" s="8">
        <f t="shared" si="59"/>
        <v>17540.201120000002</v>
      </c>
      <c r="T567" s="8">
        <f t="shared" si="60"/>
        <v>16035.76</v>
      </c>
      <c r="U567" s="8">
        <f t="shared" si="61"/>
        <v>1504.4411200000013</v>
      </c>
      <c r="V567" s="10">
        <f t="shared" si="62"/>
        <v>8.5771030201277493E-2</v>
      </c>
    </row>
    <row r="568" spans="1:22" x14ac:dyDescent="0.3">
      <c r="A568" t="s">
        <v>581</v>
      </c>
      <c r="B568" s="6">
        <v>45834</v>
      </c>
      <c r="C568" s="6">
        <v>45849</v>
      </c>
      <c r="D568" s="6">
        <f t="shared" si="56"/>
        <v>45849</v>
      </c>
      <c r="E568" s="12">
        <f t="shared" si="57"/>
        <v>15</v>
      </c>
      <c r="F568" t="s">
        <v>646</v>
      </c>
      <c r="G568" t="s">
        <v>651</v>
      </c>
      <c r="H568" t="s">
        <v>663</v>
      </c>
      <c r="I568" t="str">
        <f t="shared" si="58"/>
        <v>Africa→Nigeria→Port Harcourt</v>
      </c>
      <c r="J568" t="s">
        <v>705</v>
      </c>
      <c r="K568" t="s">
        <v>708</v>
      </c>
      <c r="L568" t="s">
        <v>720</v>
      </c>
      <c r="M568" t="s">
        <v>731</v>
      </c>
      <c r="N568" t="s">
        <v>1299</v>
      </c>
      <c r="O568" s="8">
        <v>1170.1500000000001</v>
      </c>
      <c r="P568" s="8">
        <v>2115.19</v>
      </c>
      <c r="Q568" s="10">
        <v>9.1999999999999998E-2</v>
      </c>
      <c r="R568" s="12">
        <v>23</v>
      </c>
      <c r="S568" s="8">
        <f t="shared" si="59"/>
        <v>44173.627960000005</v>
      </c>
      <c r="T568" s="8">
        <f t="shared" si="60"/>
        <v>26913.45</v>
      </c>
      <c r="U568" s="8">
        <f t="shared" si="61"/>
        <v>17260.177960000005</v>
      </c>
      <c r="V568" s="10">
        <f t="shared" si="62"/>
        <v>0.39073489674946776</v>
      </c>
    </row>
    <row r="569" spans="1:22" x14ac:dyDescent="0.3">
      <c r="A569" t="s">
        <v>582</v>
      </c>
      <c r="B569" s="6">
        <v>45600</v>
      </c>
      <c r="C569" s="6">
        <v>45603</v>
      </c>
      <c r="D569" s="6">
        <f t="shared" si="56"/>
        <v>45603</v>
      </c>
      <c r="E569" s="12">
        <f t="shared" si="57"/>
        <v>3</v>
      </c>
      <c r="F569" t="s">
        <v>649</v>
      </c>
      <c r="G569" t="s">
        <v>657</v>
      </c>
      <c r="H569" t="s">
        <v>679</v>
      </c>
      <c r="I569" t="str">
        <f t="shared" si="58"/>
        <v>Europe→France→Lyon</v>
      </c>
      <c r="J569" t="s">
        <v>701</v>
      </c>
      <c r="K569" t="s">
        <v>708</v>
      </c>
      <c r="L569" t="s">
        <v>719</v>
      </c>
      <c r="M569" t="s">
        <v>732</v>
      </c>
      <c r="N569" t="s">
        <v>1300</v>
      </c>
      <c r="O569" s="8">
        <v>740.68</v>
      </c>
      <c r="P569" s="8">
        <v>1837.19</v>
      </c>
      <c r="Q569" s="10">
        <v>0.19700000000000001</v>
      </c>
      <c r="R569" s="12">
        <v>17</v>
      </c>
      <c r="S569" s="8">
        <f t="shared" si="59"/>
        <v>25079.480689999997</v>
      </c>
      <c r="T569" s="8">
        <f t="shared" si="60"/>
        <v>12591.56</v>
      </c>
      <c r="U569" s="8">
        <f t="shared" si="61"/>
        <v>12487.920689999997</v>
      </c>
      <c r="V569" s="10">
        <f t="shared" si="62"/>
        <v>0.4979337827748298</v>
      </c>
    </row>
    <row r="570" spans="1:22" x14ac:dyDescent="0.3">
      <c r="A570" t="s">
        <v>583</v>
      </c>
      <c r="B570" s="6">
        <v>45342</v>
      </c>
      <c r="C570" s="6">
        <v>45342</v>
      </c>
      <c r="D570" s="6">
        <f t="shared" si="56"/>
        <v>45342</v>
      </c>
      <c r="E570" s="12">
        <f t="shared" si="57"/>
        <v>0</v>
      </c>
      <c r="F570" t="s">
        <v>648</v>
      </c>
      <c r="G570" t="s">
        <v>660</v>
      </c>
      <c r="H570" t="s">
        <v>700</v>
      </c>
      <c r="I570" t="str">
        <f t="shared" si="58"/>
        <v>Americas→USA→New York</v>
      </c>
      <c r="J570" t="s">
        <v>706</v>
      </c>
      <c r="K570" t="s">
        <v>708</v>
      </c>
      <c r="L570" t="s">
        <v>712</v>
      </c>
      <c r="M570" t="s">
        <v>729</v>
      </c>
      <c r="N570" t="s">
        <v>1301</v>
      </c>
      <c r="O570" s="8">
        <v>1407.05</v>
      </c>
      <c r="P570" s="8">
        <v>2858.93</v>
      </c>
      <c r="Q570" s="10">
        <v>0</v>
      </c>
      <c r="R570" s="12">
        <v>12</v>
      </c>
      <c r="S570" s="8">
        <f t="shared" si="59"/>
        <v>34307.159999999996</v>
      </c>
      <c r="T570" s="8">
        <f t="shared" si="60"/>
        <v>16884.599999999999</v>
      </c>
      <c r="U570" s="8">
        <f t="shared" si="61"/>
        <v>17422.559999999998</v>
      </c>
      <c r="V570" s="10">
        <f t="shared" si="62"/>
        <v>0.50784034586366222</v>
      </c>
    </row>
    <row r="571" spans="1:22" x14ac:dyDescent="0.3">
      <c r="A571" t="s">
        <v>584</v>
      </c>
      <c r="B571" s="6">
        <v>45760</v>
      </c>
      <c r="C571" s="6">
        <v>45761</v>
      </c>
      <c r="D571" s="6">
        <f t="shared" si="56"/>
        <v>45761</v>
      </c>
      <c r="E571" s="12">
        <f t="shared" si="57"/>
        <v>1</v>
      </c>
      <c r="F571" t="s">
        <v>647</v>
      </c>
      <c r="G571" t="s">
        <v>652</v>
      </c>
      <c r="H571" t="s">
        <v>666</v>
      </c>
      <c r="I571" t="str">
        <f t="shared" si="58"/>
        <v>Asia→Japan→Osaka</v>
      </c>
      <c r="J571" t="s">
        <v>706</v>
      </c>
      <c r="K571" t="s">
        <v>708</v>
      </c>
      <c r="L571" t="s">
        <v>715</v>
      </c>
      <c r="M571" t="s">
        <v>727</v>
      </c>
      <c r="N571" t="s">
        <v>1302</v>
      </c>
      <c r="O571" s="8">
        <v>138.9</v>
      </c>
      <c r="P571" s="8">
        <v>289.92</v>
      </c>
      <c r="Q571" s="10">
        <v>2.9000000000000001E-2</v>
      </c>
      <c r="R571" s="12">
        <v>12</v>
      </c>
      <c r="S571" s="8">
        <f t="shared" si="59"/>
        <v>3378.1478400000001</v>
      </c>
      <c r="T571" s="8">
        <f t="shared" si="60"/>
        <v>1666.8000000000002</v>
      </c>
      <c r="U571" s="8">
        <f t="shared" si="61"/>
        <v>1711.3478399999999</v>
      </c>
      <c r="V571" s="10">
        <f t="shared" si="62"/>
        <v>0.50659353025828491</v>
      </c>
    </row>
    <row r="572" spans="1:22" x14ac:dyDescent="0.3">
      <c r="A572" t="s">
        <v>585</v>
      </c>
      <c r="B572" s="6">
        <v>45078</v>
      </c>
      <c r="C572" s="6">
        <v>45078</v>
      </c>
      <c r="D572" s="6">
        <f t="shared" si="56"/>
        <v>45078</v>
      </c>
      <c r="E572" s="12">
        <f t="shared" si="57"/>
        <v>0</v>
      </c>
      <c r="F572" t="s">
        <v>647</v>
      </c>
      <c r="G572" t="s">
        <v>654</v>
      </c>
      <c r="H572" t="s">
        <v>668</v>
      </c>
      <c r="I572" t="str">
        <f t="shared" si="58"/>
        <v>Asia→India→Bengaluru</v>
      </c>
      <c r="J572" t="s">
        <v>701</v>
      </c>
      <c r="K572" t="s">
        <v>707</v>
      </c>
      <c r="L572" t="s">
        <v>718</v>
      </c>
      <c r="M572" t="s">
        <v>733</v>
      </c>
      <c r="N572" t="s">
        <v>1303</v>
      </c>
      <c r="O572" s="8">
        <v>669.37</v>
      </c>
      <c r="P572" s="8">
        <v>997.2</v>
      </c>
      <c r="Q572" s="10">
        <v>8.2000000000000003E-2</v>
      </c>
      <c r="R572" s="12">
        <v>5</v>
      </c>
      <c r="S572" s="8">
        <f t="shared" si="59"/>
        <v>4577.1480000000001</v>
      </c>
      <c r="T572" s="8">
        <f t="shared" si="60"/>
        <v>3346.85</v>
      </c>
      <c r="U572" s="8">
        <f t="shared" si="61"/>
        <v>1230.2980000000002</v>
      </c>
      <c r="V572" s="10">
        <f t="shared" si="62"/>
        <v>0.26879139586484863</v>
      </c>
    </row>
    <row r="573" spans="1:22" x14ac:dyDescent="0.3">
      <c r="A573" t="s">
        <v>586</v>
      </c>
      <c r="B573" s="6">
        <v>45740</v>
      </c>
      <c r="C573" s="6">
        <v>45751</v>
      </c>
      <c r="D573" s="6">
        <f t="shared" si="56"/>
        <v>45751</v>
      </c>
      <c r="E573" s="12">
        <f t="shared" si="57"/>
        <v>11</v>
      </c>
      <c r="F573" t="s">
        <v>647</v>
      </c>
      <c r="G573" t="s">
        <v>654</v>
      </c>
      <c r="H573" t="s">
        <v>691</v>
      </c>
      <c r="I573" t="str">
        <f t="shared" si="58"/>
        <v>Asia→India→Mumbai</v>
      </c>
      <c r="J573" t="s">
        <v>702</v>
      </c>
      <c r="K573" t="s">
        <v>709</v>
      </c>
      <c r="L573" t="s">
        <v>713</v>
      </c>
      <c r="M573" t="s">
        <v>730</v>
      </c>
      <c r="N573" t="s">
        <v>1304</v>
      </c>
      <c r="O573" s="8">
        <v>23.83</v>
      </c>
      <c r="P573" s="8">
        <v>47.29</v>
      </c>
      <c r="Q573" s="10">
        <v>6.4000000000000001E-2</v>
      </c>
      <c r="R573" s="12">
        <v>19</v>
      </c>
      <c r="S573" s="8">
        <f t="shared" si="59"/>
        <v>841.00536</v>
      </c>
      <c r="T573" s="8">
        <f t="shared" si="60"/>
        <v>452.77</v>
      </c>
      <c r="U573" s="8">
        <f t="shared" si="61"/>
        <v>388.23536000000001</v>
      </c>
      <c r="V573" s="10">
        <f t="shared" si="62"/>
        <v>0.46163244429262618</v>
      </c>
    </row>
    <row r="574" spans="1:22" x14ac:dyDescent="0.3">
      <c r="A574" t="s">
        <v>587</v>
      </c>
      <c r="B574" s="6">
        <v>45293</v>
      </c>
      <c r="C574" s="6">
        <v>45293</v>
      </c>
      <c r="D574" s="6">
        <f t="shared" si="56"/>
        <v>45293</v>
      </c>
      <c r="E574" s="12">
        <f t="shared" si="57"/>
        <v>0</v>
      </c>
      <c r="F574" t="s">
        <v>648</v>
      </c>
      <c r="G574" t="s">
        <v>653</v>
      </c>
      <c r="H574" t="s">
        <v>688</v>
      </c>
      <c r="I574" t="str">
        <f t="shared" si="58"/>
        <v>Americas→Canada→Vancouver</v>
      </c>
      <c r="J574" t="s">
        <v>702</v>
      </c>
      <c r="K574" t="s">
        <v>711</v>
      </c>
      <c r="L574" t="s">
        <v>720</v>
      </c>
      <c r="M574" t="s">
        <v>731</v>
      </c>
      <c r="N574" t="s">
        <v>1305</v>
      </c>
      <c r="O574" s="8">
        <v>444.41</v>
      </c>
      <c r="P574" s="8">
        <v>754.24</v>
      </c>
      <c r="Q574" s="10">
        <v>0.20699999999999999</v>
      </c>
      <c r="R574" s="12">
        <v>32</v>
      </c>
      <c r="S574" s="8">
        <f t="shared" si="59"/>
        <v>19139.594240000002</v>
      </c>
      <c r="T574" s="8">
        <f t="shared" si="60"/>
        <v>14221.12</v>
      </c>
      <c r="U574" s="8">
        <f t="shared" si="61"/>
        <v>4918.4742400000014</v>
      </c>
      <c r="V574" s="10">
        <f t="shared" si="62"/>
        <v>0.25697902360546598</v>
      </c>
    </row>
    <row r="575" spans="1:22" x14ac:dyDescent="0.3">
      <c r="A575" t="s">
        <v>588</v>
      </c>
      <c r="B575" s="6">
        <v>45279</v>
      </c>
      <c r="C575" s="6">
        <v>45292</v>
      </c>
      <c r="D575" s="6">
        <f t="shared" si="56"/>
        <v>45292</v>
      </c>
      <c r="E575" s="12">
        <f t="shared" si="57"/>
        <v>13</v>
      </c>
      <c r="F575" t="s">
        <v>648</v>
      </c>
      <c r="G575" t="s">
        <v>653</v>
      </c>
      <c r="H575" t="s">
        <v>667</v>
      </c>
      <c r="I575" t="str">
        <f t="shared" si="58"/>
        <v>Americas→Canada→Toronto</v>
      </c>
      <c r="J575" t="s">
        <v>706</v>
      </c>
      <c r="K575" t="s">
        <v>707</v>
      </c>
      <c r="L575" t="s">
        <v>723</v>
      </c>
      <c r="M575" t="s">
        <v>732</v>
      </c>
      <c r="N575" t="s">
        <v>1306</v>
      </c>
      <c r="O575" s="8">
        <v>856.1</v>
      </c>
      <c r="P575" s="8">
        <v>901.48</v>
      </c>
      <c r="Q575" s="10">
        <v>5.6000000000000001E-2</v>
      </c>
      <c r="R575" s="12">
        <v>17</v>
      </c>
      <c r="S575" s="8">
        <f t="shared" si="59"/>
        <v>14466.95104</v>
      </c>
      <c r="T575" s="8">
        <f t="shared" si="60"/>
        <v>14553.7</v>
      </c>
      <c r="U575" s="8">
        <f t="shared" si="61"/>
        <v>-86.748960000000807</v>
      </c>
      <c r="V575" s="10">
        <f t="shared" si="62"/>
        <v>-5.9963540182134192E-3</v>
      </c>
    </row>
    <row r="576" spans="1:22" x14ac:dyDescent="0.3">
      <c r="A576" t="s">
        <v>589</v>
      </c>
      <c r="B576" s="6">
        <v>45042</v>
      </c>
      <c r="C576" s="6">
        <v>45042</v>
      </c>
      <c r="D576" s="6">
        <f t="shared" si="56"/>
        <v>45042</v>
      </c>
      <c r="E576" s="12">
        <f t="shared" si="57"/>
        <v>0</v>
      </c>
      <c r="F576" t="s">
        <v>649</v>
      </c>
      <c r="G576" t="s">
        <v>657</v>
      </c>
      <c r="H576" t="s">
        <v>673</v>
      </c>
      <c r="I576" t="str">
        <f t="shared" si="58"/>
        <v>Europe→France→Marseille</v>
      </c>
      <c r="J576" t="s">
        <v>704</v>
      </c>
      <c r="K576" t="s">
        <v>711</v>
      </c>
      <c r="L576" t="s">
        <v>724</v>
      </c>
      <c r="M576" t="s">
        <v>727</v>
      </c>
      <c r="N576" t="s">
        <v>1307</v>
      </c>
      <c r="O576" s="8">
        <v>81.489999999999995</v>
      </c>
      <c r="P576" s="8">
        <v>113.08</v>
      </c>
      <c r="Q576" s="10">
        <v>0.121</v>
      </c>
      <c r="R576" s="12">
        <v>5</v>
      </c>
      <c r="S576" s="8">
        <f t="shared" si="59"/>
        <v>496.98660000000001</v>
      </c>
      <c r="T576" s="8">
        <f t="shared" si="60"/>
        <v>407.45</v>
      </c>
      <c r="U576" s="8">
        <f t="shared" si="61"/>
        <v>89.536600000000021</v>
      </c>
      <c r="V576" s="10">
        <f t="shared" si="62"/>
        <v>0.18015898215364362</v>
      </c>
    </row>
    <row r="577" spans="1:22" x14ac:dyDescent="0.3">
      <c r="A577" t="s">
        <v>590</v>
      </c>
      <c r="B577" s="6">
        <v>45872</v>
      </c>
      <c r="C577" s="6">
        <v>45885</v>
      </c>
      <c r="D577" s="6">
        <f t="shared" si="56"/>
        <v>45885</v>
      </c>
      <c r="E577" s="12">
        <f t="shared" si="57"/>
        <v>13</v>
      </c>
      <c r="F577" t="s">
        <v>648</v>
      </c>
      <c r="G577" t="s">
        <v>653</v>
      </c>
      <c r="H577" t="s">
        <v>681</v>
      </c>
      <c r="I577" t="str">
        <f t="shared" si="58"/>
        <v>Americas→Canada→Montreal</v>
      </c>
      <c r="J577" t="s">
        <v>706</v>
      </c>
      <c r="K577" t="s">
        <v>710</v>
      </c>
      <c r="L577" t="s">
        <v>719</v>
      </c>
      <c r="M577" t="s">
        <v>729</v>
      </c>
      <c r="N577" t="s">
        <v>1308</v>
      </c>
      <c r="O577" s="8">
        <v>698.66</v>
      </c>
      <c r="P577" s="8">
        <v>868.62</v>
      </c>
      <c r="Q577" s="10">
        <v>7.1999999999999995E-2</v>
      </c>
      <c r="R577" s="12">
        <v>15</v>
      </c>
      <c r="S577" s="8">
        <f t="shared" si="59"/>
        <v>12091.190399999999</v>
      </c>
      <c r="T577" s="8">
        <f t="shared" si="60"/>
        <v>10479.9</v>
      </c>
      <c r="U577" s="8">
        <f t="shared" si="61"/>
        <v>1611.2903999999999</v>
      </c>
      <c r="V577" s="10">
        <f t="shared" si="62"/>
        <v>0.13326151906432637</v>
      </c>
    </row>
    <row r="578" spans="1:22" x14ac:dyDescent="0.3">
      <c r="A578" t="s">
        <v>591</v>
      </c>
      <c r="B578" s="6">
        <v>45140</v>
      </c>
      <c r="C578" s="6">
        <v>45157</v>
      </c>
      <c r="D578" s="6">
        <f t="shared" si="56"/>
        <v>45157</v>
      </c>
      <c r="E578" s="12">
        <f t="shared" si="57"/>
        <v>17</v>
      </c>
      <c r="F578" t="s">
        <v>648</v>
      </c>
      <c r="G578" t="s">
        <v>653</v>
      </c>
      <c r="H578" t="s">
        <v>688</v>
      </c>
      <c r="I578" t="str">
        <f t="shared" si="58"/>
        <v>Americas→Canada→Vancouver</v>
      </c>
      <c r="J578" t="s">
        <v>701</v>
      </c>
      <c r="K578" t="s">
        <v>708</v>
      </c>
      <c r="L578" t="s">
        <v>721</v>
      </c>
      <c r="M578" t="s">
        <v>729</v>
      </c>
      <c r="N578" t="s">
        <v>1309</v>
      </c>
      <c r="O578" s="8">
        <v>175.38</v>
      </c>
      <c r="P578" s="8">
        <v>347.9</v>
      </c>
      <c r="Q578" s="10">
        <v>7.1999999999999995E-2</v>
      </c>
      <c r="R578" s="12">
        <v>43</v>
      </c>
      <c r="S578" s="8">
        <f t="shared" si="59"/>
        <v>13882.6016</v>
      </c>
      <c r="T578" s="8">
        <f t="shared" si="60"/>
        <v>7541.34</v>
      </c>
      <c r="U578" s="8">
        <f t="shared" si="61"/>
        <v>6341.2615999999998</v>
      </c>
      <c r="V578" s="10">
        <f t="shared" si="62"/>
        <v>0.45677761148169804</v>
      </c>
    </row>
    <row r="579" spans="1:22" x14ac:dyDescent="0.3">
      <c r="A579" t="s">
        <v>592</v>
      </c>
      <c r="B579" s="6">
        <v>45092</v>
      </c>
      <c r="C579" s="6">
        <v>45119</v>
      </c>
      <c r="D579" s="6">
        <f t="shared" ref="D579:D632" si="63">IF(C579&lt;B579,B579,C579)</f>
        <v>45119</v>
      </c>
      <c r="E579" s="12">
        <f t="shared" ref="E579:E632" si="64">D579-B579</f>
        <v>27</v>
      </c>
      <c r="F579" t="s">
        <v>649</v>
      </c>
      <c r="G579" t="s">
        <v>658</v>
      </c>
      <c r="H579" t="s">
        <v>693</v>
      </c>
      <c r="I579" t="str">
        <f t="shared" ref="I579:I632" si="65">CONCATENATE(F579&amp;"→"&amp;G579&amp;"→"&amp;H579)</f>
        <v>Europe→United Kingdom→Manchester</v>
      </c>
      <c r="J579" t="s">
        <v>704</v>
      </c>
      <c r="K579" t="s">
        <v>711</v>
      </c>
      <c r="L579" t="s">
        <v>714</v>
      </c>
      <c r="M579" t="s">
        <v>733</v>
      </c>
      <c r="N579" t="s">
        <v>1310</v>
      </c>
      <c r="O579" s="8">
        <v>751.28</v>
      </c>
      <c r="P579" s="8">
        <v>1111.8800000000001</v>
      </c>
      <c r="Q579" s="10">
        <v>0.13500000000000001</v>
      </c>
      <c r="R579" s="12">
        <v>7</v>
      </c>
      <c r="S579" s="8">
        <f t="shared" ref="S579:S632" si="66">P579*R579*(1-Q579)</f>
        <v>6732.4334000000008</v>
      </c>
      <c r="T579" s="8">
        <f t="shared" ref="T579:T632" si="67">O579*R579</f>
        <v>5258.96</v>
      </c>
      <c r="U579" s="8">
        <f t="shared" ref="U579:U632" si="68">S579-T579</f>
        <v>1473.4734000000008</v>
      </c>
      <c r="V579" s="10">
        <f t="shared" ref="V579:V632" si="69">IF(S579=0,0,U579/S579)</f>
        <v>0.21886193482433863</v>
      </c>
    </row>
    <row r="580" spans="1:22" x14ac:dyDescent="0.3">
      <c r="A580" t="s">
        <v>593</v>
      </c>
      <c r="B580" s="6">
        <v>45607</v>
      </c>
      <c r="C580" s="6">
        <v>45620</v>
      </c>
      <c r="D580" s="6">
        <f t="shared" si="63"/>
        <v>45620</v>
      </c>
      <c r="E580" s="12">
        <f t="shared" si="64"/>
        <v>13</v>
      </c>
      <c r="F580" t="s">
        <v>649</v>
      </c>
      <c r="G580" t="s">
        <v>658</v>
      </c>
      <c r="H580" t="s">
        <v>683</v>
      </c>
      <c r="I580" t="str">
        <f t="shared" si="65"/>
        <v>Europe→United Kingdom→London</v>
      </c>
      <c r="J580" t="s">
        <v>701</v>
      </c>
      <c r="K580" t="s">
        <v>707</v>
      </c>
      <c r="L580" t="s">
        <v>718</v>
      </c>
      <c r="M580" t="s">
        <v>729</v>
      </c>
      <c r="N580" t="s">
        <v>1311</v>
      </c>
      <c r="O580" s="8">
        <v>164.53</v>
      </c>
      <c r="P580" s="8">
        <v>327.72</v>
      </c>
      <c r="Q580" s="10">
        <v>6.7000000000000004E-2</v>
      </c>
      <c r="R580" s="12">
        <v>14</v>
      </c>
      <c r="S580" s="8">
        <f t="shared" si="66"/>
        <v>4280.6786400000001</v>
      </c>
      <c r="T580" s="8">
        <f t="shared" si="67"/>
        <v>2303.42</v>
      </c>
      <c r="U580" s="8">
        <f t="shared" si="68"/>
        <v>1977.25864</v>
      </c>
      <c r="V580" s="10">
        <f t="shared" si="69"/>
        <v>0.46190307805960412</v>
      </c>
    </row>
    <row r="581" spans="1:22" x14ac:dyDescent="0.3">
      <c r="A581" t="s">
        <v>594</v>
      </c>
      <c r="B581" s="6">
        <v>45849</v>
      </c>
      <c r="C581" s="6">
        <v>45872</v>
      </c>
      <c r="D581" s="6">
        <f t="shared" si="63"/>
        <v>45872</v>
      </c>
      <c r="E581" s="12">
        <f t="shared" si="64"/>
        <v>23</v>
      </c>
      <c r="F581" t="s">
        <v>646</v>
      </c>
      <c r="G581" t="s">
        <v>650</v>
      </c>
      <c r="H581" t="s">
        <v>678</v>
      </c>
      <c r="I581" t="str">
        <f t="shared" si="65"/>
        <v>Africa→Kenya→Nakuru</v>
      </c>
      <c r="J581" t="s">
        <v>705</v>
      </c>
      <c r="K581" t="s">
        <v>707</v>
      </c>
      <c r="L581" t="s">
        <v>712</v>
      </c>
      <c r="M581" t="s">
        <v>730</v>
      </c>
      <c r="N581" t="s">
        <v>1312</v>
      </c>
      <c r="O581" s="8">
        <v>389.93</v>
      </c>
      <c r="P581" s="8">
        <v>486.13</v>
      </c>
      <c r="Q581" s="10">
        <v>0.13200000000000001</v>
      </c>
      <c r="R581" s="12">
        <v>17</v>
      </c>
      <c r="S581" s="8">
        <f t="shared" si="66"/>
        <v>7173.3342799999991</v>
      </c>
      <c r="T581" s="8">
        <f t="shared" si="67"/>
        <v>6628.81</v>
      </c>
      <c r="U581" s="8">
        <f t="shared" si="68"/>
        <v>544.52427999999873</v>
      </c>
      <c r="V581" s="10">
        <f t="shared" si="69"/>
        <v>7.5909508569562828E-2</v>
      </c>
    </row>
    <row r="582" spans="1:22" x14ac:dyDescent="0.3">
      <c r="A582" t="s">
        <v>595</v>
      </c>
      <c r="B582" s="6">
        <v>45080</v>
      </c>
      <c r="C582" s="6">
        <v>45108</v>
      </c>
      <c r="D582" s="6">
        <f t="shared" si="63"/>
        <v>45108</v>
      </c>
      <c r="E582" s="12">
        <f t="shared" si="64"/>
        <v>28</v>
      </c>
      <c r="F582" t="s">
        <v>648</v>
      </c>
      <c r="G582" t="s">
        <v>655</v>
      </c>
      <c r="H582" t="s">
        <v>672</v>
      </c>
      <c r="I582" t="str">
        <f t="shared" si="65"/>
        <v>Americas→Brazil→Brasília</v>
      </c>
      <c r="J582" t="s">
        <v>705</v>
      </c>
      <c r="K582" t="s">
        <v>709</v>
      </c>
      <c r="L582" t="s">
        <v>720</v>
      </c>
      <c r="M582" t="s">
        <v>727</v>
      </c>
      <c r="N582" t="s">
        <v>1313</v>
      </c>
      <c r="O582" s="8">
        <v>860.4</v>
      </c>
      <c r="P582" s="8">
        <v>2066.6</v>
      </c>
      <c r="Q582" s="10">
        <v>0.01</v>
      </c>
      <c r="R582" s="12">
        <v>3</v>
      </c>
      <c r="S582" s="8">
        <f t="shared" si="66"/>
        <v>6137.8019999999988</v>
      </c>
      <c r="T582" s="8">
        <f t="shared" si="67"/>
        <v>2581.1999999999998</v>
      </c>
      <c r="U582" s="8">
        <f t="shared" si="68"/>
        <v>3556.601999999999</v>
      </c>
      <c r="V582" s="10">
        <f t="shared" si="69"/>
        <v>0.57945857491004105</v>
      </c>
    </row>
    <row r="583" spans="1:22" x14ac:dyDescent="0.3">
      <c r="A583" t="s">
        <v>596</v>
      </c>
      <c r="B583" s="6">
        <v>44955</v>
      </c>
      <c r="C583" s="6">
        <v>44963</v>
      </c>
      <c r="D583" s="6">
        <f t="shared" si="63"/>
        <v>44963</v>
      </c>
      <c r="E583" s="12">
        <f t="shared" si="64"/>
        <v>8</v>
      </c>
      <c r="F583" t="s">
        <v>648</v>
      </c>
      <c r="G583" t="s">
        <v>655</v>
      </c>
      <c r="H583" t="s">
        <v>672</v>
      </c>
      <c r="I583" t="str">
        <f t="shared" si="65"/>
        <v>Americas→Brazil→Brasília</v>
      </c>
      <c r="J583" t="s">
        <v>701</v>
      </c>
      <c r="K583" t="s">
        <v>709</v>
      </c>
      <c r="L583" t="s">
        <v>726</v>
      </c>
      <c r="M583" t="s">
        <v>732</v>
      </c>
      <c r="N583" t="s">
        <v>1314</v>
      </c>
      <c r="O583" s="8">
        <v>41.84</v>
      </c>
      <c r="P583" s="8">
        <v>86.2</v>
      </c>
      <c r="Q583" s="10">
        <v>0.22600000000000001</v>
      </c>
      <c r="R583" s="12">
        <v>27</v>
      </c>
      <c r="S583" s="8">
        <f t="shared" si="66"/>
        <v>1801.4076000000002</v>
      </c>
      <c r="T583" s="8">
        <f t="shared" si="67"/>
        <v>1129.68</v>
      </c>
      <c r="U583" s="8">
        <f t="shared" si="68"/>
        <v>671.72760000000017</v>
      </c>
      <c r="V583" s="10">
        <f t="shared" si="69"/>
        <v>0.37289039970742882</v>
      </c>
    </row>
    <row r="584" spans="1:22" x14ac:dyDescent="0.3">
      <c r="A584" t="s">
        <v>597</v>
      </c>
      <c r="B584" s="6">
        <v>45541</v>
      </c>
      <c r="C584" s="6">
        <v>45539</v>
      </c>
      <c r="D584" s="6">
        <f t="shared" si="63"/>
        <v>45541</v>
      </c>
      <c r="E584" s="12">
        <f t="shared" si="64"/>
        <v>0</v>
      </c>
      <c r="F584" t="s">
        <v>647</v>
      </c>
      <c r="G584" t="s">
        <v>652</v>
      </c>
      <c r="H584" t="s">
        <v>666</v>
      </c>
      <c r="I584" t="str">
        <f t="shared" si="65"/>
        <v>Asia→Japan→Osaka</v>
      </c>
      <c r="J584" t="s">
        <v>701</v>
      </c>
      <c r="K584" t="s">
        <v>711</v>
      </c>
      <c r="L584" t="s">
        <v>720</v>
      </c>
      <c r="M584" t="s">
        <v>731</v>
      </c>
      <c r="N584" t="s">
        <v>1315</v>
      </c>
      <c r="O584" s="8">
        <v>1368.17</v>
      </c>
      <c r="P584" s="8">
        <v>2307.75</v>
      </c>
      <c r="Q584" s="10">
        <v>0.16300000000000001</v>
      </c>
      <c r="R584" s="12">
        <v>21</v>
      </c>
      <c r="S584" s="8">
        <f t="shared" si="66"/>
        <v>40563.321749999996</v>
      </c>
      <c r="T584" s="8">
        <f t="shared" si="67"/>
        <v>28731.57</v>
      </c>
      <c r="U584" s="8">
        <f t="shared" si="68"/>
        <v>11831.751749999996</v>
      </c>
      <c r="V584" s="10">
        <f t="shared" si="69"/>
        <v>0.29168596750831921</v>
      </c>
    </row>
    <row r="585" spans="1:22" x14ac:dyDescent="0.3">
      <c r="A585" t="s">
        <v>598</v>
      </c>
      <c r="B585" s="6">
        <v>45507</v>
      </c>
      <c r="C585" s="6">
        <v>45513</v>
      </c>
      <c r="D585" s="6">
        <f t="shared" si="63"/>
        <v>45513</v>
      </c>
      <c r="E585" s="12">
        <f t="shared" si="64"/>
        <v>6</v>
      </c>
      <c r="F585" t="s">
        <v>646</v>
      </c>
      <c r="G585" t="s">
        <v>650</v>
      </c>
      <c r="H585" t="s">
        <v>675</v>
      </c>
      <c r="I585" t="str">
        <f t="shared" si="65"/>
        <v>Africa→Kenya→Mombasa</v>
      </c>
      <c r="J585" t="s">
        <v>704</v>
      </c>
      <c r="K585" t="s">
        <v>709</v>
      </c>
      <c r="L585" t="s">
        <v>722</v>
      </c>
      <c r="M585" t="s">
        <v>731</v>
      </c>
      <c r="N585" t="s">
        <v>1316</v>
      </c>
      <c r="O585" s="8">
        <v>643.21</v>
      </c>
      <c r="P585" s="8">
        <v>1112.81</v>
      </c>
      <c r="Q585" s="10">
        <v>0.14099999999999999</v>
      </c>
      <c r="R585" s="12">
        <v>4</v>
      </c>
      <c r="S585" s="8">
        <f t="shared" si="66"/>
        <v>3823.6151599999998</v>
      </c>
      <c r="T585" s="8">
        <f t="shared" si="67"/>
        <v>2572.84</v>
      </c>
      <c r="U585" s="8">
        <f t="shared" si="68"/>
        <v>1250.7751599999997</v>
      </c>
      <c r="V585" s="10">
        <f t="shared" si="69"/>
        <v>0.32711847496702562</v>
      </c>
    </row>
    <row r="586" spans="1:22" x14ac:dyDescent="0.3">
      <c r="A586" t="s">
        <v>599</v>
      </c>
      <c r="B586" s="6">
        <v>45764</v>
      </c>
      <c r="C586" s="6">
        <v>45764</v>
      </c>
      <c r="D586" s="6">
        <f t="shared" si="63"/>
        <v>45764</v>
      </c>
      <c r="E586" s="12">
        <f t="shared" si="64"/>
        <v>0</v>
      </c>
      <c r="F586" t="s">
        <v>648</v>
      </c>
      <c r="G586" t="s">
        <v>655</v>
      </c>
      <c r="H586" t="s">
        <v>670</v>
      </c>
      <c r="I586" t="str">
        <f t="shared" si="65"/>
        <v>Americas→Brazil→São Paulo</v>
      </c>
      <c r="J586" t="s">
        <v>701</v>
      </c>
      <c r="K586" t="s">
        <v>710</v>
      </c>
      <c r="L586" t="s">
        <v>716</v>
      </c>
      <c r="M586" t="s">
        <v>730</v>
      </c>
      <c r="N586" t="s">
        <v>1317</v>
      </c>
      <c r="O586" s="8">
        <v>719.41</v>
      </c>
      <c r="P586" s="8">
        <v>1125.99</v>
      </c>
      <c r="Q586" s="10">
        <v>4.1000000000000002E-2</v>
      </c>
      <c r="R586" s="12">
        <v>21</v>
      </c>
      <c r="S586" s="8">
        <f t="shared" si="66"/>
        <v>22676.312610000001</v>
      </c>
      <c r="T586" s="8">
        <f t="shared" si="67"/>
        <v>15107.609999999999</v>
      </c>
      <c r="U586" s="8">
        <f t="shared" si="68"/>
        <v>7568.7026100000021</v>
      </c>
      <c r="V586" s="10">
        <f t="shared" si="69"/>
        <v>0.33377131194876403</v>
      </c>
    </row>
    <row r="587" spans="1:22" x14ac:dyDescent="0.3">
      <c r="A587" t="s">
        <v>600</v>
      </c>
      <c r="B587" s="6">
        <v>45049</v>
      </c>
      <c r="C587" s="6">
        <v>45062</v>
      </c>
      <c r="D587" s="6">
        <f t="shared" si="63"/>
        <v>45062</v>
      </c>
      <c r="E587" s="12">
        <f t="shared" si="64"/>
        <v>13</v>
      </c>
      <c r="F587" t="s">
        <v>648</v>
      </c>
      <c r="G587" t="s">
        <v>660</v>
      </c>
      <c r="H587" t="s">
        <v>700</v>
      </c>
      <c r="I587" t="str">
        <f t="shared" si="65"/>
        <v>Americas→USA→New York</v>
      </c>
      <c r="J587" t="s">
        <v>701</v>
      </c>
      <c r="K587" t="s">
        <v>709</v>
      </c>
      <c r="L587" t="s">
        <v>716</v>
      </c>
      <c r="M587" t="s">
        <v>730</v>
      </c>
      <c r="N587" t="s">
        <v>1318</v>
      </c>
      <c r="O587" s="8">
        <v>64.5</v>
      </c>
      <c r="P587" s="8">
        <v>123.62</v>
      </c>
      <c r="Q587" s="10">
        <v>0</v>
      </c>
      <c r="R587" s="12">
        <v>3</v>
      </c>
      <c r="S587" s="8">
        <f t="shared" si="66"/>
        <v>370.86</v>
      </c>
      <c r="T587" s="8">
        <f t="shared" si="67"/>
        <v>193.5</v>
      </c>
      <c r="U587" s="8">
        <f t="shared" si="68"/>
        <v>177.36</v>
      </c>
      <c r="V587" s="10">
        <f t="shared" si="69"/>
        <v>0.47823976702798904</v>
      </c>
    </row>
    <row r="588" spans="1:22" x14ac:dyDescent="0.3">
      <c r="A588" t="s">
        <v>601</v>
      </c>
      <c r="B588" s="6">
        <v>45364</v>
      </c>
      <c r="C588" s="6">
        <v>45388</v>
      </c>
      <c r="D588" s="6">
        <f t="shared" si="63"/>
        <v>45388</v>
      </c>
      <c r="E588" s="12">
        <f t="shared" si="64"/>
        <v>24</v>
      </c>
      <c r="F588" t="s">
        <v>646</v>
      </c>
      <c r="G588" t="s">
        <v>651</v>
      </c>
      <c r="H588" t="s">
        <v>669</v>
      </c>
      <c r="I588" t="str">
        <f t="shared" si="65"/>
        <v>Africa→Nigeria→Abuja</v>
      </c>
      <c r="J588" t="s">
        <v>704</v>
      </c>
      <c r="K588" t="s">
        <v>710</v>
      </c>
      <c r="L588" t="s">
        <v>716</v>
      </c>
      <c r="M588" t="s">
        <v>727</v>
      </c>
      <c r="N588" t="s">
        <v>1319</v>
      </c>
      <c r="O588" s="8">
        <v>1232.78</v>
      </c>
      <c r="P588" s="8">
        <v>1731.75</v>
      </c>
      <c r="Q588" s="10">
        <v>9.2999999999999999E-2</v>
      </c>
      <c r="R588" s="12">
        <v>16</v>
      </c>
      <c r="S588" s="8">
        <f t="shared" si="66"/>
        <v>25131.155999999999</v>
      </c>
      <c r="T588" s="8">
        <f t="shared" si="67"/>
        <v>19724.48</v>
      </c>
      <c r="U588" s="8">
        <f t="shared" si="68"/>
        <v>5406.6759999999995</v>
      </c>
      <c r="V588" s="10">
        <f t="shared" si="69"/>
        <v>0.21513837246484005</v>
      </c>
    </row>
    <row r="589" spans="1:22" x14ac:dyDescent="0.3">
      <c r="A589" t="s">
        <v>602</v>
      </c>
      <c r="B589" s="6">
        <v>45459</v>
      </c>
      <c r="C589" s="6">
        <v>45464</v>
      </c>
      <c r="D589" s="6">
        <f t="shared" si="63"/>
        <v>45464</v>
      </c>
      <c r="E589" s="12">
        <f t="shared" si="64"/>
        <v>5</v>
      </c>
      <c r="F589" t="s">
        <v>647</v>
      </c>
      <c r="G589" t="s">
        <v>652</v>
      </c>
      <c r="H589" t="s">
        <v>689</v>
      </c>
      <c r="I589" t="str">
        <f t="shared" si="65"/>
        <v>Asia→Japan→Tokyo</v>
      </c>
      <c r="J589" t="s">
        <v>705</v>
      </c>
      <c r="K589" t="s">
        <v>710</v>
      </c>
      <c r="L589" t="s">
        <v>721</v>
      </c>
      <c r="M589" t="s">
        <v>730</v>
      </c>
      <c r="N589" t="s">
        <v>1320</v>
      </c>
      <c r="O589" s="8">
        <v>1367.13</v>
      </c>
      <c r="P589" s="8">
        <v>3062.01</v>
      </c>
      <c r="Q589" s="10">
        <v>0.10299999999999999</v>
      </c>
      <c r="R589" s="12">
        <v>25</v>
      </c>
      <c r="S589" s="8">
        <f t="shared" si="66"/>
        <v>68665.574250000005</v>
      </c>
      <c r="T589" s="8">
        <f t="shared" si="67"/>
        <v>34178.25</v>
      </c>
      <c r="U589" s="8">
        <f t="shared" si="68"/>
        <v>34487.324250000005</v>
      </c>
      <c r="V589" s="10">
        <f t="shared" si="69"/>
        <v>0.50225057645971705</v>
      </c>
    </row>
    <row r="590" spans="1:22" x14ac:dyDescent="0.3">
      <c r="A590" t="s">
        <v>603</v>
      </c>
      <c r="B590" s="6">
        <v>45703</v>
      </c>
      <c r="C590" s="6">
        <v>45715</v>
      </c>
      <c r="D590" s="6">
        <f t="shared" si="63"/>
        <v>45715</v>
      </c>
      <c r="E590" s="12">
        <f t="shared" si="64"/>
        <v>12</v>
      </c>
      <c r="F590" t="s">
        <v>649</v>
      </c>
      <c r="G590" t="s">
        <v>657</v>
      </c>
      <c r="H590" t="s">
        <v>679</v>
      </c>
      <c r="I590" t="str">
        <f t="shared" si="65"/>
        <v>Europe→France→Lyon</v>
      </c>
      <c r="J590" t="s">
        <v>703</v>
      </c>
      <c r="K590" t="s">
        <v>711</v>
      </c>
      <c r="L590" t="s">
        <v>723</v>
      </c>
      <c r="M590" t="s">
        <v>733</v>
      </c>
      <c r="N590" t="s">
        <v>1321</v>
      </c>
      <c r="O590" s="8">
        <v>1027.26</v>
      </c>
      <c r="P590" s="8">
        <v>2200.41</v>
      </c>
      <c r="Q590" s="10">
        <v>8.7999999999999995E-2</v>
      </c>
      <c r="R590" s="12">
        <v>6</v>
      </c>
      <c r="S590" s="8">
        <f t="shared" si="66"/>
        <v>12040.64352</v>
      </c>
      <c r="T590" s="8">
        <f t="shared" si="67"/>
        <v>6163.5599999999995</v>
      </c>
      <c r="U590" s="8">
        <f t="shared" si="68"/>
        <v>5877.0835200000001</v>
      </c>
      <c r="V590" s="10">
        <f t="shared" si="69"/>
        <v>0.48810377204822358</v>
      </c>
    </row>
    <row r="591" spans="1:22" x14ac:dyDescent="0.3">
      <c r="A591" t="s">
        <v>604</v>
      </c>
      <c r="B591" s="6">
        <v>45019</v>
      </c>
      <c r="C591" s="6">
        <v>45032</v>
      </c>
      <c r="D591" s="6">
        <f t="shared" si="63"/>
        <v>45032</v>
      </c>
      <c r="E591" s="12">
        <f t="shared" si="64"/>
        <v>13</v>
      </c>
      <c r="F591" t="s">
        <v>649</v>
      </c>
      <c r="G591" t="s">
        <v>657</v>
      </c>
      <c r="H591" t="s">
        <v>673</v>
      </c>
      <c r="I591" t="str">
        <f t="shared" si="65"/>
        <v>Europe→France→Marseille</v>
      </c>
      <c r="J591" t="s">
        <v>703</v>
      </c>
      <c r="K591" t="s">
        <v>709</v>
      </c>
      <c r="L591" t="s">
        <v>724</v>
      </c>
      <c r="M591" t="s">
        <v>733</v>
      </c>
      <c r="N591" t="s">
        <v>1322</v>
      </c>
      <c r="O591" s="8">
        <v>790.54</v>
      </c>
      <c r="P591" s="8">
        <v>601.49</v>
      </c>
      <c r="Q591" s="10">
        <v>0</v>
      </c>
      <c r="R591" s="12">
        <v>15</v>
      </c>
      <c r="S591" s="8">
        <f t="shared" si="66"/>
        <v>9022.35</v>
      </c>
      <c r="T591" s="8">
        <f t="shared" si="67"/>
        <v>11858.099999999999</v>
      </c>
      <c r="U591" s="8">
        <f t="shared" si="68"/>
        <v>-2835.7499999999982</v>
      </c>
      <c r="V591" s="10">
        <f t="shared" si="69"/>
        <v>-0.31430281467688553</v>
      </c>
    </row>
    <row r="592" spans="1:22" x14ac:dyDescent="0.3">
      <c r="A592" t="s">
        <v>605</v>
      </c>
      <c r="B592" s="6">
        <v>45899</v>
      </c>
      <c r="C592" s="6">
        <v>45922</v>
      </c>
      <c r="D592" s="6">
        <f t="shared" si="63"/>
        <v>45922</v>
      </c>
      <c r="E592" s="12">
        <f t="shared" si="64"/>
        <v>23</v>
      </c>
      <c r="F592" t="s">
        <v>649</v>
      </c>
      <c r="G592" t="s">
        <v>657</v>
      </c>
      <c r="H592" t="s">
        <v>673</v>
      </c>
      <c r="I592" t="str">
        <f t="shared" si="65"/>
        <v>Europe→France→Marseille</v>
      </c>
      <c r="J592" t="s">
        <v>701</v>
      </c>
      <c r="K592" t="s">
        <v>711</v>
      </c>
      <c r="L592" t="s">
        <v>718</v>
      </c>
      <c r="M592" t="s">
        <v>727</v>
      </c>
      <c r="N592" t="s">
        <v>1323</v>
      </c>
      <c r="O592" s="8">
        <v>663.9</v>
      </c>
      <c r="P592" s="8">
        <v>947.77</v>
      </c>
      <c r="Q592" s="10">
        <v>0.17399999999999999</v>
      </c>
      <c r="R592" s="12">
        <v>15</v>
      </c>
      <c r="S592" s="8">
        <f t="shared" si="66"/>
        <v>11742.8703</v>
      </c>
      <c r="T592" s="8">
        <f t="shared" si="67"/>
        <v>9958.5</v>
      </c>
      <c r="U592" s="8">
        <f t="shared" si="68"/>
        <v>1784.3703000000005</v>
      </c>
      <c r="V592" s="10">
        <f t="shared" si="69"/>
        <v>0.1519535049280073</v>
      </c>
    </row>
    <row r="593" spans="1:22" x14ac:dyDescent="0.3">
      <c r="A593" t="s">
        <v>606</v>
      </c>
      <c r="B593" s="6">
        <v>44984</v>
      </c>
      <c r="C593" s="6">
        <v>44983</v>
      </c>
      <c r="D593" s="6">
        <f t="shared" si="63"/>
        <v>44984</v>
      </c>
      <c r="E593" s="12">
        <f t="shared" si="64"/>
        <v>0</v>
      </c>
      <c r="F593" t="s">
        <v>648</v>
      </c>
      <c r="G593" t="s">
        <v>660</v>
      </c>
      <c r="H593" t="s">
        <v>686</v>
      </c>
      <c r="I593" t="str">
        <f t="shared" si="65"/>
        <v>Americas→USA→San Francisco</v>
      </c>
      <c r="J593" t="s">
        <v>703</v>
      </c>
      <c r="K593" t="s">
        <v>708</v>
      </c>
      <c r="L593" t="s">
        <v>716</v>
      </c>
      <c r="M593" t="s">
        <v>729</v>
      </c>
      <c r="N593" t="s">
        <v>1324</v>
      </c>
      <c r="O593" s="8">
        <v>1015.91</v>
      </c>
      <c r="P593" s="8">
        <v>2331.48</v>
      </c>
      <c r="Q593" s="10">
        <v>0.14599999999999999</v>
      </c>
      <c r="R593" s="12">
        <v>26</v>
      </c>
      <c r="S593" s="8">
        <f t="shared" si="66"/>
        <v>51768.181920000003</v>
      </c>
      <c r="T593" s="8">
        <f t="shared" si="67"/>
        <v>26413.66</v>
      </c>
      <c r="U593" s="8">
        <f t="shared" si="68"/>
        <v>25354.521920000003</v>
      </c>
      <c r="V593" s="10">
        <f t="shared" si="69"/>
        <v>0.48977037592669626</v>
      </c>
    </row>
    <row r="594" spans="1:22" x14ac:dyDescent="0.3">
      <c r="A594" t="s">
        <v>607</v>
      </c>
      <c r="B594" s="6">
        <v>45504</v>
      </c>
      <c r="C594" s="6">
        <v>45519</v>
      </c>
      <c r="D594" s="6">
        <f t="shared" si="63"/>
        <v>45519</v>
      </c>
      <c r="E594" s="12">
        <f t="shared" si="64"/>
        <v>15</v>
      </c>
      <c r="F594" t="s">
        <v>647</v>
      </c>
      <c r="G594" t="s">
        <v>652</v>
      </c>
      <c r="H594" t="s">
        <v>689</v>
      </c>
      <c r="I594" t="str">
        <f t="shared" si="65"/>
        <v>Asia→Japan→Tokyo</v>
      </c>
      <c r="J594" t="s">
        <v>701</v>
      </c>
      <c r="K594" t="s">
        <v>709</v>
      </c>
      <c r="L594" t="s">
        <v>721</v>
      </c>
      <c r="M594" t="s">
        <v>732</v>
      </c>
      <c r="N594" t="s">
        <v>1325</v>
      </c>
      <c r="O594" s="8">
        <v>1252.52</v>
      </c>
      <c r="P594" s="8">
        <v>1417.24</v>
      </c>
      <c r="Q594" s="10">
        <v>0.192</v>
      </c>
      <c r="R594" s="12">
        <v>5</v>
      </c>
      <c r="S594" s="8">
        <f t="shared" si="66"/>
        <v>5725.6496000000006</v>
      </c>
      <c r="T594" s="8">
        <f t="shared" si="67"/>
        <v>6262.6</v>
      </c>
      <c r="U594" s="8">
        <f t="shared" si="68"/>
        <v>-536.95039999999972</v>
      </c>
      <c r="V594" s="10">
        <f t="shared" si="69"/>
        <v>-9.3779821943696953E-2</v>
      </c>
    </row>
    <row r="595" spans="1:22" x14ac:dyDescent="0.3">
      <c r="A595" t="s">
        <v>608</v>
      </c>
      <c r="B595" s="6">
        <v>45823</v>
      </c>
      <c r="C595" s="6">
        <v>45850</v>
      </c>
      <c r="D595" s="6">
        <f t="shared" si="63"/>
        <v>45850</v>
      </c>
      <c r="E595" s="12">
        <f t="shared" si="64"/>
        <v>27</v>
      </c>
      <c r="F595" t="s">
        <v>649</v>
      </c>
      <c r="G595" t="s">
        <v>657</v>
      </c>
      <c r="H595" t="s">
        <v>673</v>
      </c>
      <c r="I595" t="str">
        <f t="shared" si="65"/>
        <v>Europe→France→Marseille</v>
      </c>
      <c r="J595" t="s">
        <v>704</v>
      </c>
      <c r="K595" t="s">
        <v>711</v>
      </c>
      <c r="L595" t="s">
        <v>712</v>
      </c>
      <c r="M595" t="s">
        <v>733</v>
      </c>
      <c r="N595" t="s">
        <v>1326</v>
      </c>
      <c r="O595" s="8">
        <v>318.83</v>
      </c>
      <c r="P595" s="8">
        <v>699.5</v>
      </c>
      <c r="Q595" s="10">
        <v>0.08</v>
      </c>
      <c r="R595" s="12">
        <v>13</v>
      </c>
      <c r="S595" s="8">
        <f t="shared" si="66"/>
        <v>8366.02</v>
      </c>
      <c r="T595" s="8">
        <f t="shared" si="67"/>
        <v>4144.79</v>
      </c>
      <c r="U595" s="8">
        <f t="shared" si="68"/>
        <v>4221.2300000000005</v>
      </c>
      <c r="V595" s="10">
        <f t="shared" si="69"/>
        <v>0.50456848059172699</v>
      </c>
    </row>
    <row r="596" spans="1:22" x14ac:dyDescent="0.3">
      <c r="A596" t="s">
        <v>609</v>
      </c>
      <c r="B596" s="6">
        <v>45473</v>
      </c>
      <c r="C596" s="6">
        <v>45494</v>
      </c>
      <c r="D596" s="6">
        <f t="shared" si="63"/>
        <v>45494</v>
      </c>
      <c r="E596" s="12">
        <f t="shared" si="64"/>
        <v>21</v>
      </c>
      <c r="F596" t="s">
        <v>646</v>
      </c>
      <c r="G596" t="s">
        <v>650</v>
      </c>
      <c r="H596" t="s">
        <v>662</v>
      </c>
      <c r="I596" t="str">
        <f t="shared" si="65"/>
        <v>Africa→Kenya→Kisumu</v>
      </c>
      <c r="J596" t="s">
        <v>705</v>
      </c>
      <c r="K596" t="s">
        <v>707</v>
      </c>
      <c r="L596" t="s">
        <v>723</v>
      </c>
      <c r="M596" t="s">
        <v>731</v>
      </c>
      <c r="N596" t="s">
        <v>1327</v>
      </c>
      <c r="O596" s="8">
        <v>753.43</v>
      </c>
      <c r="P596" s="8">
        <v>1787.2</v>
      </c>
      <c r="Q596" s="10">
        <v>7.2999999999999995E-2</v>
      </c>
      <c r="R596" s="12">
        <v>9</v>
      </c>
      <c r="S596" s="8">
        <f t="shared" si="66"/>
        <v>14910.609600000002</v>
      </c>
      <c r="T596" s="8">
        <f t="shared" si="67"/>
        <v>6780.87</v>
      </c>
      <c r="U596" s="8">
        <f t="shared" si="68"/>
        <v>8129.7396000000017</v>
      </c>
      <c r="V596" s="10">
        <f t="shared" si="69"/>
        <v>0.54523187301476939</v>
      </c>
    </row>
    <row r="597" spans="1:22" x14ac:dyDescent="0.3">
      <c r="A597" t="s">
        <v>610</v>
      </c>
      <c r="B597" s="6">
        <v>45705</v>
      </c>
      <c r="C597" s="6">
        <v>45703</v>
      </c>
      <c r="D597" s="6">
        <f t="shared" si="63"/>
        <v>45705</v>
      </c>
      <c r="E597" s="12">
        <f t="shared" si="64"/>
        <v>0</v>
      </c>
      <c r="F597" t="s">
        <v>648</v>
      </c>
      <c r="G597" t="s">
        <v>653</v>
      </c>
      <c r="H597" t="s">
        <v>667</v>
      </c>
      <c r="I597" t="str">
        <f t="shared" si="65"/>
        <v>Americas→Canada→Toronto</v>
      </c>
      <c r="J597" t="s">
        <v>705</v>
      </c>
      <c r="K597" t="s">
        <v>707</v>
      </c>
      <c r="L597" t="s">
        <v>726</v>
      </c>
      <c r="M597" t="s">
        <v>727</v>
      </c>
      <c r="N597" t="s">
        <v>1328</v>
      </c>
      <c r="O597" s="8">
        <v>1133.47</v>
      </c>
      <c r="P597" s="8">
        <v>1698.75</v>
      </c>
      <c r="Q597" s="10">
        <v>4.2999999999999997E-2</v>
      </c>
      <c r="R597" s="12">
        <v>5</v>
      </c>
      <c r="S597" s="8">
        <f t="shared" si="66"/>
        <v>8128.5187499999993</v>
      </c>
      <c r="T597" s="8">
        <f t="shared" si="67"/>
        <v>5667.35</v>
      </c>
      <c r="U597" s="8">
        <f t="shared" si="68"/>
        <v>2461.1687499999989</v>
      </c>
      <c r="V597" s="10">
        <f t="shared" si="69"/>
        <v>0.30278194904821976</v>
      </c>
    </row>
    <row r="598" spans="1:22" x14ac:dyDescent="0.3">
      <c r="A598" t="s">
        <v>611</v>
      </c>
      <c r="B598" s="6">
        <v>44933</v>
      </c>
      <c r="C598" s="6">
        <v>44956</v>
      </c>
      <c r="D598" s="6">
        <f t="shared" si="63"/>
        <v>44956</v>
      </c>
      <c r="E598" s="12">
        <f t="shared" si="64"/>
        <v>23</v>
      </c>
      <c r="F598" t="s">
        <v>646</v>
      </c>
      <c r="G598" t="s">
        <v>661</v>
      </c>
      <c r="H598" t="s">
        <v>695</v>
      </c>
      <c r="I598" t="str">
        <f t="shared" si="65"/>
        <v>Africa→South Africa→Cape Town</v>
      </c>
      <c r="J598" t="s">
        <v>704</v>
      </c>
      <c r="K598" t="s">
        <v>708</v>
      </c>
      <c r="L598" t="s">
        <v>720</v>
      </c>
      <c r="M598" t="s">
        <v>728</v>
      </c>
      <c r="N598" t="s">
        <v>1329</v>
      </c>
      <c r="O598" s="8">
        <v>299.02</v>
      </c>
      <c r="P598" s="8">
        <v>724.7</v>
      </c>
      <c r="Q598" s="10">
        <v>0.14000000000000001</v>
      </c>
      <c r="R598" s="12">
        <v>5</v>
      </c>
      <c r="S598" s="8">
        <f t="shared" si="66"/>
        <v>3116.21</v>
      </c>
      <c r="T598" s="8">
        <f t="shared" si="67"/>
        <v>1495.1</v>
      </c>
      <c r="U598" s="8">
        <f t="shared" si="68"/>
        <v>1621.1100000000001</v>
      </c>
      <c r="V598" s="10">
        <f t="shared" si="69"/>
        <v>0.52021847051386139</v>
      </c>
    </row>
    <row r="599" spans="1:22" x14ac:dyDescent="0.3">
      <c r="A599" t="s">
        <v>612</v>
      </c>
      <c r="B599" s="6">
        <v>45726</v>
      </c>
      <c r="C599" s="6">
        <v>45751</v>
      </c>
      <c r="D599" s="6">
        <f t="shared" si="63"/>
        <v>45751</v>
      </c>
      <c r="E599" s="12">
        <f t="shared" si="64"/>
        <v>25</v>
      </c>
      <c r="F599" t="s">
        <v>647</v>
      </c>
      <c r="G599" t="s">
        <v>652</v>
      </c>
      <c r="H599" t="s">
        <v>666</v>
      </c>
      <c r="I599" t="str">
        <f t="shared" si="65"/>
        <v>Asia→Japan→Osaka</v>
      </c>
      <c r="J599" t="s">
        <v>701</v>
      </c>
      <c r="K599" t="s">
        <v>711</v>
      </c>
      <c r="L599" t="s">
        <v>722</v>
      </c>
      <c r="M599" t="s">
        <v>728</v>
      </c>
      <c r="N599" t="s">
        <v>1330</v>
      </c>
      <c r="O599" s="8">
        <v>783.72</v>
      </c>
      <c r="P599" s="8">
        <v>1355.94</v>
      </c>
      <c r="Q599" s="10">
        <v>0.187</v>
      </c>
      <c r="R599" s="12">
        <v>4</v>
      </c>
      <c r="S599" s="8">
        <f t="shared" si="66"/>
        <v>4409.5168800000001</v>
      </c>
      <c r="T599" s="8">
        <f t="shared" si="67"/>
        <v>3134.88</v>
      </c>
      <c r="U599" s="8">
        <f t="shared" si="68"/>
        <v>1274.63688</v>
      </c>
      <c r="V599" s="10">
        <f t="shared" si="69"/>
        <v>0.28906497348525856</v>
      </c>
    </row>
    <row r="600" spans="1:22" x14ac:dyDescent="0.3">
      <c r="A600" t="s">
        <v>613</v>
      </c>
      <c r="B600" s="6">
        <v>45521</v>
      </c>
      <c r="C600" s="6">
        <v>45519</v>
      </c>
      <c r="D600" s="6">
        <f t="shared" si="63"/>
        <v>45521</v>
      </c>
      <c r="E600" s="12">
        <f t="shared" si="64"/>
        <v>0</v>
      </c>
      <c r="F600" t="s">
        <v>648</v>
      </c>
      <c r="G600" t="s">
        <v>655</v>
      </c>
      <c r="H600" t="s">
        <v>692</v>
      </c>
      <c r="I600" t="str">
        <f t="shared" si="65"/>
        <v>Americas→Brazil→Rio de Janeiro</v>
      </c>
      <c r="J600" t="s">
        <v>704</v>
      </c>
      <c r="K600" t="s">
        <v>711</v>
      </c>
      <c r="L600" t="s">
        <v>724</v>
      </c>
      <c r="M600" t="s">
        <v>732</v>
      </c>
      <c r="N600" t="s">
        <v>1331</v>
      </c>
      <c r="O600" s="8">
        <v>165.3</v>
      </c>
      <c r="P600" s="8">
        <v>275.07</v>
      </c>
      <c r="Q600" s="10">
        <v>0.13300000000000001</v>
      </c>
      <c r="R600" s="12">
        <v>25</v>
      </c>
      <c r="S600" s="8">
        <f t="shared" si="66"/>
        <v>5962.1422499999999</v>
      </c>
      <c r="T600" s="8">
        <f t="shared" si="67"/>
        <v>4132.5</v>
      </c>
      <c r="U600" s="8">
        <f t="shared" si="68"/>
        <v>1829.6422499999999</v>
      </c>
      <c r="V600" s="10">
        <f t="shared" si="69"/>
        <v>0.30687665159280625</v>
      </c>
    </row>
    <row r="601" spans="1:22" x14ac:dyDescent="0.3">
      <c r="A601" t="s">
        <v>614</v>
      </c>
      <c r="B601" s="6">
        <v>45360</v>
      </c>
      <c r="C601" s="6">
        <v>45373</v>
      </c>
      <c r="D601" s="6">
        <f t="shared" si="63"/>
        <v>45373</v>
      </c>
      <c r="E601" s="12">
        <f t="shared" si="64"/>
        <v>13</v>
      </c>
      <c r="F601" t="s">
        <v>649</v>
      </c>
      <c r="G601" t="s">
        <v>658</v>
      </c>
      <c r="H601" t="s">
        <v>693</v>
      </c>
      <c r="I601" t="str">
        <f t="shared" si="65"/>
        <v>Europe→United Kingdom→Manchester</v>
      </c>
      <c r="J601" t="s">
        <v>704</v>
      </c>
      <c r="K601" t="s">
        <v>708</v>
      </c>
      <c r="L601" t="s">
        <v>718</v>
      </c>
      <c r="M601" t="s">
        <v>731</v>
      </c>
      <c r="N601" t="s">
        <v>1332</v>
      </c>
      <c r="O601" s="8">
        <v>985.45</v>
      </c>
      <c r="P601" s="8">
        <v>1802.44</v>
      </c>
      <c r="Q601" s="10">
        <v>8.9999999999999993E-3</v>
      </c>
      <c r="R601" s="12">
        <v>19</v>
      </c>
      <c r="S601" s="8">
        <f t="shared" si="66"/>
        <v>33938.142760000002</v>
      </c>
      <c r="T601" s="8">
        <f t="shared" si="67"/>
        <v>18723.55</v>
      </c>
      <c r="U601" s="8">
        <f t="shared" si="68"/>
        <v>15214.592760000003</v>
      </c>
      <c r="V601" s="10">
        <f t="shared" si="69"/>
        <v>0.44830363486867486</v>
      </c>
    </row>
    <row r="602" spans="1:22" x14ac:dyDescent="0.3">
      <c r="A602" t="s">
        <v>615</v>
      </c>
      <c r="B602" s="6">
        <v>45523</v>
      </c>
      <c r="C602" s="6">
        <v>45537</v>
      </c>
      <c r="D602" s="6">
        <f t="shared" si="63"/>
        <v>45537</v>
      </c>
      <c r="E602" s="12">
        <f t="shared" si="64"/>
        <v>14</v>
      </c>
      <c r="F602" t="s">
        <v>648</v>
      </c>
      <c r="G602" t="s">
        <v>653</v>
      </c>
      <c r="H602" t="s">
        <v>667</v>
      </c>
      <c r="I602" t="str">
        <f t="shared" si="65"/>
        <v>Americas→Canada→Toronto</v>
      </c>
      <c r="J602" t="s">
        <v>704</v>
      </c>
      <c r="K602" t="s">
        <v>710</v>
      </c>
      <c r="L602" t="s">
        <v>712</v>
      </c>
      <c r="M602" t="s">
        <v>728</v>
      </c>
      <c r="N602" t="s">
        <v>1333</v>
      </c>
      <c r="O602" s="8">
        <v>1337.01</v>
      </c>
      <c r="P602" s="8">
        <v>1269.78</v>
      </c>
      <c r="Q602" s="10">
        <v>0.16</v>
      </c>
      <c r="R602" s="12">
        <v>7</v>
      </c>
      <c r="S602" s="8">
        <f t="shared" si="66"/>
        <v>7466.3063999999986</v>
      </c>
      <c r="T602" s="8">
        <f t="shared" si="67"/>
        <v>9359.07</v>
      </c>
      <c r="U602" s="8">
        <f t="shared" si="68"/>
        <v>-1892.7636000000011</v>
      </c>
      <c r="V602" s="10">
        <f t="shared" si="69"/>
        <v>-0.25350735672996244</v>
      </c>
    </row>
    <row r="603" spans="1:22" x14ac:dyDescent="0.3">
      <c r="A603" t="s">
        <v>616</v>
      </c>
      <c r="B603" s="6">
        <v>45880</v>
      </c>
      <c r="C603" s="6">
        <v>45897</v>
      </c>
      <c r="D603" s="6">
        <f t="shared" si="63"/>
        <v>45897</v>
      </c>
      <c r="E603" s="12">
        <f t="shared" si="64"/>
        <v>17</v>
      </c>
      <c r="F603" t="s">
        <v>649</v>
      </c>
      <c r="G603" t="s">
        <v>657</v>
      </c>
      <c r="H603" t="s">
        <v>690</v>
      </c>
      <c r="I603" t="str">
        <f t="shared" si="65"/>
        <v>Europe→France→Paris</v>
      </c>
      <c r="J603" t="s">
        <v>702</v>
      </c>
      <c r="K603" t="s">
        <v>708</v>
      </c>
      <c r="L603" t="s">
        <v>721</v>
      </c>
      <c r="M603" t="s">
        <v>729</v>
      </c>
      <c r="N603" t="s">
        <v>1334</v>
      </c>
      <c r="O603" s="8">
        <v>416.16</v>
      </c>
      <c r="P603" s="8">
        <v>571.9</v>
      </c>
      <c r="Q603" s="10">
        <v>7.0999999999999994E-2</v>
      </c>
      <c r="R603" s="12">
        <v>2</v>
      </c>
      <c r="S603" s="8">
        <f t="shared" si="66"/>
        <v>1062.5902000000001</v>
      </c>
      <c r="T603" s="8">
        <f t="shared" si="67"/>
        <v>832.32</v>
      </c>
      <c r="U603" s="8">
        <f t="shared" si="68"/>
        <v>230.27020000000005</v>
      </c>
      <c r="V603" s="10">
        <f t="shared" si="69"/>
        <v>0.21670649701079497</v>
      </c>
    </row>
    <row r="604" spans="1:22" x14ac:dyDescent="0.3">
      <c r="A604" t="s">
        <v>617</v>
      </c>
      <c r="B604" s="6">
        <v>45793</v>
      </c>
      <c r="C604" s="6">
        <v>45795</v>
      </c>
      <c r="D604" s="6">
        <f t="shared" si="63"/>
        <v>45795</v>
      </c>
      <c r="E604" s="12">
        <f t="shared" si="64"/>
        <v>2</v>
      </c>
      <c r="F604" t="s">
        <v>647</v>
      </c>
      <c r="G604" t="s">
        <v>652</v>
      </c>
      <c r="H604" t="s">
        <v>689</v>
      </c>
      <c r="I604" t="str">
        <f t="shared" si="65"/>
        <v>Asia→Japan→Tokyo</v>
      </c>
      <c r="J604" t="s">
        <v>706</v>
      </c>
      <c r="K604" t="s">
        <v>707</v>
      </c>
      <c r="L604" t="s">
        <v>713</v>
      </c>
      <c r="M604" t="s">
        <v>728</v>
      </c>
      <c r="N604" t="s">
        <v>1335</v>
      </c>
      <c r="O604" s="8">
        <v>1144.3800000000001</v>
      </c>
      <c r="P604" s="8">
        <v>2755.04</v>
      </c>
      <c r="Q604" s="10">
        <v>0.15</v>
      </c>
      <c r="R604" s="12">
        <v>17</v>
      </c>
      <c r="S604" s="8">
        <f t="shared" si="66"/>
        <v>39810.328000000001</v>
      </c>
      <c r="T604" s="8">
        <f t="shared" si="67"/>
        <v>19454.460000000003</v>
      </c>
      <c r="U604" s="8">
        <f t="shared" si="68"/>
        <v>20355.867999999999</v>
      </c>
      <c r="V604" s="10">
        <f t="shared" si="69"/>
        <v>0.51132128326096682</v>
      </c>
    </row>
    <row r="605" spans="1:22" x14ac:dyDescent="0.3">
      <c r="A605" t="s">
        <v>618</v>
      </c>
      <c r="B605" s="6">
        <v>45026</v>
      </c>
      <c r="C605" s="6">
        <v>45041</v>
      </c>
      <c r="D605" s="6">
        <f t="shared" si="63"/>
        <v>45041</v>
      </c>
      <c r="E605" s="12">
        <f t="shared" si="64"/>
        <v>15</v>
      </c>
      <c r="F605" t="s">
        <v>649</v>
      </c>
      <c r="G605" t="s">
        <v>658</v>
      </c>
      <c r="H605" t="s">
        <v>683</v>
      </c>
      <c r="I605" t="str">
        <f t="shared" si="65"/>
        <v>Europe→United Kingdom→London</v>
      </c>
      <c r="J605" t="s">
        <v>705</v>
      </c>
      <c r="K605" t="s">
        <v>707</v>
      </c>
      <c r="L605" t="s">
        <v>726</v>
      </c>
      <c r="M605" t="s">
        <v>728</v>
      </c>
      <c r="N605" t="s">
        <v>1336</v>
      </c>
      <c r="O605" s="8">
        <v>405.66</v>
      </c>
      <c r="P605" s="8">
        <v>962.51</v>
      </c>
      <c r="Q605" s="10">
        <v>0.19</v>
      </c>
      <c r="R605" s="12">
        <v>7</v>
      </c>
      <c r="S605" s="8">
        <f t="shared" si="66"/>
        <v>5457.4317000000001</v>
      </c>
      <c r="T605" s="8">
        <f t="shared" si="67"/>
        <v>2839.6200000000003</v>
      </c>
      <c r="U605" s="8">
        <f t="shared" si="68"/>
        <v>2617.8116999999997</v>
      </c>
      <c r="V605" s="10">
        <f t="shared" si="69"/>
        <v>0.47967832561239376</v>
      </c>
    </row>
    <row r="606" spans="1:22" x14ac:dyDescent="0.3">
      <c r="A606" t="s">
        <v>619</v>
      </c>
      <c r="B606" s="6">
        <v>45186</v>
      </c>
      <c r="C606" s="6">
        <v>45201</v>
      </c>
      <c r="D606" s="6">
        <f t="shared" si="63"/>
        <v>45201</v>
      </c>
      <c r="E606" s="12">
        <f t="shared" si="64"/>
        <v>15</v>
      </c>
      <c r="F606" t="s">
        <v>648</v>
      </c>
      <c r="G606" t="s">
        <v>655</v>
      </c>
      <c r="H606" t="s">
        <v>692</v>
      </c>
      <c r="I606" t="str">
        <f t="shared" si="65"/>
        <v>Americas→Brazil→Rio de Janeiro</v>
      </c>
      <c r="J606" t="s">
        <v>705</v>
      </c>
      <c r="K606" t="s">
        <v>707</v>
      </c>
      <c r="L606" t="s">
        <v>717</v>
      </c>
      <c r="M606" t="s">
        <v>731</v>
      </c>
      <c r="N606" t="s">
        <v>1337</v>
      </c>
      <c r="O606" s="8">
        <v>689.33</v>
      </c>
      <c r="P606" s="8">
        <v>668.27</v>
      </c>
      <c r="Q606" s="10">
        <v>0.186</v>
      </c>
      <c r="R606" s="12">
        <v>13</v>
      </c>
      <c r="S606" s="8">
        <f t="shared" si="66"/>
        <v>7071.6331400000008</v>
      </c>
      <c r="T606" s="8">
        <f t="shared" si="67"/>
        <v>8961.2900000000009</v>
      </c>
      <c r="U606" s="8">
        <f t="shared" si="68"/>
        <v>-1889.6568600000001</v>
      </c>
      <c r="V606" s="10">
        <f t="shared" si="69"/>
        <v>-0.26721647214861033</v>
      </c>
    </row>
    <row r="607" spans="1:22" x14ac:dyDescent="0.3">
      <c r="A607" t="s">
        <v>620</v>
      </c>
      <c r="B607" s="6">
        <v>45038</v>
      </c>
      <c r="C607" s="6">
        <v>45060</v>
      </c>
      <c r="D607" s="6">
        <f t="shared" si="63"/>
        <v>45060</v>
      </c>
      <c r="E607" s="12">
        <f t="shared" si="64"/>
        <v>22</v>
      </c>
      <c r="F607" t="s">
        <v>647</v>
      </c>
      <c r="G607" t="s">
        <v>652</v>
      </c>
      <c r="H607" t="s">
        <v>694</v>
      </c>
      <c r="I607" t="str">
        <f t="shared" si="65"/>
        <v>Asia→Japan→Nagoya</v>
      </c>
      <c r="J607" t="s">
        <v>706</v>
      </c>
      <c r="K607" t="s">
        <v>707</v>
      </c>
      <c r="L607" t="s">
        <v>720</v>
      </c>
      <c r="M607" t="s">
        <v>733</v>
      </c>
      <c r="N607" t="s">
        <v>1338</v>
      </c>
      <c r="O607" s="8">
        <v>1209.22</v>
      </c>
      <c r="P607" s="8">
        <v>1404.33</v>
      </c>
      <c r="Q607" s="10">
        <v>0.10299999999999999</v>
      </c>
      <c r="R607" s="12">
        <v>11</v>
      </c>
      <c r="S607" s="8">
        <f t="shared" si="66"/>
        <v>13856.52411</v>
      </c>
      <c r="T607" s="8">
        <f t="shared" si="67"/>
        <v>13301.42</v>
      </c>
      <c r="U607" s="8">
        <f t="shared" si="68"/>
        <v>555.10411000000022</v>
      </c>
      <c r="V607" s="10">
        <f t="shared" si="69"/>
        <v>4.0060848275751328E-2</v>
      </c>
    </row>
    <row r="608" spans="1:22" x14ac:dyDescent="0.3">
      <c r="A608" t="s">
        <v>621</v>
      </c>
      <c r="B608" s="6">
        <v>45827</v>
      </c>
      <c r="C608" s="6">
        <v>45829</v>
      </c>
      <c r="D608" s="6">
        <f t="shared" si="63"/>
        <v>45829</v>
      </c>
      <c r="E608" s="12">
        <f t="shared" si="64"/>
        <v>2</v>
      </c>
      <c r="F608" t="s">
        <v>646</v>
      </c>
      <c r="G608" t="s">
        <v>661</v>
      </c>
      <c r="H608" t="s">
        <v>682</v>
      </c>
      <c r="I608" t="str">
        <f t="shared" si="65"/>
        <v>Africa→South Africa→Johannesburg</v>
      </c>
      <c r="J608" t="s">
        <v>705</v>
      </c>
      <c r="K608" t="s">
        <v>1426</v>
      </c>
      <c r="L608" t="s">
        <v>722</v>
      </c>
      <c r="M608" t="s">
        <v>730</v>
      </c>
      <c r="N608" t="s">
        <v>1339</v>
      </c>
      <c r="O608" s="8">
        <v>1466.27</v>
      </c>
      <c r="P608" s="8">
        <v>3589.89</v>
      </c>
      <c r="Q608" s="10">
        <v>9.7000000000000003E-2</v>
      </c>
      <c r="R608" s="12">
        <v>9</v>
      </c>
      <c r="S608" s="8">
        <f t="shared" si="66"/>
        <v>29175.036029999999</v>
      </c>
      <c r="T608" s="8">
        <f t="shared" si="67"/>
        <v>13196.43</v>
      </c>
      <c r="U608" s="8">
        <f t="shared" si="68"/>
        <v>15978.606029999999</v>
      </c>
      <c r="V608" s="10">
        <f t="shared" si="69"/>
        <v>0.54768076425234147</v>
      </c>
    </row>
    <row r="609" spans="1:22" x14ac:dyDescent="0.3">
      <c r="A609" t="s">
        <v>622</v>
      </c>
      <c r="B609" s="6">
        <v>45623</v>
      </c>
      <c r="C609" s="6">
        <v>45650</v>
      </c>
      <c r="D609" s="6">
        <f t="shared" si="63"/>
        <v>45650</v>
      </c>
      <c r="E609" s="12">
        <f t="shared" si="64"/>
        <v>27</v>
      </c>
      <c r="F609" t="s">
        <v>646</v>
      </c>
      <c r="G609" t="s">
        <v>650</v>
      </c>
      <c r="H609" t="s">
        <v>675</v>
      </c>
      <c r="I609" t="str">
        <f t="shared" si="65"/>
        <v>Africa→Kenya→Mombasa</v>
      </c>
      <c r="J609" t="s">
        <v>701</v>
      </c>
      <c r="K609" t="s">
        <v>710</v>
      </c>
      <c r="L609" t="s">
        <v>717</v>
      </c>
      <c r="M609" t="s">
        <v>728</v>
      </c>
      <c r="N609" t="s">
        <v>1340</v>
      </c>
      <c r="O609" s="8">
        <v>143.33000000000001</v>
      </c>
      <c r="P609" s="8">
        <v>233.51</v>
      </c>
      <c r="Q609" s="10">
        <v>0.16300000000000001</v>
      </c>
      <c r="R609" s="12">
        <v>14</v>
      </c>
      <c r="S609" s="8">
        <f t="shared" si="66"/>
        <v>2736.27018</v>
      </c>
      <c r="T609" s="8">
        <f t="shared" si="67"/>
        <v>2006.6200000000001</v>
      </c>
      <c r="U609" s="8">
        <f t="shared" si="68"/>
        <v>729.65017999999986</v>
      </c>
      <c r="V609" s="10">
        <f t="shared" si="69"/>
        <v>0.26665867476580835</v>
      </c>
    </row>
    <row r="610" spans="1:22" x14ac:dyDescent="0.3">
      <c r="A610" t="s">
        <v>623</v>
      </c>
      <c r="B610" s="6">
        <v>45319</v>
      </c>
      <c r="C610" s="6">
        <v>45318</v>
      </c>
      <c r="D610" s="6">
        <f t="shared" si="63"/>
        <v>45319</v>
      </c>
      <c r="E610" s="12">
        <f t="shared" si="64"/>
        <v>0</v>
      </c>
      <c r="F610" t="s">
        <v>646</v>
      </c>
      <c r="G610" t="s">
        <v>661</v>
      </c>
      <c r="H610" t="s">
        <v>695</v>
      </c>
      <c r="I610" t="str">
        <f t="shared" si="65"/>
        <v>Africa→South Africa→Cape Town</v>
      </c>
      <c r="J610" t="s">
        <v>706</v>
      </c>
      <c r="K610" t="s">
        <v>711</v>
      </c>
      <c r="L610" t="s">
        <v>719</v>
      </c>
      <c r="M610" t="s">
        <v>727</v>
      </c>
      <c r="N610" t="s">
        <v>1341</v>
      </c>
      <c r="O610" s="8">
        <v>109.75</v>
      </c>
      <c r="P610" s="8">
        <v>124.25</v>
      </c>
      <c r="Q610" s="10">
        <v>0.12</v>
      </c>
      <c r="R610" s="12">
        <v>19</v>
      </c>
      <c r="S610" s="8">
        <f t="shared" si="66"/>
        <v>2077.46</v>
      </c>
      <c r="T610" s="8">
        <f t="shared" si="67"/>
        <v>2085.25</v>
      </c>
      <c r="U610" s="8">
        <f t="shared" si="68"/>
        <v>-7.7899999999999636</v>
      </c>
      <c r="V610" s="10">
        <f t="shared" si="69"/>
        <v>-3.7497713554051405E-3</v>
      </c>
    </row>
    <row r="611" spans="1:22" x14ac:dyDescent="0.3">
      <c r="A611" t="s">
        <v>624</v>
      </c>
      <c r="B611" s="6">
        <v>45032</v>
      </c>
      <c r="C611" s="6">
        <v>45039</v>
      </c>
      <c r="D611" s="6">
        <f t="shared" si="63"/>
        <v>45039</v>
      </c>
      <c r="E611" s="12">
        <f t="shared" si="64"/>
        <v>7</v>
      </c>
      <c r="F611" t="s">
        <v>648</v>
      </c>
      <c r="G611" t="s">
        <v>660</v>
      </c>
      <c r="H611" t="s">
        <v>697</v>
      </c>
      <c r="I611" t="str">
        <f t="shared" si="65"/>
        <v>Americas→USA→Austin</v>
      </c>
      <c r="J611" t="s">
        <v>701</v>
      </c>
      <c r="K611" t="s">
        <v>710</v>
      </c>
      <c r="L611" t="s">
        <v>719</v>
      </c>
      <c r="M611" t="s">
        <v>728</v>
      </c>
      <c r="N611" t="s">
        <v>1342</v>
      </c>
      <c r="O611" s="8">
        <v>1099.1500000000001</v>
      </c>
      <c r="P611" s="8">
        <v>1431.37</v>
      </c>
      <c r="Q611" s="10">
        <v>0.104</v>
      </c>
      <c r="R611" s="12">
        <v>8</v>
      </c>
      <c r="S611" s="8">
        <f t="shared" si="66"/>
        <v>10260.060159999999</v>
      </c>
      <c r="T611" s="8">
        <f t="shared" si="67"/>
        <v>8793.2000000000007</v>
      </c>
      <c r="U611" s="8">
        <f t="shared" si="68"/>
        <v>1466.8601599999984</v>
      </c>
      <c r="V611" s="10">
        <f t="shared" si="69"/>
        <v>0.14296798821109433</v>
      </c>
    </row>
    <row r="612" spans="1:22" x14ac:dyDescent="0.3">
      <c r="A612" t="s">
        <v>625</v>
      </c>
      <c r="B612" s="6">
        <v>45323</v>
      </c>
      <c r="C612" s="6">
        <v>45323</v>
      </c>
      <c r="D612" s="6">
        <f t="shared" si="63"/>
        <v>45323</v>
      </c>
      <c r="E612" s="12">
        <f t="shared" si="64"/>
        <v>0</v>
      </c>
      <c r="F612" t="s">
        <v>648</v>
      </c>
      <c r="G612" t="s">
        <v>660</v>
      </c>
      <c r="H612" t="s">
        <v>697</v>
      </c>
      <c r="I612" t="str">
        <f t="shared" si="65"/>
        <v>Americas→USA→Austin</v>
      </c>
      <c r="J612" t="s">
        <v>704</v>
      </c>
      <c r="K612" t="s">
        <v>710</v>
      </c>
      <c r="L612" t="s">
        <v>722</v>
      </c>
      <c r="M612" t="s">
        <v>728</v>
      </c>
      <c r="N612" t="s">
        <v>1343</v>
      </c>
      <c r="O612" s="8">
        <v>714.43</v>
      </c>
      <c r="P612" s="8">
        <v>1595.52</v>
      </c>
      <c r="Q612" s="10">
        <v>0.19400000000000001</v>
      </c>
      <c r="R612" s="12">
        <v>14</v>
      </c>
      <c r="S612" s="8">
        <f t="shared" si="66"/>
        <v>18003.847679999999</v>
      </c>
      <c r="T612" s="8">
        <f t="shared" si="67"/>
        <v>10002.019999999999</v>
      </c>
      <c r="U612" s="8">
        <f t="shared" si="68"/>
        <v>8001.8276800000003</v>
      </c>
      <c r="V612" s="10">
        <f t="shared" si="69"/>
        <v>0.44445097638151093</v>
      </c>
    </row>
    <row r="613" spans="1:22" x14ac:dyDescent="0.3">
      <c r="A613" t="s">
        <v>626</v>
      </c>
      <c r="B613" s="6">
        <v>45584</v>
      </c>
      <c r="C613" s="6">
        <v>45602</v>
      </c>
      <c r="D613" s="6">
        <f t="shared" si="63"/>
        <v>45602</v>
      </c>
      <c r="E613" s="12">
        <f t="shared" si="64"/>
        <v>18</v>
      </c>
      <c r="F613" t="s">
        <v>648</v>
      </c>
      <c r="G613" t="s">
        <v>660</v>
      </c>
      <c r="H613" t="s">
        <v>677</v>
      </c>
      <c r="I613" t="str">
        <f t="shared" si="65"/>
        <v>Americas→USA→Chicago</v>
      </c>
      <c r="J613" t="s">
        <v>702</v>
      </c>
      <c r="K613" t="s">
        <v>1426</v>
      </c>
      <c r="L613" t="s">
        <v>712</v>
      </c>
      <c r="M613" t="s">
        <v>732</v>
      </c>
      <c r="N613" t="s">
        <v>1344</v>
      </c>
      <c r="O613" s="8">
        <v>942.02</v>
      </c>
      <c r="P613" s="8">
        <v>1028.46</v>
      </c>
      <c r="Q613" s="10">
        <v>0</v>
      </c>
      <c r="R613" s="12">
        <v>9</v>
      </c>
      <c r="S613" s="8">
        <f t="shared" si="66"/>
        <v>9256.14</v>
      </c>
      <c r="T613" s="8">
        <f t="shared" si="67"/>
        <v>8478.18</v>
      </c>
      <c r="U613" s="8">
        <f t="shared" si="68"/>
        <v>777.95999999999913</v>
      </c>
      <c r="V613" s="10">
        <f t="shared" si="69"/>
        <v>8.4047994088248354E-2</v>
      </c>
    </row>
    <row r="614" spans="1:22" x14ac:dyDescent="0.3">
      <c r="A614" t="s">
        <v>627</v>
      </c>
      <c r="B614" s="6">
        <v>45468</v>
      </c>
      <c r="C614" s="6">
        <v>45473</v>
      </c>
      <c r="D614" s="6">
        <f t="shared" si="63"/>
        <v>45473</v>
      </c>
      <c r="E614" s="12">
        <f t="shared" si="64"/>
        <v>5</v>
      </c>
      <c r="F614" t="s">
        <v>646</v>
      </c>
      <c r="G614" t="s">
        <v>650</v>
      </c>
      <c r="H614" t="s">
        <v>662</v>
      </c>
      <c r="I614" t="str">
        <f t="shared" si="65"/>
        <v>Africa→Kenya→Kisumu</v>
      </c>
      <c r="J614" t="s">
        <v>702</v>
      </c>
      <c r="K614" t="s">
        <v>711</v>
      </c>
      <c r="L614" t="s">
        <v>724</v>
      </c>
      <c r="M614" t="s">
        <v>729</v>
      </c>
      <c r="N614" t="s">
        <v>1345</v>
      </c>
      <c r="O614" s="8">
        <v>1323.55</v>
      </c>
      <c r="P614" s="8">
        <v>3230.35</v>
      </c>
      <c r="Q614" s="10">
        <v>2.1999999999999999E-2</v>
      </c>
      <c r="R614" s="12">
        <v>26</v>
      </c>
      <c r="S614" s="8">
        <f t="shared" si="66"/>
        <v>82141.339799999987</v>
      </c>
      <c r="T614" s="8">
        <f t="shared" si="67"/>
        <v>34412.299999999996</v>
      </c>
      <c r="U614" s="8">
        <f t="shared" si="68"/>
        <v>47729.039799999991</v>
      </c>
      <c r="V614" s="10">
        <f t="shared" si="69"/>
        <v>0.58105991351263542</v>
      </c>
    </row>
    <row r="615" spans="1:22" x14ac:dyDescent="0.3">
      <c r="A615" t="s">
        <v>628</v>
      </c>
      <c r="B615" s="6">
        <v>45137</v>
      </c>
      <c r="C615" s="6">
        <v>45157</v>
      </c>
      <c r="D615" s="6">
        <f t="shared" si="63"/>
        <v>45157</v>
      </c>
      <c r="E615" s="12">
        <f t="shared" si="64"/>
        <v>20</v>
      </c>
      <c r="F615" t="s">
        <v>649</v>
      </c>
      <c r="G615" t="s">
        <v>657</v>
      </c>
      <c r="H615" t="s">
        <v>690</v>
      </c>
      <c r="I615" t="str">
        <f t="shared" si="65"/>
        <v>Europe→France→Paris</v>
      </c>
      <c r="J615" t="s">
        <v>706</v>
      </c>
      <c r="K615" t="s">
        <v>709</v>
      </c>
      <c r="L615" t="s">
        <v>715</v>
      </c>
      <c r="M615" t="s">
        <v>729</v>
      </c>
      <c r="N615" t="s">
        <v>1346</v>
      </c>
      <c r="O615" s="8">
        <v>1418.51</v>
      </c>
      <c r="P615" s="8">
        <v>2789.61</v>
      </c>
      <c r="Q615" s="10">
        <v>0.17100000000000001</v>
      </c>
      <c r="R615" s="12">
        <v>8</v>
      </c>
      <c r="S615" s="8">
        <f t="shared" si="66"/>
        <v>18500.693520000001</v>
      </c>
      <c r="T615" s="8">
        <f t="shared" si="67"/>
        <v>11348.08</v>
      </c>
      <c r="U615" s="8">
        <f t="shared" si="68"/>
        <v>7152.6135200000008</v>
      </c>
      <c r="V615" s="10">
        <f t="shared" si="69"/>
        <v>0.38661326464695689</v>
      </c>
    </row>
    <row r="616" spans="1:22" x14ac:dyDescent="0.3">
      <c r="A616" t="s">
        <v>629</v>
      </c>
      <c r="B616" s="6">
        <v>45727</v>
      </c>
      <c r="C616" s="6">
        <v>45743</v>
      </c>
      <c r="D616" s="6">
        <f t="shared" si="63"/>
        <v>45743</v>
      </c>
      <c r="E616" s="12">
        <f t="shared" si="64"/>
        <v>16</v>
      </c>
      <c r="F616" t="s">
        <v>647</v>
      </c>
      <c r="G616" t="s">
        <v>652</v>
      </c>
      <c r="H616" t="s">
        <v>689</v>
      </c>
      <c r="I616" t="str">
        <f t="shared" si="65"/>
        <v>Asia→Japan→Tokyo</v>
      </c>
      <c r="J616" t="s">
        <v>706</v>
      </c>
      <c r="K616" t="s">
        <v>710</v>
      </c>
      <c r="L616" t="s">
        <v>717</v>
      </c>
      <c r="M616" t="s">
        <v>728</v>
      </c>
      <c r="N616" t="s">
        <v>1347</v>
      </c>
      <c r="O616" s="8">
        <v>1317.58</v>
      </c>
      <c r="P616" s="8">
        <v>1897.74</v>
      </c>
      <c r="Q616" s="10">
        <v>8.1000000000000003E-2</v>
      </c>
      <c r="R616" s="12">
        <v>6</v>
      </c>
      <c r="S616" s="8">
        <f t="shared" si="66"/>
        <v>10464.138360000001</v>
      </c>
      <c r="T616" s="8">
        <f t="shared" si="67"/>
        <v>7905.48</v>
      </c>
      <c r="U616" s="8">
        <f t="shared" si="68"/>
        <v>2558.6583600000013</v>
      </c>
      <c r="V616" s="10">
        <f t="shared" si="69"/>
        <v>0.24451687009230266</v>
      </c>
    </row>
    <row r="617" spans="1:22" x14ac:dyDescent="0.3">
      <c r="A617" t="s">
        <v>630</v>
      </c>
      <c r="B617" s="6">
        <v>45208</v>
      </c>
      <c r="C617" s="6">
        <v>45210</v>
      </c>
      <c r="D617" s="6">
        <f t="shared" si="63"/>
        <v>45210</v>
      </c>
      <c r="E617" s="12">
        <f t="shared" si="64"/>
        <v>2</v>
      </c>
      <c r="F617" t="s">
        <v>646</v>
      </c>
      <c r="G617" t="s">
        <v>651</v>
      </c>
      <c r="H617" t="s">
        <v>663</v>
      </c>
      <c r="I617" t="str">
        <f t="shared" si="65"/>
        <v>Africa→Nigeria→Port Harcourt</v>
      </c>
      <c r="J617" t="s">
        <v>702</v>
      </c>
      <c r="K617" t="s">
        <v>709</v>
      </c>
      <c r="L617" t="s">
        <v>723</v>
      </c>
      <c r="M617" t="s">
        <v>729</v>
      </c>
      <c r="N617" t="s">
        <v>1348</v>
      </c>
      <c r="O617" s="8">
        <v>391.16</v>
      </c>
      <c r="P617" s="8">
        <v>902.47</v>
      </c>
      <c r="Q617" s="10">
        <v>4.0000000000000001E-3</v>
      </c>
      <c r="R617" s="12">
        <v>12</v>
      </c>
      <c r="S617" s="8">
        <f t="shared" si="66"/>
        <v>10786.32144</v>
      </c>
      <c r="T617" s="8">
        <f t="shared" si="67"/>
        <v>4693.92</v>
      </c>
      <c r="U617" s="8">
        <f t="shared" si="68"/>
        <v>6092.4014399999996</v>
      </c>
      <c r="V617" s="10">
        <f t="shared" si="69"/>
        <v>0.56482661618139207</v>
      </c>
    </row>
    <row r="618" spans="1:22" x14ac:dyDescent="0.3">
      <c r="A618" t="s">
        <v>631</v>
      </c>
      <c r="B618" s="6">
        <v>45643</v>
      </c>
      <c r="C618" s="6">
        <v>45673</v>
      </c>
      <c r="D618" s="6">
        <f t="shared" si="63"/>
        <v>45673</v>
      </c>
      <c r="E618" s="12">
        <f t="shared" si="64"/>
        <v>30</v>
      </c>
      <c r="F618" t="s">
        <v>649</v>
      </c>
      <c r="G618" t="s">
        <v>658</v>
      </c>
      <c r="H618" t="s">
        <v>693</v>
      </c>
      <c r="I618" t="str">
        <f t="shared" si="65"/>
        <v>Europe→United Kingdom→Manchester</v>
      </c>
      <c r="J618" t="s">
        <v>701</v>
      </c>
      <c r="K618" t="s">
        <v>707</v>
      </c>
      <c r="L618" t="s">
        <v>726</v>
      </c>
      <c r="M618" t="s">
        <v>732</v>
      </c>
      <c r="N618" t="s">
        <v>1349</v>
      </c>
      <c r="O618" s="8">
        <v>722.87</v>
      </c>
      <c r="P618" s="8">
        <v>33.659999999999997</v>
      </c>
      <c r="Q618" s="10">
        <v>0.10199999999999999</v>
      </c>
      <c r="R618" s="12">
        <v>28</v>
      </c>
      <c r="S618" s="8">
        <f t="shared" si="66"/>
        <v>846.34703999999988</v>
      </c>
      <c r="T618" s="8">
        <f t="shared" si="67"/>
        <v>20240.36</v>
      </c>
      <c r="U618" s="8">
        <f t="shared" si="68"/>
        <v>-19394.01296</v>
      </c>
      <c r="V618" s="10">
        <f t="shared" si="69"/>
        <v>-22.914965189693348</v>
      </c>
    </row>
    <row r="619" spans="1:22" x14ac:dyDescent="0.3">
      <c r="A619" t="s">
        <v>632</v>
      </c>
      <c r="B619" s="6">
        <v>45849</v>
      </c>
      <c r="C619" s="6">
        <v>45854</v>
      </c>
      <c r="D619" s="6">
        <f t="shared" si="63"/>
        <v>45854</v>
      </c>
      <c r="E619" s="12">
        <f t="shared" si="64"/>
        <v>5</v>
      </c>
      <c r="F619" t="s">
        <v>649</v>
      </c>
      <c r="G619" t="s">
        <v>658</v>
      </c>
      <c r="H619" t="s">
        <v>683</v>
      </c>
      <c r="I619" t="str">
        <f t="shared" si="65"/>
        <v>Europe→United Kingdom→London</v>
      </c>
      <c r="J619" t="s">
        <v>706</v>
      </c>
      <c r="K619" t="s">
        <v>708</v>
      </c>
      <c r="L619" t="s">
        <v>723</v>
      </c>
      <c r="M619" t="s">
        <v>728</v>
      </c>
      <c r="N619" t="s">
        <v>1350</v>
      </c>
      <c r="O619" s="8">
        <v>930.03</v>
      </c>
      <c r="P619" s="8">
        <v>1086.68</v>
      </c>
      <c r="Q619" s="10">
        <v>0.109</v>
      </c>
      <c r="R619" s="12">
        <v>26</v>
      </c>
      <c r="S619" s="8">
        <f t="shared" si="66"/>
        <v>25174.028880000002</v>
      </c>
      <c r="T619" s="8">
        <f t="shared" si="67"/>
        <v>24180.78</v>
      </c>
      <c r="U619" s="8">
        <f t="shared" si="68"/>
        <v>993.24888000000283</v>
      </c>
      <c r="V619" s="10">
        <f t="shared" si="69"/>
        <v>3.9455300728168656E-2</v>
      </c>
    </row>
    <row r="620" spans="1:22" x14ac:dyDescent="0.3">
      <c r="A620" t="s">
        <v>633</v>
      </c>
      <c r="B620" s="6">
        <v>45578</v>
      </c>
      <c r="C620" s="6">
        <v>45589</v>
      </c>
      <c r="D620" s="6">
        <f t="shared" si="63"/>
        <v>45589</v>
      </c>
      <c r="E620" s="12">
        <f t="shared" si="64"/>
        <v>11</v>
      </c>
      <c r="F620" t="s">
        <v>649</v>
      </c>
      <c r="G620" t="s">
        <v>657</v>
      </c>
      <c r="H620" t="s">
        <v>690</v>
      </c>
      <c r="I620" t="str">
        <f t="shared" si="65"/>
        <v>Europe→France→Paris</v>
      </c>
      <c r="J620" t="s">
        <v>702</v>
      </c>
      <c r="K620" t="s">
        <v>710</v>
      </c>
      <c r="L620" t="s">
        <v>721</v>
      </c>
      <c r="M620" t="s">
        <v>727</v>
      </c>
      <c r="N620" t="s">
        <v>1351</v>
      </c>
      <c r="O620" s="8">
        <v>816.7</v>
      </c>
      <c r="P620" s="8">
        <v>1010.75</v>
      </c>
      <c r="Q620" s="10">
        <v>4.7E-2</v>
      </c>
      <c r="R620" s="12">
        <v>43</v>
      </c>
      <c r="S620" s="8">
        <f t="shared" si="66"/>
        <v>41419.524249999995</v>
      </c>
      <c r="T620" s="8">
        <f t="shared" si="67"/>
        <v>35118.1</v>
      </c>
      <c r="U620" s="8">
        <f t="shared" si="68"/>
        <v>6301.4242499999964</v>
      </c>
      <c r="V620" s="10">
        <f t="shared" si="69"/>
        <v>0.15213656757537472</v>
      </c>
    </row>
    <row r="621" spans="1:22" x14ac:dyDescent="0.3">
      <c r="A621" t="s">
        <v>634</v>
      </c>
      <c r="B621" s="6">
        <v>45177</v>
      </c>
      <c r="C621" s="6">
        <v>45183</v>
      </c>
      <c r="D621" s="6">
        <f t="shared" si="63"/>
        <v>45183</v>
      </c>
      <c r="E621" s="12">
        <f t="shared" si="64"/>
        <v>6</v>
      </c>
      <c r="F621" t="s">
        <v>646</v>
      </c>
      <c r="G621" t="s">
        <v>650</v>
      </c>
      <c r="H621" t="s">
        <v>678</v>
      </c>
      <c r="I621" t="str">
        <f t="shared" si="65"/>
        <v>Africa→Kenya→Nakuru</v>
      </c>
      <c r="J621" t="s">
        <v>702</v>
      </c>
      <c r="K621" t="s">
        <v>711</v>
      </c>
      <c r="L621" t="s">
        <v>714</v>
      </c>
      <c r="M621" t="s">
        <v>733</v>
      </c>
      <c r="N621" t="s">
        <v>1352</v>
      </c>
      <c r="O621" s="8">
        <v>251.03</v>
      </c>
      <c r="P621" s="8">
        <v>411.48</v>
      </c>
      <c r="Q621" s="10">
        <v>0.16500000000000001</v>
      </c>
      <c r="R621" s="12">
        <v>3</v>
      </c>
      <c r="S621" s="8">
        <f t="shared" si="66"/>
        <v>1030.7574</v>
      </c>
      <c r="T621" s="8">
        <f t="shared" si="67"/>
        <v>753.09</v>
      </c>
      <c r="U621" s="8">
        <f t="shared" si="68"/>
        <v>277.66739999999993</v>
      </c>
      <c r="V621" s="10">
        <f t="shared" si="69"/>
        <v>0.26938191275658069</v>
      </c>
    </row>
    <row r="622" spans="1:22" x14ac:dyDescent="0.3">
      <c r="A622" t="s">
        <v>635</v>
      </c>
      <c r="B622" s="6">
        <v>45764</v>
      </c>
      <c r="C622" s="6">
        <v>45780</v>
      </c>
      <c r="D622" s="6">
        <f t="shared" si="63"/>
        <v>45780</v>
      </c>
      <c r="E622" s="12">
        <f t="shared" si="64"/>
        <v>16</v>
      </c>
      <c r="F622" t="s">
        <v>648</v>
      </c>
      <c r="G622" t="s">
        <v>655</v>
      </c>
      <c r="H622" t="s">
        <v>692</v>
      </c>
      <c r="I622" t="str">
        <f t="shared" si="65"/>
        <v>Americas→Brazil→Rio de Janeiro</v>
      </c>
      <c r="J622" t="s">
        <v>704</v>
      </c>
      <c r="K622" t="s">
        <v>709</v>
      </c>
      <c r="L622" t="s">
        <v>713</v>
      </c>
      <c r="M622" t="s">
        <v>729</v>
      </c>
      <c r="N622" t="s">
        <v>1353</v>
      </c>
      <c r="O622" s="8">
        <v>168.68</v>
      </c>
      <c r="P622" s="8">
        <v>413.34</v>
      </c>
      <c r="Q622" s="10">
        <v>0.186</v>
      </c>
      <c r="R622" s="12">
        <v>7</v>
      </c>
      <c r="S622" s="8">
        <f t="shared" si="66"/>
        <v>2355.2113199999999</v>
      </c>
      <c r="T622" s="8">
        <f t="shared" si="67"/>
        <v>1180.76</v>
      </c>
      <c r="U622" s="8">
        <f t="shared" si="68"/>
        <v>1174.4513199999999</v>
      </c>
      <c r="V622" s="10">
        <f t="shared" si="69"/>
        <v>0.49866069767361682</v>
      </c>
    </row>
    <row r="623" spans="1:22" x14ac:dyDescent="0.3">
      <c r="A623" t="s">
        <v>636</v>
      </c>
      <c r="B623" s="6">
        <v>45501</v>
      </c>
      <c r="C623" s="6">
        <v>45527</v>
      </c>
      <c r="D623" s="6">
        <f t="shared" si="63"/>
        <v>45527</v>
      </c>
      <c r="E623" s="12">
        <f t="shared" si="64"/>
        <v>26</v>
      </c>
      <c r="F623" t="s">
        <v>647</v>
      </c>
      <c r="G623" t="s">
        <v>654</v>
      </c>
      <c r="H623" t="s">
        <v>696</v>
      </c>
      <c r="I623" t="str">
        <f t="shared" si="65"/>
        <v>Asia→India→Hyderabad</v>
      </c>
      <c r="J623" t="s">
        <v>701</v>
      </c>
      <c r="K623" t="s">
        <v>707</v>
      </c>
      <c r="L623" t="s">
        <v>713</v>
      </c>
      <c r="M623" t="s">
        <v>729</v>
      </c>
      <c r="N623" t="s">
        <v>1354</v>
      </c>
      <c r="O623" s="8">
        <v>1339.24</v>
      </c>
      <c r="P623" s="8">
        <v>1558.89</v>
      </c>
      <c r="Q623" s="10">
        <v>0.192</v>
      </c>
      <c r="R623" s="12">
        <v>24</v>
      </c>
      <c r="S623" s="8">
        <f t="shared" si="66"/>
        <v>30229.994880000002</v>
      </c>
      <c r="T623" s="8">
        <f t="shared" si="67"/>
        <v>32141.760000000002</v>
      </c>
      <c r="U623" s="8">
        <f t="shared" si="68"/>
        <v>-1911.76512</v>
      </c>
      <c r="V623" s="10">
        <f t="shared" si="69"/>
        <v>-6.3240669659021781E-2</v>
      </c>
    </row>
    <row r="624" spans="1:22" x14ac:dyDescent="0.3">
      <c r="A624" t="s">
        <v>637</v>
      </c>
      <c r="B624" s="6">
        <v>45857</v>
      </c>
      <c r="C624" s="6">
        <v>45869</v>
      </c>
      <c r="D624" s="6">
        <f t="shared" si="63"/>
        <v>45869</v>
      </c>
      <c r="E624" s="12">
        <f t="shared" si="64"/>
        <v>12</v>
      </c>
      <c r="F624" t="s">
        <v>646</v>
      </c>
      <c r="G624" t="s">
        <v>650</v>
      </c>
      <c r="H624" t="s">
        <v>664</v>
      </c>
      <c r="I624" t="str">
        <f t="shared" si="65"/>
        <v>Africa→Kenya→Nairobi</v>
      </c>
      <c r="J624" t="s">
        <v>705</v>
      </c>
      <c r="K624" t="s">
        <v>709</v>
      </c>
      <c r="L624" t="s">
        <v>719</v>
      </c>
      <c r="M624" t="s">
        <v>733</v>
      </c>
      <c r="N624" t="s">
        <v>1355</v>
      </c>
      <c r="O624" s="8">
        <v>619.64</v>
      </c>
      <c r="P624" s="8">
        <v>861.16</v>
      </c>
      <c r="Q624" s="10">
        <v>0.113</v>
      </c>
      <c r="R624" s="12">
        <v>14</v>
      </c>
      <c r="S624" s="8">
        <f t="shared" si="66"/>
        <v>10693.88488</v>
      </c>
      <c r="T624" s="8">
        <f t="shared" si="67"/>
        <v>8674.9599999999991</v>
      </c>
      <c r="U624" s="8">
        <f t="shared" si="68"/>
        <v>2018.9248800000005</v>
      </c>
      <c r="V624" s="10">
        <f t="shared" si="69"/>
        <v>0.18879246435276761</v>
      </c>
    </row>
    <row r="625" spans="1:22" x14ac:dyDescent="0.3">
      <c r="A625" t="s">
        <v>638</v>
      </c>
      <c r="B625" s="6">
        <v>45141</v>
      </c>
      <c r="C625" s="6">
        <v>45140</v>
      </c>
      <c r="D625" s="6">
        <f t="shared" si="63"/>
        <v>45141</v>
      </c>
      <c r="E625" s="12">
        <f t="shared" si="64"/>
        <v>0</v>
      </c>
      <c r="F625" t="s">
        <v>647</v>
      </c>
      <c r="G625" t="s">
        <v>659</v>
      </c>
      <c r="H625" t="s">
        <v>685</v>
      </c>
      <c r="I625" t="str">
        <f t="shared" si="65"/>
        <v>Asia→China→Shanghai</v>
      </c>
      <c r="J625" t="s">
        <v>703</v>
      </c>
      <c r="K625" t="s">
        <v>711</v>
      </c>
      <c r="L625" t="s">
        <v>713</v>
      </c>
      <c r="M625" t="s">
        <v>729</v>
      </c>
      <c r="N625" t="s">
        <v>1356</v>
      </c>
      <c r="O625" s="8">
        <v>1021.97</v>
      </c>
      <c r="P625" s="8">
        <v>2296.25</v>
      </c>
      <c r="Q625" s="10">
        <v>0.161</v>
      </c>
      <c r="R625" s="12">
        <v>26</v>
      </c>
      <c r="S625" s="8">
        <f t="shared" si="66"/>
        <v>50090.397499999999</v>
      </c>
      <c r="T625" s="8">
        <f t="shared" si="67"/>
        <v>26571.22</v>
      </c>
      <c r="U625" s="8">
        <f t="shared" si="68"/>
        <v>23519.177499999998</v>
      </c>
      <c r="V625" s="10">
        <f t="shared" si="69"/>
        <v>0.46953465482081669</v>
      </c>
    </row>
    <row r="626" spans="1:22" x14ac:dyDescent="0.3">
      <c r="A626" t="s">
        <v>639</v>
      </c>
      <c r="B626" s="6">
        <v>45249</v>
      </c>
      <c r="C626" s="6">
        <v>45272</v>
      </c>
      <c r="D626" s="6">
        <f t="shared" si="63"/>
        <v>45272</v>
      </c>
      <c r="E626" s="12">
        <f t="shared" si="64"/>
        <v>23</v>
      </c>
      <c r="F626" t="s">
        <v>647</v>
      </c>
      <c r="G626" t="s">
        <v>654</v>
      </c>
      <c r="H626" t="s">
        <v>680</v>
      </c>
      <c r="I626" t="str">
        <f t="shared" si="65"/>
        <v>Asia→India→Delhi</v>
      </c>
      <c r="J626" t="s">
        <v>705</v>
      </c>
      <c r="K626" t="s">
        <v>711</v>
      </c>
      <c r="L626" t="s">
        <v>712</v>
      </c>
      <c r="M626" t="s">
        <v>729</v>
      </c>
      <c r="N626" t="s">
        <v>1357</v>
      </c>
      <c r="O626" s="8">
        <v>1349.04</v>
      </c>
      <c r="P626" s="8">
        <v>2636.6</v>
      </c>
      <c r="Q626" s="10">
        <v>0.114</v>
      </c>
      <c r="R626" s="12">
        <v>14</v>
      </c>
      <c r="S626" s="8">
        <f t="shared" si="66"/>
        <v>32704.386400000003</v>
      </c>
      <c r="T626" s="8">
        <f t="shared" si="67"/>
        <v>18886.559999999998</v>
      </c>
      <c r="U626" s="8">
        <f t="shared" si="68"/>
        <v>13817.826400000005</v>
      </c>
      <c r="V626" s="10">
        <f t="shared" si="69"/>
        <v>0.42250682312143928</v>
      </c>
    </row>
    <row r="627" spans="1:22" x14ac:dyDescent="0.3">
      <c r="A627" t="s">
        <v>640</v>
      </c>
      <c r="B627" s="6">
        <v>45282</v>
      </c>
      <c r="C627" s="6">
        <v>45307</v>
      </c>
      <c r="D627" s="6">
        <f t="shared" si="63"/>
        <v>45307</v>
      </c>
      <c r="E627" s="12">
        <f t="shared" si="64"/>
        <v>25</v>
      </c>
      <c r="F627" t="s">
        <v>647</v>
      </c>
      <c r="G627" t="s">
        <v>654</v>
      </c>
      <c r="H627" t="s">
        <v>696</v>
      </c>
      <c r="I627" t="str">
        <f t="shared" si="65"/>
        <v>Asia→India→Hyderabad</v>
      </c>
      <c r="J627" t="s">
        <v>705</v>
      </c>
      <c r="K627" t="s">
        <v>707</v>
      </c>
      <c r="L627" t="s">
        <v>720</v>
      </c>
      <c r="M627" t="s">
        <v>727</v>
      </c>
      <c r="N627" t="s">
        <v>1358</v>
      </c>
      <c r="O627" s="8">
        <v>1346.81</v>
      </c>
      <c r="P627" s="8">
        <v>978.09</v>
      </c>
      <c r="Q627" s="10">
        <v>0.159</v>
      </c>
      <c r="R627" s="12">
        <v>17</v>
      </c>
      <c r="S627" s="8">
        <f t="shared" si="66"/>
        <v>13983.752729999998</v>
      </c>
      <c r="T627" s="8">
        <f t="shared" si="67"/>
        <v>22895.77</v>
      </c>
      <c r="U627" s="8">
        <f t="shared" si="68"/>
        <v>-8912.0172700000021</v>
      </c>
      <c r="V627" s="10">
        <f t="shared" si="69"/>
        <v>-0.6373122753293996</v>
      </c>
    </row>
    <row r="628" spans="1:22" x14ac:dyDescent="0.3">
      <c r="A628" t="s">
        <v>641</v>
      </c>
      <c r="B628" s="6">
        <v>45141</v>
      </c>
      <c r="C628" s="6">
        <v>45168</v>
      </c>
      <c r="D628" s="6">
        <f t="shared" si="63"/>
        <v>45168</v>
      </c>
      <c r="E628" s="12">
        <f t="shared" si="64"/>
        <v>27</v>
      </c>
      <c r="F628" t="s">
        <v>647</v>
      </c>
      <c r="G628" t="s">
        <v>659</v>
      </c>
      <c r="H628" t="s">
        <v>685</v>
      </c>
      <c r="I628" t="str">
        <f t="shared" si="65"/>
        <v>Asia→China→Shanghai</v>
      </c>
      <c r="J628" t="s">
        <v>704</v>
      </c>
      <c r="K628" t="s">
        <v>710</v>
      </c>
      <c r="L628" t="s">
        <v>725</v>
      </c>
      <c r="M628" t="s">
        <v>732</v>
      </c>
      <c r="N628" t="s">
        <v>1359</v>
      </c>
      <c r="O628" s="8">
        <v>226.04</v>
      </c>
      <c r="P628" s="8">
        <v>545.72</v>
      </c>
      <c r="Q628" s="10">
        <v>0.151</v>
      </c>
      <c r="R628" s="12">
        <v>11</v>
      </c>
      <c r="S628" s="8">
        <f t="shared" si="66"/>
        <v>5096.4790800000001</v>
      </c>
      <c r="T628" s="8">
        <f t="shared" si="67"/>
        <v>2486.44</v>
      </c>
      <c r="U628" s="8">
        <f t="shared" si="68"/>
        <v>2610.03908</v>
      </c>
      <c r="V628" s="10">
        <f t="shared" si="69"/>
        <v>0.51212592831834014</v>
      </c>
    </row>
    <row r="629" spans="1:22" x14ac:dyDescent="0.3">
      <c r="A629" t="s">
        <v>642</v>
      </c>
      <c r="B629" s="6">
        <v>45100</v>
      </c>
      <c r="C629" s="6">
        <v>45125</v>
      </c>
      <c r="D629" s="6">
        <f t="shared" si="63"/>
        <v>45125</v>
      </c>
      <c r="E629" s="12">
        <f t="shared" si="64"/>
        <v>25</v>
      </c>
      <c r="F629" t="s">
        <v>648</v>
      </c>
      <c r="G629" t="s">
        <v>653</v>
      </c>
      <c r="H629" t="s">
        <v>688</v>
      </c>
      <c r="I629" t="str">
        <f t="shared" si="65"/>
        <v>Americas→Canada→Vancouver</v>
      </c>
      <c r="J629" t="s">
        <v>706</v>
      </c>
      <c r="K629" t="s">
        <v>708</v>
      </c>
      <c r="L629" t="s">
        <v>725</v>
      </c>
      <c r="M629" t="s">
        <v>730</v>
      </c>
      <c r="N629" t="s">
        <v>1360</v>
      </c>
      <c r="O629" s="8">
        <v>807.02</v>
      </c>
      <c r="P629" s="8">
        <v>1435.54</v>
      </c>
      <c r="Q629" s="10">
        <v>0</v>
      </c>
      <c r="R629" s="12">
        <v>23</v>
      </c>
      <c r="S629" s="8">
        <f t="shared" si="66"/>
        <v>33017.42</v>
      </c>
      <c r="T629" s="8">
        <f t="shared" si="67"/>
        <v>18561.46</v>
      </c>
      <c r="U629" s="8">
        <f t="shared" si="68"/>
        <v>14455.96</v>
      </c>
      <c r="V629" s="10">
        <f t="shared" si="69"/>
        <v>0.43782827368098415</v>
      </c>
    </row>
    <row r="630" spans="1:22" x14ac:dyDescent="0.3">
      <c r="A630" t="s">
        <v>643</v>
      </c>
      <c r="B630" s="6">
        <v>45267</v>
      </c>
      <c r="C630" s="6">
        <v>45293</v>
      </c>
      <c r="D630" s="6">
        <f t="shared" si="63"/>
        <v>45293</v>
      </c>
      <c r="E630" s="12">
        <f t="shared" si="64"/>
        <v>26</v>
      </c>
      <c r="F630" t="s">
        <v>649</v>
      </c>
      <c r="G630" t="s">
        <v>656</v>
      </c>
      <c r="H630" t="s">
        <v>698</v>
      </c>
      <c r="I630" t="str">
        <f t="shared" si="65"/>
        <v>Europe→Germany→Frankfurt</v>
      </c>
      <c r="J630" t="s">
        <v>706</v>
      </c>
      <c r="K630" t="s">
        <v>710</v>
      </c>
      <c r="L630" t="s">
        <v>718</v>
      </c>
      <c r="M630" t="s">
        <v>727</v>
      </c>
      <c r="N630" t="s">
        <v>1361</v>
      </c>
      <c r="O630" s="8">
        <v>1071.99</v>
      </c>
      <c r="P630" s="8">
        <v>2397.3000000000002</v>
      </c>
      <c r="Q630" s="10">
        <v>6.2E-2</v>
      </c>
      <c r="R630" s="12">
        <v>18</v>
      </c>
      <c r="S630" s="8">
        <f t="shared" si="66"/>
        <v>40476.013200000001</v>
      </c>
      <c r="T630" s="8">
        <f t="shared" si="67"/>
        <v>19295.82</v>
      </c>
      <c r="U630" s="8">
        <f t="shared" si="68"/>
        <v>21180.193200000002</v>
      </c>
      <c r="V630" s="10">
        <f t="shared" si="69"/>
        <v>0.52327765324476183</v>
      </c>
    </row>
    <row r="631" spans="1:22" x14ac:dyDescent="0.3">
      <c r="A631" t="s">
        <v>644</v>
      </c>
      <c r="B631" s="6">
        <v>45249</v>
      </c>
      <c r="C631" s="6">
        <v>45279</v>
      </c>
      <c r="D631" s="6">
        <f t="shared" si="63"/>
        <v>45279</v>
      </c>
      <c r="E631" s="12">
        <f t="shared" si="64"/>
        <v>30</v>
      </c>
      <c r="F631" t="s">
        <v>647</v>
      </c>
      <c r="G631" t="s">
        <v>652</v>
      </c>
      <c r="H631" t="s">
        <v>694</v>
      </c>
      <c r="I631" t="str">
        <f t="shared" si="65"/>
        <v>Asia→Japan→Nagoya</v>
      </c>
      <c r="J631" t="s">
        <v>704</v>
      </c>
      <c r="K631" t="s">
        <v>707</v>
      </c>
      <c r="L631" t="s">
        <v>1427</v>
      </c>
      <c r="M631" t="s">
        <v>730</v>
      </c>
      <c r="N631" t="s">
        <v>1362</v>
      </c>
      <c r="O631" s="8">
        <v>807.11</v>
      </c>
      <c r="P631" s="8">
        <v>1853.86</v>
      </c>
      <c r="Q631" s="10">
        <v>0.13900000000000001</v>
      </c>
      <c r="R631" s="12">
        <v>8</v>
      </c>
      <c r="S631" s="8">
        <f t="shared" si="66"/>
        <v>12769.38768</v>
      </c>
      <c r="T631" s="8">
        <f t="shared" si="67"/>
        <v>6456.88</v>
      </c>
      <c r="U631" s="8">
        <f t="shared" si="68"/>
        <v>6312.5076799999997</v>
      </c>
      <c r="V631" s="10">
        <f t="shared" si="69"/>
        <v>0.49434693645388639</v>
      </c>
    </row>
    <row r="632" spans="1:22" x14ac:dyDescent="0.3">
      <c r="A632" t="s">
        <v>645</v>
      </c>
      <c r="B632" s="6">
        <v>45716</v>
      </c>
      <c r="C632" s="6">
        <v>45726</v>
      </c>
      <c r="D632" s="6">
        <f t="shared" si="63"/>
        <v>45726</v>
      </c>
      <c r="E632" s="12">
        <f t="shared" si="64"/>
        <v>10</v>
      </c>
      <c r="F632" t="s">
        <v>647</v>
      </c>
      <c r="G632" t="s">
        <v>652</v>
      </c>
      <c r="H632" t="s">
        <v>666</v>
      </c>
      <c r="I632" t="str">
        <f t="shared" si="65"/>
        <v>Asia→Japan→Osaka</v>
      </c>
      <c r="J632" t="s">
        <v>702</v>
      </c>
      <c r="K632" t="s">
        <v>710</v>
      </c>
      <c r="L632" t="s">
        <v>725</v>
      </c>
      <c r="M632" t="s">
        <v>731</v>
      </c>
      <c r="N632" t="s">
        <v>1363</v>
      </c>
      <c r="O632" s="8">
        <v>51.86</v>
      </c>
      <c r="P632" s="8">
        <v>45.98</v>
      </c>
      <c r="Q632" s="10">
        <v>0.17299999999999999</v>
      </c>
      <c r="R632" s="12">
        <v>7</v>
      </c>
      <c r="S632" s="8">
        <f t="shared" si="66"/>
        <v>266.17821999999995</v>
      </c>
      <c r="T632" s="8">
        <f t="shared" si="67"/>
        <v>363.02</v>
      </c>
      <c r="U632" s="8">
        <f t="shared" si="68"/>
        <v>-96.841780000000028</v>
      </c>
      <c r="V632" s="10">
        <f t="shared" si="69"/>
        <v>-0.3638230806412337</v>
      </c>
    </row>
  </sheetData>
  <conditionalFormatting sqref="H1:I632">
    <cfRule type="containsText" dxfId="15" priority="2" operator="containsText" text="Unknown">
      <formula>NOT(ISERROR(SEARCH("Unknown",H1)))</formula>
    </cfRule>
  </conditionalFormatting>
  <conditionalFormatting sqref="K1:K632">
    <cfRule type="containsText" dxfId="14" priority="3" operator="containsText" text="Unknown">
      <formula>NOT(ISERROR(SEARCH("Unknown",K1)))</formula>
    </cfRule>
  </conditionalFormatting>
  <conditionalFormatting sqref="L1:L632">
    <cfRule type="containsText" dxfId="13" priority="1" operator="containsText" text="Unassigned">
      <formula>NOT(ISERROR(SEARCH("Unassigned",L1)))</formula>
    </cfRule>
  </conditionalFormatting>
  <dataValidations count="1">
    <dataValidation type="list" allowBlank="1" showInputMessage="1" showErrorMessage="1" sqref="M1:M632" xr:uid="{91CE6EBC-B8A7-4C60-B107-25B13E0EBF04}">
      <formula1>"Components, Printers, Networking, Phones, Printers, Laptops, Monitors, Components, Accessories,"</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F985E-D9A4-4BBA-8E0A-4C13D500CF98}">
  <dimension ref="A3:A65"/>
  <sheetViews>
    <sheetView workbookViewId="0">
      <selection activeCell="A8" sqref="A8"/>
      <pivotSelection pane="bottomRight" showHeader="1" extendable="1" dimension="2" start="4" min="1" max="6" activeRow="7" click="1" r:id="rId1">
        <pivotArea dataOnly="0" fieldPosition="0">
          <references count="1">
            <reference field="9" count="1">
              <x v="25"/>
            </reference>
          </references>
        </pivotArea>
      </pivotSelection>
    </sheetView>
  </sheetViews>
  <sheetFormatPr defaultRowHeight="14.4" x14ac:dyDescent="0.3"/>
  <cols>
    <col min="1" max="1" width="18.77734375" bestFit="1" customWidth="1"/>
    <col min="2" max="2" width="15.5546875" bestFit="1" customWidth="1"/>
    <col min="3" max="3" width="6.33203125" bestFit="1" customWidth="1"/>
    <col min="4" max="4" width="6.6640625" bestFit="1" customWidth="1"/>
    <col min="5" max="5" width="9.5546875" bestFit="1" customWidth="1"/>
    <col min="6" max="6" width="5.77734375" bestFit="1" customWidth="1"/>
    <col min="7" max="7" width="11.21875" bestFit="1" customWidth="1"/>
    <col min="8" max="8" width="6.88671875" bestFit="1" customWidth="1"/>
    <col min="9" max="9" width="10.33203125" bestFit="1" customWidth="1"/>
    <col min="10" max="10" width="7.6640625" bestFit="1" customWidth="1"/>
    <col min="11" max="11" width="5.21875" bestFit="1" customWidth="1"/>
    <col min="12" max="12" width="7.21875" bestFit="1" customWidth="1"/>
    <col min="13" max="13" width="8.77734375" bestFit="1" customWidth="1"/>
    <col min="14" max="14" width="10.21875" bestFit="1" customWidth="1"/>
    <col min="15" max="15" width="12.77734375" bestFit="1" customWidth="1"/>
    <col min="16" max="16" width="7.21875" bestFit="1" customWidth="1"/>
    <col min="17" max="17" width="5.77734375" bestFit="1" customWidth="1"/>
    <col min="18" max="18" width="7.44140625" bestFit="1" customWidth="1"/>
    <col min="19" max="19" width="5.109375" bestFit="1" customWidth="1"/>
    <col min="20" max="20" width="11" bestFit="1" customWidth="1"/>
    <col min="21" max="21" width="8.5546875" bestFit="1" customWidth="1"/>
    <col min="22" max="22" width="9.44140625" bestFit="1" customWidth="1"/>
    <col min="23" max="23" width="8.77734375" bestFit="1" customWidth="1"/>
    <col min="24" max="24" width="8.109375" bestFit="1" customWidth="1"/>
    <col min="25" max="26" width="7.44140625" bestFit="1" customWidth="1"/>
    <col min="27" max="27" width="7.109375" bestFit="1" customWidth="1"/>
    <col min="28" max="28" width="7.21875" bestFit="1" customWidth="1"/>
    <col min="29" max="29" width="9" bestFit="1" customWidth="1"/>
    <col min="30" max="30" width="6.109375" bestFit="1" customWidth="1"/>
    <col min="31" max="31" width="5" bestFit="1" customWidth="1"/>
    <col min="32" max="32" width="12.33203125" bestFit="1" customWidth="1"/>
    <col min="33" max="33" width="12.6640625" bestFit="1" customWidth="1"/>
    <col min="34" max="34" width="12.33203125" bestFit="1" customWidth="1"/>
    <col min="35" max="35" width="9.33203125" bestFit="1" customWidth="1"/>
    <col min="36" max="36" width="8.77734375" bestFit="1" customWidth="1"/>
    <col min="37" max="37" width="9.21875" bestFit="1" customWidth="1"/>
    <col min="38" max="38" width="6.21875" bestFit="1" customWidth="1"/>
    <col min="39" max="39" width="7.77734375" bestFit="1" customWidth="1"/>
    <col min="40" max="40" width="9.21875" bestFit="1" customWidth="1"/>
    <col min="41" max="41" width="10.109375" bestFit="1" customWidth="1"/>
    <col min="42" max="42" width="10.77734375" bestFit="1" customWidth="1"/>
    <col min="43" max="43" width="9.21875" bestFit="1" customWidth="1"/>
    <col min="44" max="44" width="11.5546875" bestFit="1" customWidth="1"/>
    <col min="45" max="45" width="13.33203125" bestFit="1" customWidth="1"/>
    <col min="46" max="46" width="7.21875" bestFit="1" customWidth="1"/>
    <col min="47" max="47" width="12.77734375" bestFit="1" customWidth="1"/>
    <col min="48" max="48" width="16.109375" bestFit="1" customWidth="1"/>
    <col min="49" max="49" width="16.77734375" bestFit="1" customWidth="1"/>
    <col min="50" max="50" width="7.44140625" bestFit="1" customWidth="1"/>
    <col min="51" max="51" width="11" bestFit="1" customWidth="1"/>
    <col min="52" max="52" width="9.21875" bestFit="1" customWidth="1"/>
    <col min="53" max="53" width="19.5546875" bestFit="1" customWidth="1"/>
    <col min="54" max="54" width="6.5546875" bestFit="1" customWidth="1"/>
    <col min="55" max="55" width="7.6640625" bestFit="1" customWidth="1"/>
    <col min="56" max="56" width="9" bestFit="1" customWidth="1"/>
    <col min="57" max="57" width="12.33203125" bestFit="1" customWidth="1"/>
    <col min="58" max="58" width="9.21875" bestFit="1" customWidth="1"/>
    <col min="59" max="59" width="10.77734375" bestFit="1" customWidth="1"/>
  </cols>
  <sheetData>
    <row r="3" spans="1:1" x14ac:dyDescent="0.3">
      <c r="A3" s="15" t="s">
        <v>1437</v>
      </c>
    </row>
    <row r="4" spans="1:1" x14ac:dyDescent="0.3">
      <c r="A4" s="16" t="s">
        <v>646</v>
      </c>
    </row>
    <row r="5" spans="1:1" x14ac:dyDescent="0.3">
      <c r="A5" s="17" t="s">
        <v>650</v>
      </c>
    </row>
    <row r="6" spans="1:1" x14ac:dyDescent="0.3">
      <c r="A6" s="18" t="s">
        <v>662</v>
      </c>
    </row>
    <row r="7" spans="1:1" x14ac:dyDescent="0.3">
      <c r="A7" s="18" t="s">
        <v>675</v>
      </c>
    </row>
    <row r="8" spans="1:1" x14ac:dyDescent="0.3">
      <c r="A8" s="18" t="s">
        <v>664</v>
      </c>
    </row>
    <row r="9" spans="1:1" x14ac:dyDescent="0.3">
      <c r="A9" s="18" t="s">
        <v>678</v>
      </c>
    </row>
    <row r="10" spans="1:1" x14ac:dyDescent="0.3">
      <c r="A10" s="17" t="s">
        <v>651</v>
      </c>
    </row>
    <row r="11" spans="1:1" x14ac:dyDescent="0.3">
      <c r="A11" s="18" t="s">
        <v>669</v>
      </c>
    </row>
    <row r="12" spans="1:1" x14ac:dyDescent="0.3">
      <c r="A12" s="18" t="s">
        <v>665</v>
      </c>
    </row>
    <row r="13" spans="1:1" x14ac:dyDescent="0.3">
      <c r="A13" s="18" t="s">
        <v>663</v>
      </c>
    </row>
    <row r="14" spans="1:1" x14ac:dyDescent="0.3">
      <c r="A14" s="18" t="s">
        <v>1426</v>
      </c>
    </row>
    <row r="15" spans="1:1" x14ac:dyDescent="0.3">
      <c r="A15" s="17" t="s">
        <v>661</v>
      </c>
    </row>
    <row r="16" spans="1:1" x14ac:dyDescent="0.3">
      <c r="A16" s="18" t="s">
        <v>695</v>
      </c>
    </row>
    <row r="17" spans="1:1" x14ac:dyDescent="0.3">
      <c r="A17" s="18" t="s">
        <v>687</v>
      </c>
    </row>
    <row r="18" spans="1:1" x14ac:dyDescent="0.3">
      <c r="A18" s="18" t="s">
        <v>682</v>
      </c>
    </row>
    <row r="19" spans="1:1" x14ac:dyDescent="0.3">
      <c r="A19" s="16" t="s">
        <v>648</v>
      </c>
    </row>
    <row r="20" spans="1:1" x14ac:dyDescent="0.3">
      <c r="A20" s="17" t="s">
        <v>655</v>
      </c>
    </row>
    <row r="21" spans="1:1" x14ac:dyDescent="0.3">
      <c r="A21" s="18" t="s">
        <v>672</v>
      </c>
    </row>
    <row r="22" spans="1:1" x14ac:dyDescent="0.3">
      <c r="A22" s="18" t="s">
        <v>692</v>
      </c>
    </row>
    <row r="23" spans="1:1" x14ac:dyDescent="0.3">
      <c r="A23" s="18" t="s">
        <v>670</v>
      </c>
    </row>
    <row r="24" spans="1:1" x14ac:dyDescent="0.3">
      <c r="A24" s="18" t="s">
        <v>1426</v>
      </c>
    </row>
    <row r="25" spans="1:1" x14ac:dyDescent="0.3">
      <c r="A25" s="17" t="s">
        <v>653</v>
      </c>
    </row>
    <row r="26" spans="1:1" x14ac:dyDescent="0.3">
      <c r="A26" s="18" t="s">
        <v>681</v>
      </c>
    </row>
    <row r="27" spans="1:1" x14ac:dyDescent="0.3">
      <c r="A27" s="18" t="s">
        <v>667</v>
      </c>
    </row>
    <row r="28" spans="1:1" x14ac:dyDescent="0.3">
      <c r="A28" s="18" t="s">
        <v>1426</v>
      </c>
    </row>
    <row r="29" spans="1:1" x14ac:dyDescent="0.3">
      <c r="A29" s="18" t="s">
        <v>688</v>
      </c>
    </row>
    <row r="30" spans="1:1" x14ac:dyDescent="0.3">
      <c r="A30" s="17" t="s">
        <v>660</v>
      </c>
    </row>
    <row r="31" spans="1:1" x14ac:dyDescent="0.3">
      <c r="A31" s="18" t="s">
        <v>697</v>
      </c>
    </row>
    <row r="32" spans="1:1" x14ac:dyDescent="0.3">
      <c r="A32" s="18" t="s">
        <v>677</v>
      </c>
    </row>
    <row r="33" spans="1:1" x14ac:dyDescent="0.3">
      <c r="A33" s="18" t="s">
        <v>700</v>
      </c>
    </row>
    <row r="34" spans="1:1" x14ac:dyDescent="0.3">
      <c r="A34" s="18" t="s">
        <v>686</v>
      </c>
    </row>
    <row r="35" spans="1:1" x14ac:dyDescent="0.3">
      <c r="A35" s="16" t="s">
        <v>647</v>
      </c>
    </row>
    <row r="36" spans="1:1" x14ac:dyDescent="0.3">
      <c r="A36" s="17" t="s">
        <v>659</v>
      </c>
    </row>
    <row r="37" spans="1:1" x14ac:dyDescent="0.3">
      <c r="A37" s="18" t="s">
        <v>699</v>
      </c>
    </row>
    <row r="38" spans="1:1" x14ac:dyDescent="0.3">
      <c r="A38" s="18" t="s">
        <v>685</v>
      </c>
    </row>
    <row r="39" spans="1:1" x14ac:dyDescent="0.3">
      <c r="A39" s="18" t="s">
        <v>676</v>
      </c>
    </row>
    <row r="40" spans="1:1" x14ac:dyDescent="0.3">
      <c r="A40" s="18" t="s">
        <v>1426</v>
      </c>
    </row>
    <row r="41" spans="1:1" x14ac:dyDescent="0.3">
      <c r="A41" s="17" t="s">
        <v>654</v>
      </c>
    </row>
    <row r="42" spans="1:1" x14ac:dyDescent="0.3">
      <c r="A42" s="18" t="s">
        <v>668</v>
      </c>
    </row>
    <row r="43" spans="1:1" x14ac:dyDescent="0.3">
      <c r="A43" s="18" t="s">
        <v>680</v>
      </c>
    </row>
    <row r="44" spans="1:1" x14ac:dyDescent="0.3">
      <c r="A44" s="18" t="s">
        <v>696</v>
      </c>
    </row>
    <row r="45" spans="1:1" x14ac:dyDescent="0.3">
      <c r="A45" s="18" t="s">
        <v>691</v>
      </c>
    </row>
    <row r="46" spans="1:1" x14ac:dyDescent="0.3">
      <c r="A46" s="18" t="s">
        <v>1426</v>
      </c>
    </row>
    <row r="47" spans="1:1" x14ac:dyDescent="0.3">
      <c r="A47" s="17" t="s">
        <v>652</v>
      </c>
    </row>
    <row r="48" spans="1:1" x14ac:dyDescent="0.3">
      <c r="A48" s="18" t="s">
        <v>694</v>
      </c>
    </row>
    <row r="49" spans="1:1" x14ac:dyDescent="0.3">
      <c r="A49" s="18" t="s">
        <v>666</v>
      </c>
    </row>
    <row r="50" spans="1:1" x14ac:dyDescent="0.3">
      <c r="A50" s="18" t="s">
        <v>689</v>
      </c>
    </row>
    <row r="51" spans="1:1" x14ac:dyDescent="0.3">
      <c r="A51" s="16" t="s">
        <v>649</v>
      </c>
    </row>
    <row r="52" spans="1:1" x14ac:dyDescent="0.3">
      <c r="A52" s="17" t="s">
        <v>657</v>
      </c>
    </row>
    <row r="53" spans="1:1" x14ac:dyDescent="0.3">
      <c r="A53" s="18" t="s">
        <v>679</v>
      </c>
    </row>
    <row r="54" spans="1:1" x14ac:dyDescent="0.3">
      <c r="A54" s="18" t="s">
        <v>673</v>
      </c>
    </row>
    <row r="55" spans="1:1" x14ac:dyDescent="0.3">
      <c r="A55" s="18" t="s">
        <v>690</v>
      </c>
    </row>
    <row r="56" spans="1:1" x14ac:dyDescent="0.3">
      <c r="A56" s="17" t="s">
        <v>656</v>
      </c>
    </row>
    <row r="57" spans="1:1" x14ac:dyDescent="0.3">
      <c r="A57" s="18" t="s">
        <v>671</v>
      </c>
    </row>
    <row r="58" spans="1:1" x14ac:dyDescent="0.3">
      <c r="A58" s="18" t="s">
        <v>698</v>
      </c>
    </row>
    <row r="59" spans="1:1" x14ac:dyDescent="0.3">
      <c r="A59" s="18" t="s">
        <v>684</v>
      </c>
    </row>
    <row r="60" spans="1:1" x14ac:dyDescent="0.3">
      <c r="A60" s="17" t="s">
        <v>658</v>
      </c>
    </row>
    <row r="61" spans="1:1" x14ac:dyDescent="0.3">
      <c r="A61" s="18" t="s">
        <v>674</v>
      </c>
    </row>
    <row r="62" spans="1:1" x14ac:dyDescent="0.3">
      <c r="A62" s="18" t="s">
        <v>683</v>
      </c>
    </row>
    <row r="63" spans="1:1" x14ac:dyDescent="0.3">
      <c r="A63" s="18" t="s">
        <v>693</v>
      </c>
    </row>
    <row r="64" spans="1:1" x14ac:dyDescent="0.3">
      <c r="A64" s="18" t="s">
        <v>1426</v>
      </c>
    </row>
    <row r="65" spans="1:1" x14ac:dyDescent="0.3">
      <c r="A65" s="16" t="s">
        <v>1438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61E0F-46A7-4ED3-8B84-085E8FA0EF33}">
  <dimension ref="A1:B11"/>
  <sheetViews>
    <sheetView workbookViewId="0">
      <selection activeCell="B3" sqref="B3"/>
    </sheetView>
  </sheetViews>
  <sheetFormatPr defaultRowHeight="14.4" x14ac:dyDescent="0.3"/>
  <cols>
    <col min="1" max="1" width="12.5546875" bestFit="1" customWidth="1"/>
    <col min="2" max="2" width="15.21875" bestFit="1" customWidth="1"/>
    <col min="3" max="3" width="4.44140625" bestFit="1" customWidth="1"/>
    <col min="4" max="4" width="8.109375" bestFit="1" customWidth="1"/>
    <col min="5" max="5" width="10.77734375" bestFit="1" customWidth="1"/>
  </cols>
  <sheetData>
    <row r="1" spans="1:2" x14ac:dyDescent="0.3">
      <c r="A1" s="15" t="s">
        <v>1440</v>
      </c>
      <c r="B1" t="s">
        <v>1441</v>
      </c>
    </row>
    <row r="3" spans="1:2" x14ac:dyDescent="0.3">
      <c r="A3" s="15" t="s">
        <v>1437</v>
      </c>
      <c r="B3" t="s">
        <v>1439</v>
      </c>
    </row>
    <row r="4" spans="1:2" x14ac:dyDescent="0.3">
      <c r="A4" s="16" t="s">
        <v>733</v>
      </c>
      <c r="B4" s="8">
        <v>22129.019999999997</v>
      </c>
    </row>
    <row r="5" spans="1:2" x14ac:dyDescent="0.3">
      <c r="A5" s="16" t="s">
        <v>727</v>
      </c>
      <c r="B5" s="8">
        <v>18387.100000000002</v>
      </c>
    </row>
    <row r="6" spans="1:2" x14ac:dyDescent="0.3">
      <c r="A6" s="16" t="s">
        <v>731</v>
      </c>
      <c r="B6" s="8">
        <v>17135.45</v>
      </c>
    </row>
    <row r="7" spans="1:2" x14ac:dyDescent="0.3">
      <c r="A7" s="16" t="s">
        <v>732</v>
      </c>
      <c r="B7" s="8">
        <v>23877.099999999995</v>
      </c>
    </row>
    <row r="8" spans="1:2" x14ac:dyDescent="0.3">
      <c r="A8" s="16" t="s">
        <v>729</v>
      </c>
      <c r="B8" s="8">
        <v>14775.73</v>
      </c>
    </row>
    <row r="9" spans="1:2" x14ac:dyDescent="0.3">
      <c r="A9" s="16" t="s">
        <v>730</v>
      </c>
      <c r="B9" s="8">
        <v>23360.05</v>
      </c>
    </row>
    <row r="10" spans="1:2" x14ac:dyDescent="0.3">
      <c r="A10" s="16" t="s">
        <v>728</v>
      </c>
      <c r="B10" s="8">
        <v>21136.780000000002</v>
      </c>
    </row>
    <row r="11" spans="1:2" x14ac:dyDescent="0.3">
      <c r="A11" s="16" t="s">
        <v>1438</v>
      </c>
      <c r="B11" s="8">
        <v>140801.22999999998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AA31A-C08B-48F7-96F4-213EAE0D061F}">
  <dimension ref="A1:Y632"/>
  <sheetViews>
    <sheetView topLeftCell="F608" workbookViewId="0">
      <selection activeCell="S1" sqref="A1:Y632"/>
    </sheetView>
  </sheetViews>
  <sheetFormatPr defaultRowHeight="14.4" x14ac:dyDescent="0.3"/>
  <cols>
    <col min="1" max="1" width="16.109375" bestFit="1" customWidth="1"/>
    <col min="2" max="2" width="10.5546875" bestFit="1" customWidth="1"/>
    <col min="3" max="3" width="9.21875" bestFit="1" customWidth="1"/>
    <col min="4" max="4" width="8" bestFit="1" customWidth="1"/>
    <col min="5" max="5" width="12.44140625" bestFit="1" customWidth="1"/>
    <col min="6" max="6" width="21.44140625" bestFit="1" customWidth="1"/>
    <col min="7" max="7" width="13.21875" bestFit="1" customWidth="1"/>
    <col min="8" max="8" width="8.44140625" bestFit="1" customWidth="1"/>
    <col min="9" max="9" width="14" bestFit="1" customWidth="1"/>
    <col min="10" max="10" width="12.44140625" bestFit="1" customWidth="1"/>
    <col min="11" max="11" width="33.44140625" bestFit="1" customWidth="1"/>
    <col min="12" max="12" width="16.6640625" bestFit="1" customWidth="1"/>
    <col min="13" max="13" width="11.21875" bestFit="1" customWidth="1"/>
    <col min="14" max="14" width="11" bestFit="1" customWidth="1"/>
    <col min="15" max="15" width="15.33203125" bestFit="1" customWidth="1"/>
    <col min="16" max="16" width="10" bestFit="1" customWidth="1"/>
    <col min="17" max="18" width="9" bestFit="1" customWidth="1"/>
    <col min="19" max="19" width="9.44140625" bestFit="1" customWidth="1"/>
    <col min="20" max="20" width="11" style="8" bestFit="1" customWidth="1"/>
    <col min="21" max="21" width="8.33203125" style="8" bestFit="1" customWidth="1"/>
    <col min="22" max="22" width="12.88671875" style="8" bestFit="1" customWidth="1"/>
    <col min="23" max="23" width="11.88671875" style="10" bestFit="1" customWidth="1"/>
    <col min="24" max="25" width="10.6640625" bestFit="1" customWidth="1"/>
  </cols>
  <sheetData>
    <row r="1" spans="1:25" ht="15" thickBot="1" x14ac:dyDescent="0.35">
      <c r="A1" s="19" t="s">
        <v>0</v>
      </c>
      <c r="B1" s="20" t="s">
        <v>1</v>
      </c>
      <c r="C1" s="20" t="s">
        <v>1435</v>
      </c>
      <c r="D1" s="20" t="s">
        <v>1436</v>
      </c>
      <c r="E1" s="20" t="s">
        <v>2</v>
      </c>
      <c r="F1" s="20" t="s">
        <v>1428</v>
      </c>
      <c r="G1" s="21" t="s">
        <v>1429</v>
      </c>
      <c r="H1" s="19" t="s">
        <v>3</v>
      </c>
      <c r="I1" s="19" t="s">
        <v>4</v>
      </c>
      <c r="J1" s="19" t="s">
        <v>5</v>
      </c>
      <c r="K1" s="19" t="s">
        <v>1442</v>
      </c>
      <c r="L1" s="19" t="s">
        <v>6</v>
      </c>
      <c r="M1" s="19" t="s">
        <v>7</v>
      </c>
      <c r="N1" s="19" t="s">
        <v>8</v>
      </c>
      <c r="O1" s="19" t="s">
        <v>9</v>
      </c>
      <c r="P1" s="19" t="s">
        <v>10</v>
      </c>
      <c r="Q1" s="22" t="s">
        <v>11</v>
      </c>
      <c r="R1" s="22" t="s">
        <v>1430</v>
      </c>
      <c r="S1" s="22" t="s">
        <v>1440</v>
      </c>
      <c r="T1" s="23" t="s">
        <v>13</v>
      </c>
      <c r="U1" s="21" t="s">
        <v>14</v>
      </c>
      <c r="V1" s="24" t="s">
        <v>1431</v>
      </c>
      <c r="W1" s="25" t="s">
        <v>1432</v>
      </c>
      <c r="X1" s="25" t="s">
        <v>1433</v>
      </c>
      <c r="Y1" s="26" t="s">
        <v>1434</v>
      </c>
    </row>
    <row r="2" spans="1:25" ht="15" thickTop="1" x14ac:dyDescent="0.3">
      <c r="A2" s="27" t="s">
        <v>15</v>
      </c>
      <c r="B2" s="28">
        <v>45362</v>
      </c>
      <c r="C2" s="28" t="str">
        <f>TEXT(B2,"MMM-YYYY")</f>
        <v>Mar-2024</v>
      </c>
      <c r="D2" s="28" t="str">
        <f>"Q"&amp;ROUNDUP(MONTH(B2)/3,0)&amp;"-"&amp;YEAR(B2)</f>
        <v>Q1-2024</v>
      </c>
      <c r="E2" s="28">
        <v>45388</v>
      </c>
      <c r="F2" s="28">
        <f>IF(E2&lt;B2,B2,E2)</f>
        <v>45388</v>
      </c>
      <c r="G2" s="29">
        <f>F2-B2</f>
        <v>26</v>
      </c>
      <c r="H2" s="30" t="s">
        <v>646</v>
      </c>
      <c r="I2" s="30" t="s">
        <v>650</v>
      </c>
      <c r="J2" s="30" t="s">
        <v>662</v>
      </c>
      <c r="K2" s="30" t="str">
        <f>CONCATENATE(H2&amp;"→"&amp;I2&amp;"→"&amp;J2)</f>
        <v>Africa→Kenya→Kisumu</v>
      </c>
      <c r="L2" s="30" t="s">
        <v>701</v>
      </c>
      <c r="M2" s="30" t="s">
        <v>707</v>
      </c>
      <c r="N2" s="30" t="s">
        <v>712</v>
      </c>
      <c r="O2" s="30" t="s">
        <v>727</v>
      </c>
      <c r="P2" s="30" t="s">
        <v>734</v>
      </c>
      <c r="Q2" s="31">
        <v>279.24</v>
      </c>
      <c r="R2" s="31">
        <v>608.9</v>
      </c>
      <c r="S2" s="31" t="str">
        <f>IF('standardised dimensions'!$R2&lt;=_xlfn.PERCENTILE.INC( R2:R623,0.25),"Low",IF(R2&lt;=_xlfn.PERCENTILE.INC(R2:R623,0.5),"Medium","High"))</f>
        <v>Medium</v>
      </c>
      <c r="T2" s="32">
        <v>0.112</v>
      </c>
      <c r="U2" s="29">
        <v>9</v>
      </c>
      <c r="V2" s="33">
        <f t="shared" ref="V2:V65" si="0">R2*U2*(1-T2)</f>
        <v>4866.3287999999993</v>
      </c>
      <c r="W2" s="33">
        <f t="shared" ref="W2:W65" si="1">Q2*U2</f>
        <v>2513.16</v>
      </c>
      <c r="X2" s="33">
        <f>V2-W2</f>
        <v>2353.1687999999995</v>
      </c>
      <c r="Y2" s="34">
        <f>IF(V2=0,0,X2/V2)</f>
        <v>0.48356140670149533</v>
      </c>
    </row>
    <row r="3" spans="1:25" x14ac:dyDescent="0.3">
      <c r="A3" s="35" t="s">
        <v>16</v>
      </c>
      <c r="B3" s="36">
        <v>45588</v>
      </c>
      <c r="C3" s="36" t="str">
        <f t="shared" ref="C3:C66" si="2">TEXT(B3,"MMM-YYYY")</f>
        <v>Oct-2024</v>
      </c>
      <c r="D3" s="36" t="str">
        <f t="shared" ref="D3:D66" si="3">"Q"&amp;ROUNDUP(MONTH(B3)/3,0)&amp;"-"&amp;YEAR(B3)</f>
        <v>Q4-2024</v>
      </c>
      <c r="E3" s="36">
        <v>45587</v>
      </c>
      <c r="F3" s="36">
        <f t="shared" ref="F3:F66" si="4">IF(E3&lt;B3,B3,E3)</f>
        <v>45588</v>
      </c>
      <c r="G3" s="37">
        <f t="shared" ref="G3:G66" si="5">F3-B3</f>
        <v>0</v>
      </c>
      <c r="H3" s="38" t="s">
        <v>646</v>
      </c>
      <c r="I3" s="38" t="s">
        <v>651</v>
      </c>
      <c r="J3" s="38" t="s">
        <v>663</v>
      </c>
      <c r="K3" s="30" t="str">
        <f t="shared" ref="K3:K66" si="6">CONCATENATE(H3&amp;"→"&amp;I3&amp;"→"&amp;J3)</f>
        <v>Africa→Nigeria→Port Harcourt</v>
      </c>
      <c r="L3" s="38" t="s">
        <v>702</v>
      </c>
      <c r="M3" s="38" t="s">
        <v>708</v>
      </c>
      <c r="N3" s="38" t="s">
        <v>713</v>
      </c>
      <c r="O3" s="38" t="s">
        <v>728</v>
      </c>
      <c r="P3" s="38" t="s">
        <v>735</v>
      </c>
      <c r="Q3" s="39">
        <v>1084.3900000000001</v>
      </c>
      <c r="R3" s="39">
        <v>759.33</v>
      </c>
      <c r="S3" s="39" t="str">
        <f>IF('standardised dimensions'!$R3&lt;=_xlfn.PERCENTILE.INC( R3:R624,0.25),"Low",IF(R3&lt;=_xlfn.PERCENTILE.INC(R3:R624,0.5),"Medium","High"))</f>
        <v>Medium</v>
      </c>
      <c r="T3" s="40">
        <v>0.23699999999999999</v>
      </c>
      <c r="U3" s="37">
        <v>31</v>
      </c>
      <c r="V3" s="39">
        <f t="shared" si="0"/>
        <v>17960.432489999999</v>
      </c>
      <c r="W3" s="39">
        <f t="shared" si="1"/>
        <v>33616.090000000004</v>
      </c>
      <c r="X3" s="39">
        <f t="shared" ref="X3:X66" si="7">V3-W3</f>
        <v>-15655.657510000005</v>
      </c>
      <c r="Y3" s="40">
        <f t="shared" ref="Y3:Y66" si="8">IF(V3=0,0,X3/V3)</f>
        <v>-0.87167486187856302</v>
      </c>
    </row>
    <row r="4" spans="1:25" x14ac:dyDescent="0.3">
      <c r="A4" s="41" t="s">
        <v>17</v>
      </c>
      <c r="B4" s="42">
        <v>44985</v>
      </c>
      <c r="C4" s="42" t="str">
        <f t="shared" si="2"/>
        <v>Feb-2023</v>
      </c>
      <c r="D4" s="42" t="str">
        <f t="shared" si="3"/>
        <v>Q1-2023</v>
      </c>
      <c r="E4" s="42">
        <v>45010</v>
      </c>
      <c r="F4" s="42">
        <f t="shared" si="4"/>
        <v>45010</v>
      </c>
      <c r="G4" s="43">
        <f t="shared" si="5"/>
        <v>25</v>
      </c>
      <c r="H4" s="44" t="s">
        <v>646</v>
      </c>
      <c r="I4" s="44" t="s">
        <v>650</v>
      </c>
      <c r="J4" s="44" t="s">
        <v>664</v>
      </c>
      <c r="K4" s="30" t="str">
        <f t="shared" si="6"/>
        <v>Africa→Kenya→Nairobi</v>
      </c>
      <c r="L4" s="44" t="s">
        <v>701</v>
      </c>
      <c r="M4" s="44" t="s">
        <v>707</v>
      </c>
      <c r="N4" s="44" t="s">
        <v>714</v>
      </c>
      <c r="O4" s="44" t="s">
        <v>729</v>
      </c>
      <c r="P4" s="44" t="s">
        <v>736</v>
      </c>
      <c r="Q4" s="45">
        <v>1460.76</v>
      </c>
      <c r="R4" s="45">
        <v>30.66</v>
      </c>
      <c r="S4" s="45" t="str">
        <f>IF('standardised dimensions'!$R4&lt;=_xlfn.PERCENTILE.INC( R4:R625,0.25),"Low",IF(R4&lt;=_xlfn.PERCENTILE.INC(R4:R625,0.5),"Medium","High"))</f>
        <v>Low</v>
      </c>
      <c r="T4" s="46">
        <v>0.13100000000000001</v>
      </c>
      <c r="U4" s="43">
        <v>12</v>
      </c>
      <c r="V4" s="45">
        <f t="shared" si="0"/>
        <v>319.72248000000002</v>
      </c>
      <c r="W4" s="45">
        <f t="shared" si="1"/>
        <v>17529.12</v>
      </c>
      <c r="X4" s="45">
        <f t="shared" si="7"/>
        <v>-17209.397519999999</v>
      </c>
      <c r="Y4" s="46">
        <f t="shared" si="8"/>
        <v>-53.826047890032626</v>
      </c>
    </row>
    <row r="5" spans="1:25" x14ac:dyDescent="0.3">
      <c r="A5" s="35" t="s">
        <v>18</v>
      </c>
      <c r="B5" s="36">
        <v>45745</v>
      </c>
      <c r="C5" s="36" t="str">
        <f t="shared" si="2"/>
        <v>Mar-2025</v>
      </c>
      <c r="D5" s="36" t="str">
        <f t="shared" si="3"/>
        <v>Q1-2025</v>
      </c>
      <c r="E5" s="36">
        <v>45749</v>
      </c>
      <c r="F5" s="36">
        <f t="shared" si="4"/>
        <v>45749</v>
      </c>
      <c r="G5" s="37">
        <f t="shared" si="5"/>
        <v>4</v>
      </c>
      <c r="H5" s="38" t="s">
        <v>646</v>
      </c>
      <c r="I5" s="38" t="s">
        <v>651</v>
      </c>
      <c r="J5" s="38" t="s">
        <v>665</v>
      </c>
      <c r="K5" s="30" t="str">
        <f t="shared" si="6"/>
        <v>Africa→Nigeria→Lagos</v>
      </c>
      <c r="L5" s="38" t="s">
        <v>703</v>
      </c>
      <c r="M5" s="38" t="s">
        <v>709</v>
      </c>
      <c r="N5" s="38" t="s">
        <v>715</v>
      </c>
      <c r="O5" s="38" t="s">
        <v>730</v>
      </c>
      <c r="P5" s="38" t="s">
        <v>737</v>
      </c>
      <c r="Q5" s="39">
        <v>259.93</v>
      </c>
      <c r="R5" s="39">
        <v>255.94</v>
      </c>
      <c r="S5" s="39" t="str">
        <f>IF('standardised dimensions'!$R5&lt;=_xlfn.PERCENTILE.INC( R5:R626,0.25),"Low",IF(R5&lt;=_xlfn.PERCENTILE.INC(R5:R626,0.5),"Medium","High"))</f>
        <v>Low</v>
      </c>
      <c r="T5" s="40">
        <v>7.1999999999999995E-2</v>
      </c>
      <c r="U5" s="37">
        <v>22</v>
      </c>
      <c r="V5" s="39">
        <f t="shared" si="0"/>
        <v>5225.2710400000005</v>
      </c>
      <c r="W5" s="39">
        <f t="shared" si="1"/>
        <v>5718.46</v>
      </c>
      <c r="X5" s="39">
        <f t="shared" si="7"/>
        <v>-493.1889599999995</v>
      </c>
      <c r="Y5" s="40">
        <f t="shared" si="8"/>
        <v>-9.4385335463861311E-2</v>
      </c>
    </row>
    <row r="6" spans="1:25" x14ac:dyDescent="0.3">
      <c r="A6" s="41" t="s">
        <v>19</v>
      </c>
      <c r="B6" s="42">
        <v>45266</v>
      </c>
      <c r="C6" s="42" t="str">
        <f t="shared" si="2"/>
        <v>Dec-2023</v>
      </c>
      <c r="D6" s="42" t="str">
        <f t="shared" si="3"/>
        <v>Q4-2023</v>
      </c>
      <c r="E6" s="42">
        <v>45291</v>
      </c>
      <c r="F6" s="42">
        <f t="shared" si="4"/>
        <v>45291</v>
      </c>
      <c r="G6" s="43">
        <f t="shared" si="5"/>
        <v>25</v>
      </c>
      <c r="H6" s="44" t="s">
        <v>647</v>
      </c>
      <c r="I6" s="44" t="s">
        <v>652</v>
      </c>
      <c r="J6" s="44" t="s">
        <v>666</v>
      </c>
      <c r="K6" s="30" t="str">
        <f t="shared" si="6"/>
        <v>Asia→Japan→Osaka</v>
      </c>
      <c r="L6" s="44" t="s">
        <v>704</v>
      </c>
      <c r="M6" s="44" t="s">
        <v>707</v>
      </c>
      <c r="N6" s="44" t="s">
        <v>716</v>
      </c>
      <c r="O6" s="44" t="s">
        <v>728</v>
      </c>
      <c r="P6" s="44" t="s">
        <v>738</v>
      </c>
      <c r="Q6" s="45">
        <v>663.03</v>
      </c>
      <c r="R6" s="45">
        <v>813.51</v>
      </c>
      <c r="S6" s="45" t="str">
        <f>IF('standardised dimensions'!$R6&lt;=_xlfn.PERCENTILE.INC( R6:R627,0.25),"Low",IF(R6&lt;=_xlfn.PERCENTILE.INC(R6:R627,0.5),"Medium","High"))</f>
        <v>Medium</v>
      </c>
      <c r="T6" s="46">
        <v>0.10199999999999999</v>
      </c>
      <c r="U6" s="43">
        <v>15</v>
      </c>
      <c r="V6" s="45">
        <f t="shared" si="0"/>
        <v>10957.9797</v>
      </c>
      <c r="W6" s="45">
        <f t="shared" si="1"/>
        <v>9945.4499999999989</v>
      </c>
      <c r="X6" s="45">
        <f t="shared" si="7"/>
        <v>1012.529700000001</v>
      </c>
      <c r="Y6" s="46">
        <f t="shared" si="8"/>
        <v>9.2401129379715952E-2</v>
      </c>
    </row>
    <row r="7" spans="1:25" x14ac:dyDescent="0.3">
      <c r="A7" s="35" t="s">
        <v>20</v>
      </c>
      <c r="B7" s="36">
        <v>44928</v>
      </c>
      <c r="C7" s="36" t="str">
        <f t="shared" si="2"/>
        <v>Jan-2023</v>
      </c>
      <c r="D7" s="36" t="str">
        <f t="shared" si="3"/>
        <v>Q1-2023</v>
      </c>
      <c r="E7" s="36">
        <v>44931</v>
      </c>
      <c r="F7" s="36">
        <f t="shared" si="4"/>
        <v>44931</v>
      </c>
      <c r="G7" s="37">
        <f t="shared" si="5"/>
        <v>3</v>
      </c>
      <c r="H7" s="38" t="s">
        <v>648</v>
      </c>
      <c r="I7" s="38" t="s">
        <v>653</v>
      </c>
      <c r="J7" s="38" t="s">
        <v>667</v>
      </c>
      <c r="K7" s="30" t="str">
        <f t="shared" si="6"/>
        <v>Americas→Canada→Toronto</v>
      </c>
      <c r="L7" s="38" t="s">
        <v>701</v>
      </c>
      <c r="M7" s="38" t="s">
        <v>710</v>
      </c>
      <c r="N7" s="38" t="s">
        <v>717</v>
      </c>
      <c r="O7" s="38" t="s">
        <v>731</v>
      </c>
      <c r="P7" s="38" t="s">
        <v>739</v>
      </c>
      <c r="Q7" s="39">
        <v>315.87</v>
      </c>
      <c r="R7" s="39">
        <v>591.67999999999995</v>
      </c>
      <c r="S7" s="39" t="str">
        <f>IF('standardised dimensions'!$R7&lt;=_xlfn.PERCENTILE.INC( R7:R628,0.25),"Low",IF(R7&lt;=_xlfn.PERCENTILE.INC(R7:R628,0.5),"Medium","High"))</f>
        <v>Low</v>
      </c>
      <c r="T7" s="40">
        <v>0</v>
      </c>
      <c r="U7" s="37">
        <v>7</v>
      </c>
      <c r="V7" s="39">
        <f t="shared" si="0"/>
        <v>4141.7599999999993</v>
      </c>
      <c r="W7" s="39">
        <f t="shared" si="1"/>
        <v>2211.09</v>
      </c>
      <c r="X7" s="39">
        <f t="shared" si="7"/>
        <v>1930.6699999999992</v>
      </c>
      <c r="Y7" s="40">
        <f t="shared" si="8"/>
        <v>0.46614724175229844</v>
      </c>
    </row>
    <row r="8" spans="1:25" x14ac:dyDescent="0.3">
      <c r="A8" s="41" t="s">
        <v>21</v>
      </c>
      <c r="B8" s="42">
        <v>45653</v>
      </c>
      <c r="C8" s="42" t="str">
        <f t="shared" si="2"/>
        <v>Dec-2024</v>
      </c>
      <c r="D8" s="42" t="str">
        <f t="shared" si="3"/>
        <v>Q4-2024</v>
      </c>
      <c r="E8" s="42">
        <v>45671</v>
      </c>
      <c r="F8" s="42">
        <f t="shared" si="4"/>
        <v>45671</v>
      </c>
      <c r="G8" s="43">
        <f t="shared" si="5"/>
        <v>18</v>
      </c>
      <c r="H8" s="44" t="s">
        <v>647</v>
      </c>
      <c r="I8" s="44" t="s">
        <v>654</v>
      </c>
      <c r="J8" s="44" t="s">
        <v>668</v>
      </c>
      <c r="K8" s="30" t="str">
        <f t="shared" si="6"/>
        <v>Asia→India→Bengaluru</v>
      </c>
      <c r="L8" s="44" t="s">
        <v>705</v>
      </c>
      <c r="M8" s="44" t="s">
        <v>709</v>
      </c>
      <c r="N8" s="44" t="s">
        <v>718</v>
      </c>
      <c r="O8" s="44" t="s">
        <v>732</v>
      </c>
      <c r="P8" s="44" t="s">
        <v>740</v>
      </c>
      <c r="Q8" s="45">
        <v>586.07000000000005</v>
      </c>
      <c r="R8" s="45">
        <v>845.97</v>
      </c>
      <c r="S8" s="45" t="str">
        <f>IF('standardised dimensions'!$R8&lt;=_xlfn.PERCENTILE.INC( R8:R629,0.25),"Low",IF(R8&lt;=_xlfn.PERCENTILE.INC(R8:R629,0.5),"Medium","High"))</f>
        <v>Medium</v>
      </c>
      <c r="T8" s="46">
        <v>0.14699999999999999</v>
      </c>
      <c r="U8" s="43">
        <v>4</v>
      </c>
      <c r="V8" s="45">
        <f t="shared" si="0"/>
        <v>2886.4496399999998</v>
      </c>
      <c r="W8" s="45">
        <f t="shared" si="1"/>
        <v>2344.2800000000002</v>
      </c>
      <c r="X8" s="45">
        <f t="shared" si="7"/>
        <v>542.16963999999962</v>
      </c>
      <c r="Y8" s="46">
        <f t="shared" si="8"/>
        <v>0.18783270370862928</v>
      </c>
    </row>
    <row r="9" spans="1:25" x14ac:dyDescent="0.3">
      <c r="A9" s="35" t="s">
        <v>22</v>
      </c>
      <c r="B9" s="36">
        <v>44941</v>
      </c>
      <c r="C9" s="36" t="str">
        <f t="shared" si="2"/>
        <v>Jan-2023</v>
      </c>
      <c r="D9" s="36" t="str">
        <f t="shared" si="3"/>
        <v>Q1-2023</v>
      </c>
      <c r="E9" s="36">
        <v>44939</v>
      </c>
      <c r="F9" s="36">
        <f t="shared" si="4"/>
        <v>44941</v>
      </c>
      <c r="G9" s="37">
        <f t="shared" si="5"/>
        <v>0</v>
      </c>
      <c r="H9" s="38" t="s">
        <v>646</v>
      </c>
      <c r="I9" s="38" t="s">
        <v>651</v>
      </c>
      <c r="J9" s="38" t="s">
        <v>669</v>
      </c>
      <c r="K9" s="30" t="str">
        <f t="shared" si="6"/>
        <v>Africa→Nigeria→Abuja</v>
      </c>
      <c r="L9" s="38" t="s">
        <v>702</v>
      </c>
      <c r="M9" s="38" t="s">
        <v>708</v>
      </c>
      <c r="N9" s="38" t="s">
        <v>719</v>
      </c>
      <c r="O9" s="38" t="s">
        <v>728</v>
      </c>
      <c r="P9" s="38" t="s">
        <v>741</v>
      </c>
      <c r="Q9" s="39">
        <v>28.38</v>
      </c>
      <c r="R9" s="39">
        <v>47.22</v>
      </c>
      <c r="S9" s="39" t="str">
        <f>IF('standardised dimensions'!$R9&lt;=_xlfn.PERCENTILE.INC( R9:R630,0.25),"Low",IF(R9&lt;=_xlfn.PERCENTILE.INC(R9:R630,0.5),"Medium","High"))</f>
        <v>Low</v>
      </c>
      <c r="T9" s="40">
        <v>0.19400000000000001</v>
      </c>
      <c r="U9" s="37">
        <v>18</v>
      </c>
      <c r="V9" s="39">
        <f t="shared" si="0"/>
        <v>685.06776000000002</v>
      </c>
      <c r="W9" s="39">
        <f t="shared" si="1"/>
        <v>510.84</v>
      </c>
      <c r="X9" s="39">
        <f t="shared" si="7"/>
        <v>174.22776000000005</v>
      </c>
      <c r="Y9" s="40">
        <f t="shared" si="8"/>
        <v>0.25432193743871417</v>
      </c>
    </row>
    <row r="10" spans="1:25" x14ac:dyDescent="0.3">
      <c r="A10" s="41" t="s">
        <v>23</v>
      </c>
      <c r="B10" s="42">
        <v>45416</v>
      </c>
      <c r="C10" s="42" t="str">
        <f t="shared" si="2"/>
        <v>May-2024</v>
      </c>
      <c r="D10" s="42" t="str">
        <f t="shared" si="3"/>
        <v>Q2-2024</v>
      </c>
      <c r="E10" s="42">
        <v>45441</v>
      </c>
      <c r="F10" s="42">
        <f t="shared" si="4"/>
        <v>45441</v>
      </c>
      <c r="G10" s="43">
        <f t="shared" si="5"/>
        <v>25</v>
      </c>
      <c r="H10" s="44" t="s">
        <v>646</v>
      </c>
      <c r="I10" s="44" t="s">
        <v>651</v>
      </c>
      <c r="J10" s="44" t="s">
        <v>669</v>
      </c>
      <c r="K10" s="30" t="str">
        <f t="shared" si="6"/>
        <v>Africa→Nigeria→Abuja</v>
      </c>
      <c r="L10" s="44" t="s">
        <v>703</v>
      </c>
      <c r="M10" s="44" t="s">
        <v>709</v>
      </c>
      <c r="N10" s="44" t="s">
        <v>719</v>
      </c>
      <c r="O10" s="44" t="s">
        <v>732</v>
      </c>
      <c r="P10" s="44" t="s">
        <v>742</v>
      </c>
      <c r="Q10" s="45">
        <v>1295.3399999999999</v>
      </c>
      <c r="R10" s="45">
        <v>2530.81</v>
      </c>
      <c r="S10" s="45" t="str">
        <f>IF('standardised dimensions'!$R10&lt;=_xlfn.PERCENTILE.INC( R10:R631,0.25),"Low",IF(R10&lt;=_xlfn.PERCENTILE.INC(R10:R631,0.5),"Medium","High"))</f>
        <v>High</v>
      </c>
      <c r="T10" s="46">
        <v>3.1E-2</v>
      </c>
      <c r="U10" s="43">
        <v>6</v>
      </c>
      <c r="V10" s="45">
        <f t="shared" si="0"/>
        <v>14714.12934</v>
      </c>
      <c r="W10" s="45">
        <f t="shared" si="1"/>
        <v>7772.0399999999991</v>
      </c>
      <c r="X10" s="45">
        <f t="shared" si="7"/>
        <v>6942.0893400000004</v>
      </c>
      <c r="Y10" s="46">
        <f t="shared" si="8"/>
        <v>0.4717974933880798</v>
      </c>
    </row>
    <row r="11" spans="1:25" x14ac:dyDescent="0.3">
      <c r="A11" s="35" t="s">
        <v>24</v>
      </c>
      <c r="B11" s="36">
        <v>45798</v>
      </c>
      <c r="C11" s="36" t="str">
        <f t="shared" si="2"/>
        <v>May-2025</v>
      </c>
      <c r="D11" s="36" t="str">
        <f t="shared" si="3"/>
        <v>Q2-2025</v>
      </c>
      <c r="E11" s="36">
        <v>45817</v>
      </c>
      <c r="F11" s="36">
        <f t="shared" si="4"/>
        <v>45817</v>
      </c>
      <c r="G11" s="37">
        <f t="shared" si="5"/>
        <v>19</v>
      </c>
      <c r="H11" s="38" t="s">
        <v>648</v>
      </c>
      <c r="I11" s="38" t="s">
        <v>655</v>
      </c>
      <c r="J11" s="38" t="s">
        <v>670</v>
      </c>
      <c r="K11" s="30" t="str">
        <f t="shared" si="6"/>
        <v>Americas→Brazil→São Paulo</v>
      </c>
      <c r="L11" s="38" t="s">
        <v>703</v>
      </c>
      <c r="M11" s="38" t="s">
        <v>708</v>
      </c>
      <c r="N11" s="38" t="s">
        <v>720</v>
      </c>
      <c r="O11" s="38" t="s">
        <v>727</v>
      </c>
      <c r="P11" s="38" t="s">
        <v>743</v>
      </c>
      <c r="Q11" s="39">
        <v>1331.38</v>
      </c>
      <c r="R11" s="39">
        <v>2309.56</v>
      </c>
      <c r="S11" s="39" t="str">
        <f>IF('standardised dimensions'!$R11&lt;=_xlfn.PERCENTILE.INC( R11:R632,0.25),"Low",IF(R11&lt;=_xlfn.PERCENTILE.INC(R11:R632,0.5),"Medium","High"))</f>
        <v>High</v>
      </c>
      <c r="T11" s="40">
        <v>0.14899999999999999</v>
      </c>
      <c r="U11" s="37">
        <v>31</v>
      </c>
      <c r="V11" s="39">
        <f t="shared" si="0"/>
        <v>60928.502359999999</v>
      </c>
      <c r="W11" s="39">
        <f t="shared" si="1"/>
        <v>41272.780000000006</v>
      </c>
      <c r="X11" s="39">
        <f t="shared" si="7"/>
        <v>19655.722359999992</v>
      </c>
      <c r="Y11" s="40">
        <f t="shared" si="8"/>
        <v>0.32260307735553528</v>
      </c>
    </row>
    <row r="12" spans="1:25" x14ac:dyDescent="0.3">
      <c r="A12" s="41" t="s">
        <v>25</v>
      </c>
      <c r="B12" s="42">
        <v>45319</v>
      </c>
      <c r="C12" s="42" t="str">
        <f t="shared" si="2"/>
        <v>Jan-2024</v>
      </c>
      <c r="D12" s="42" t="str">
        <f t="shared" si="3"/>
        <v>Q1-2024</v>
      </c>
      <c r="E12" s="42">
        <v>45331</v>
      </c>
      <c r="F12" s="42">
        <f t="shared" si="4"/>
        <v>45331</v>
      </c>
      <c r="G12" s="43">
        <f t="shared" si="5"/>
        <v>12</v>
      </c>
      <c r="H12" s="44" t="s">
        <v>649</v>
      </c>
      <c r="I12" s="44" t="s">
        <v>656</v>
      </c>
      <c r="J12" s="44" t="s">
        <v>671</v>
      </c>
      <c r="K12" s="30" t="str">
        <f t="shared" si="6"/>
        <v>Europe→Germany→Berlin</v>
      </c>
      <c r="L12" s="44" t="s">
        <v>701</v>
      </c>
      <c r="M12" s="44" t="s">
        <v>708</v>
      </c>
      <c r="N12" s="44" t="s">
        <v>715</v>
      </c>
      <c r="O12" s="44" t="s">
        <v>733</v>
      </c>
      <c r="P12" s="44" t="s">
        <v>744</v>
      </c>
      <c r="Q12" s="45">
        <v>644.16999999999996</v>
      </c>
      <c r="R12" s="45">
        <v>700.12</v>
      </c>
      <c r="S12" s="45" t="str">
        <f>IF('standardised dimensions'!$R12&lt;=_xlfn.PERCENTILE.INC( Q12:Q633,0.25),"Low",IF(R12&lt;=_xlfn.PERCENTILE.INC(Q12:Q633,0.5),"Medium","High"))</f>
        <v>Medium</v>
      </c>
      <c r="T12" s="46">
        <v>6.0000000000000001E-3</v>
      </c>
      <c r="U12" s="43">
        <v>23</v>
      </c>
      <c r="V12" s="45">
        <f t="shared" si="0"/>
        <v>16006.14344</v>
      </c>
      <c r="W12" s="45">
        <f t="shared" si="1"/>
        <v>14815.91</v>
      </c>
      <c r="X12" s="45">
        <f t="shared" si="7"/>
        <v>1190.23344</v>
      </c>
      <c r="Y12" s="46">
        <f t="shared" si="8"/>
        <v>7.436103796405813E-2</v>
      </c>
    </row>
    <row r="13" spans="1:25" x14ac:dyDescent="0.3">
      <c r="A13" s="35" t="s">
        <v>26</v>
      </c>
      <c r="B13" s="36">
        <v>45660</v>
      </c>
      <c r="C13" s="36" t="str">
        <f t="shared" si="2"/>
        <v>Jan-2025</v>
      </c>
      <c r="D13" s="36" t="str">
        <f t="shared" si="3"/>
        <v>Q1-2025</v>
      </c>
      <c r="E13" s="36">
        <v>45680</v>
      </c>
      <c r="F13" s="36">
        <f t="shared" si="4"/>
        <v>45680</v>
      </c>
      <c r="G13" s="37">
        <f t="shared" si="5"/>
        <v>20</v>
      </c>
      <c r="H13" s="38" t="s">
        <v>647</v>
      </c>
      <c r="I13" s="38" t="s">
        <v>652</v>
      </c>
      <c r="J13" s="38" t="s">
        <v>666</v>
      </c>
      <c r="K13" s="30" t="str">
        <f t="shared" si="6"/>
        <v>Asia→Japan→Osaka</v>
      </c>
      <c r="L13" s="38" t="s">
        <v>701</v>
      </c>
      <c r="M13" s="38" t="s">
        <v>710</v>
      </c>
      <c r="N13" s="38" t="s">
        <v>721</v>
      </c>
      <c r="O13" s="38" t="s">
        <v>730</v>
      </c>
      <c r="P13" s="38" t="s">
        <v>745</v>
      </c>
      <c r="Q13" s="39">
        <v>908.6</v>
      </c>
      <c r="R13" s="39">
        <v>691.37</v>
      </c>
      <c r="S13" s="39" t="str">
        <f>IF('standardised dimensions'!$R13&lt;=_xlfn.PERCENTILE.INC( Q13:Q634,0.25),"Low",IF(R13&lt;=_xlfn.PERCENTILE.INC(Q13:Q634,0.5),"Medium","High"))</f>
        <v>Medium</v>
      </c>
      <c r="T13" s="40">
        <v>0.25</v>
      </c>
      <c r="U13" s="37">
        <v>20</v>
      </c>
      <c r="V13" s="39">
        <f t="shared" si="0"/>
        <v>10370.549999999999</v>
      </c>
      <c r="W13" s="39">
        <f t="shared" si="1"/>
        <v>18172</v>
      </c>
      <c r="X13" s="39">
        <f t="shared" si="7"/>
        <v>-7801.4500000000007</v>
      </c>
      <c r="Y13" s="40">
        <f t="shared" si="8"/>
        <v>-0.75226964818645115</v>
      </c>
    </row>
    <row r="14" spans="1:25" x14ac:dyDescent="0.3">
      <c r="A14" s="41" t="s">
        <v>27</v>
      </c>
      <c r="B14" s="42">
        <v>45722</v>
      </c>
      <c r="C14" s="42" t="str">
        <f t="shared" si="2"/>
        <v>Mar-2025</v>
      </c>
      <c r="D14" s="42" t="str">
        <f t="shared" si="3"/>
        <v>Q1-2025</v>
      </c>
      <c r="E14" s="42">
        <v>45747</v>
      </c>
      <c r="F14" s="42">
        <f t="shared" si="4"/>
        <v>45747</v>
      </c>
      <c r="G14" s="43">
        <f t="shared" si="5"/>
        <v>25</v>
      </c>
      <c r="H14" s="44" t="s">
        <v>648</v>
      </c>
      <c r="I14" s="44" t="s">
        <v>655</v>
      </c>
      <c r="J14" s="44" t="s">
        <v>672</v>
      </c>
      <c r="K14" s="30" t="str">
        <f t="shared" si="6"/>
        <v>Americas→Brazil→Brasília</v>
      </c>
      <c r="L14" s="44" t="s">
        <v>703</v>
      </c>
      <c r="M14" s="44" t="s">
        <v>708</v>
      </c>
      <c r="N14" s="44" t="s">
        <v>713</v>
      </c>
      <c r="O14" s="44" t="s">
        <v>727</v>
      </c>
      <c r="P14" s="44" t="s">
        <v>746</v>
      </c>
      <c r="Q14" s="45">
        <v>331.57</v>
      </c>
      <c r="R14" s="45">
        <v>548.4</v>
      </c>
      <c r="S14" s="45" t="str">
        <f>IF('standardised dimensions'!$R14&lt;=_xlfn.PERCENTILE.INC( Q14:Q635,0.25),"Low",IF(R14&lt;=_xlfn.PERCENTILE.INC(Q14:Q635,0.5),"Medium","High"))</f>
        <v>Medium</v>
      </c>
      <c r="T14" s="46">
        <v>9.4E-2</v>
      </c>
      <c r="U14" s="43">
        <v>10</v>
      </c>
      <c r="V14" s="45">
        <f t="shared" si="0"/>
        <v>4968.5039999999999</v>
      </c>
      <c r="W14" s="45">
        <f t="shared" si="1"/>
        <v>3315.7</v>
      </c>
      <c r="X14" s="45">
        <f t="shared" si="7"/>
        <v>1652.8040000000001</v>
      </c>
      <c r="Y14" s="46">
        <f t="shared" si="8"/>
        <v>0.33265626836568918</v>
      </c>
    </row>
    <row r="15" spans="1:25" x14ac:dyDescent="0.3">
      <c r="A15" s="35" t="s">
        <v>28</v>
      </c>
      <c r="B15" s="36">
        <v>45311</v>
      </c>
      <c r="C15" s="36" t="str">
        <f t="shared" si="2"/>
        <v>Jan-2024</v>
      </c>
      <c r="D15" s="36" t="str">
        <f t="shared" si="3"/>
        <v>Q1-2024</v>
      </c>
      <c r="E15" s="36">
        <v>45335</v>
      </c>
      <c r="F15" s="36">
        <f t="shared" si="4"/>
        <v>45335</v>
      </c>
      <c r="G15" s="37">
        <f t="shared" si="5"/>
        <v>24</v>
      </c>
      <c r="H15" s="38" t="s">
        <v>649</v>
      </c>
      <c r="I15" s="38" t="s">
        <v>657</v>
      </c>
      <c r="J15" s="38" t="s">
        <v>673</v>
      </c>
      <c r="K15" s="30" t="str">
        <f t="shared" si="6"/>
        <v>Europe→France→Marseille</v>
      </c>
      <c r="L15" s="38" t="s">
        <v>701</v>
      </c>
      <c r="M15" s="38" t="s">
        <v>707</v>
      </c>
      <c r="N15" s="38" t="s">
        <v>722</v>
      </c>
      <c r="O15" s="38" t="s">
        <v>728</v>
      </c>
      <c r="P15" s="38" t="s">
        <v>747</v>
      </c>
      <c r="Q15" s="39">
        <v>643.53</v>
      </c>
      <c r="R15" s="39">
        <v>1439.01</v>
      </c>
      <c r="S15" s="39" t="str">
        <f>IF('standardised dimensions'!$R15&lt;=_xlfn.PERCENTILE.INC( Q15:Q636,0.25),"Low",IF(R15&lt;=_xlfn.PERCENTILE.INC(Q15:Q636,0.5),"Medium","High"))</f>
        <v>High</v>
      </c>
      <c r="T15" s="40">
        <v>0</v>
      </c>
      <c r="U15" s="37">
        <v>15</v>
      </c>
      <c r="V15" s="39">
        <f t="shared" si="0"/>
        <v>21585.15</v>
      </c>
      <c r="W15" s="39">
        <f t="shared" si="1"/>
        <v>9652.9499999999989</v>
      </c>
      <c r="X15" s="39">
        <f t="shared" si="7"/>
        <v>11932.200000000003</v>
      </c>
      <c r="Y15" s="40">
        <f t="shared" si="8"/>
        <v>0.55279671440782208</v>
      </c>
    </row>
    <row r="16" spans="1:25" x14ac:dyDescent="0.3">
      <c r="A16" s="41" t="s">
        <v>29</v>
      </c>
      <c r="B16" s="42">
        <v>45901</v>
      </c>
      <c r="C16" s="42" t="str">
        <f t="shared" si="2"/>
        <v>Sep-2025</v>
      </c>
      <c r="D16" s="42" t="str">
        <f t="shared" si="3"/>
        <v>Q3-2025</v>
      </c>
      <c r="E16" s="42">
        <v>45930</v>
      </c>
      <c r="F16" s="42">
        <f t="shared" si="4"/>
        <v>45930</v>
      </c>
      <c r="G16" s="43">
        <f t="shared" si="5"/>
        <v>29</v>
      </c>
      <c r="H16" s="44" t="s">
        <v>648</v>
      </c>
      <c r="I16" s="44" t="s">
        <v>655</v>
      </c>
      <c r="J16" s="44" t="s">
        <v>672</v>
      </c>
      <c r="K16" s="30" t="str">
        <f t="shared" si="6"/>
        <v>Americas→Brazil→Brasília</v>
      </c>
      <c r="L16" s="44" t="s">
        <v>702</v>
      </c>
      <c r="M16" s="44" t="s">
        <v>707</v>
      </c>
      <c r="N16" s="44" t="s">
        <v>723</v>
      </c>
      <c r="O16" s="44" t="s">
        <v>733</v>
      </c>
      <c r="P16" s="44" t="s">
        <v>748</v>
      </c>
      <c r="Q16" s="45">
        <v>780.59</v>
      </c>
      <c r="R16" s="45">
        <v>631.57000000000005</v>
      </c>
      <c r="S16" s="45" t="str">
        <f>IF('standardised dimensions'!$R16&lt;=_xlfn.PERCENTILE.INC( Q16:Q637,0.25),"Low",IF(R16&lt;=_xlfn.PERCENTILE.INC(Q16:Q637,0.5),"Medium","High"))</f>
        <v>Medium</v>
      </c>
      <c r="T16" s="46">
        <v>0</v>
      </c>
      <c r="U16" s="43">
        <v>12</v>
      </c>
      <c r="V16" s="45">
        <f t="shared" si="0"/>
        <v>7578.84</v>
      </c>
      <c r="W16" s="45">
        <f t="shared" si="1"/>
        <v>9367.08</v>
      </c>
      <c r="X16" s="45">
        <f t="shared" si="7"/>
        <v>-1788.2399999999998</v>
      </c>
      <c r="Y16" s="46">
        <f t="shared" si="8"/>
        <v>-0.23595167598207639</v>
      </c>
    </row>
    <row r="17" spans="1:25" x14ac:dyDescent="0.3">
      <c r="A17" s="35" t="s">
        <v>30</v>
      </c>
      <c r="B17" s="36">
        <v>45039</v>
      </c>
      <c r="C17" s="36" t="str">
        <f t="shared" si="2"/>
        <v>Apr-2023</v>
      </c>
      <c r="D17" s="36" t="str">
        <f t="shared" si="3"/>
        <v>Q2-2023</v>
      </c>
      <c r="E17" s="36">
        <v>45038</v>
      </c>
      <c r="F17" s="36">
        <f t="shared" si="4"/>
        <v>45039</v>
      </c>
      <c r="G17" s="37">
        <f t="shared" si="5"/>
        <v>0</v>
      </c>
      <c r="H17" s="38" t="s">
        <v>646</v>
      </c>
      <c r="I17" s="38" t="s">
        <v>650</v>
      </c>
      <c r="J17" s="38" t="s">
        <v>664</v>
      </c>
      <c r="K17" s="30" t="str">
        <f t="shared" si="6"/>
        <v>Africa→Kenya→Nairobi</v>
      </c>
      <c r="L17" s="38" t="s">
        <v>705</v>
      </c>
      <c r="M17" s="38" t="s">
        <v>711</v>
      </c>
      <c r="N17" s="38" t="s">
        <v>718</v>
      </c>
      <c r="O17" s="38" t="s">
        <v>731</v>
      </c>
      <c r="P17" s="38" t="s">
        <v>749</v>
      </c>
      <c r="Q17" s="39">
        <v>756.51</v>
      </c>
      <c r="R17" s="39">
        <v>850.8</v>
      </c>
      <c r="S17" s="39" t="str">
        <f>IF('standardised dimensions'!$R17&lt;=_xlfn.PERCENTILE.INC( Q17:Q638,0.25),"Low",IF(R17&lt;=_xlfn.PERCENTILE.INC(Q17:Q638,0.5),"Medium","High"))</f>
        <v>High</v>
      </c>
      <c r="T17" s="40">
        <v>7.3999999999999996E-2</v>
      </c>
      <c r="U17" s="37">
        <v>9</v>
      </c>
      <c r="V17" s="39">
        <f t="shared" si="0"/>
        <v>7090.5672000000004</v>
      </c>
      <c r="W17" s="39">
        <f t="shared" si="1"/>
        <v>6808.59</v>
      </c>
      <c r="X17" s="39">
        <f t="shared" si="7"/>
        <v>281.97720000000027</v>
      </c>
      <c r="Y17" s="40">
        <f t="shared" si="8"/>
        <v>3.9767932810791252E-2</v>
      </c>
    </row>
    <row r="18" spans="1:25" x14ac:dyDescent="0.3">
      <c r="A18" s="41" t="s">
        <v>31</v>
      </c>
      <c r="B18" s="42">
        <v>45636</v>
      </c>
      <c r="C18" s="42" t="str">
        <f t="shared" si="2"/>
        <v>Dec-2024</v>
      </c>
      <c r="D18" s="42" t="str">
        <f t="shared" si="3"/>
        <v>Q4-2024</v>
      </c>
      <c r="E18" s="42">
        <v>45665</v>
      </c>
      <c r="F18" s="42">
        <f t="shared" si="4"/>
        <v>45665</v>
      </c>
      <c r="G18" s="43">
        <f t="shared" si="5"/>
        <v>29</v>
      </c>
      <c r="H18" s="44" t="s">
        <v>649</v>
      </c>
      <c r="I18" s="44" t="s">
        <v>657</v>
      </c>
      <c r="J18" s="44" t="s">
        <v>673</v>
      </c>
      <c r="K18" s="30" t="str">
        <f t="shared" si="6"/>
        <v>Europe→France→Marseille</v>
      </c>
      <c r="L18" s="44" t="s">
        <v>705</v>
      </c>
      <c r="M18" s="44" t="s">
        <v>707</v>
      </c>
      <c r="N18" s="44" t="s">
        <v>723</v>
      </c>
      <c r="O18" s="44" t="s">
        <v>728</v>
      </c>
      <c r="P18" s="44" t="s">
        <v>750</v>
      </c>
      <c r="Q18" s="45">
        <v>891.08</v>
      </c>
      <c r="R18" s="45">
        <v>1040.0999999999999</v>
      </c>
      <c r="S18" s="45" t="str">
        <f>IF('standardised dimensions'!$R18&lt;=_xlfn.PERCENTILE.INC( Q18:Q639,0.25),"Low",IF(R18&lt;=_xlfn.PERCENTILE.INC(Q18:Q639,0.5),"Medium","High"))</f>
        <v>High</v>
      </c>
      <c r="T18" s="46">
        <v>0.109</v>
      </c>
      <c r="U18" s="43">
        <v>28</v>
      </c>
      <c r="V18" s="45">
        <f t="shared" si="0"/>
        <v>25948.414799999995</v>
      </c>
      <c r="W18" s="45">
        <f t="shared" si="1"/>
        <v>24950.240000000002</v>
      </c>
      <c r="X18" s="45">
        <f t="shared" si="7"/>
        <v>998.17479999999341</v>
      </c>
      <c r="Y18" s="46">
        <f t="shared" si="8"/>
        <v>3.8467660074556598E-2</v>
      </c>
    </row>
    <row r="19" spans="1:25" x14ac:dyDescent="0.3">
      <c r="A19" s="35" t="s">
        <v>32</v>
      </c>
      <c r="B19" s="36">
        <v>45908</v>
      </c>
      <c r="C19" s="36" t="str">
        <f t="shared" si="2"/>
        <v>Sep-2025</v>
      </c>
      <c r="D19" s="36" t="str">
        <f t="shared" si="3"/>
        <v>Q3-2025</v>
      </c>
      <c r="E19" s="36">
        <v>45916</v>
      </c>
      <c r="F19" s="36">
        <f t="shared" si="4"/>
        <v>45916</v>
      </c>
      <c r="G19" s="37">
        <f t="shared" si="5"/>
        <v>8</v>
      </c>
      <c r="H19" s="38" t="s">
        <v>647</v>
      </c>
      <c r="I19" s="38" t="s">
        <v>652</v>
      </c>
      <c r="J19" s="38" t="s">
        <v>666</v>
      </c>
      <c r="K19" s="30" t="str">
        <f t="shared" si="6"/>
        <v>Asia→Japan→Osaka</v>
      </c>
      <c r="L19" s="38" t="s">
        <v>701</v>
      </c>
      <c r="M19" s="38" t="s">
        <v>710</v>
      </c>
      <c r="N19" s="38" t="s">
        <v>712</v>
      </c>
      <c r="O19" s="38" t="s">
        <v>730</v>
      </c>
      <c r="P19" s="38" t="s">
        <v>751</v>
      </c>
      <c r="Q19" s="39">
        <v>1225.57</v>
      </c>
      <c r="R19" s="39">
        <v>2705.57</v>
      </c>
      <c r="S19" s="39" t="str">
        <f>IF('standardised dimensions'!$R19&lt;=_xlfn.PERCENTILE.INC( Q19:Q640,0.25),"Low",IF(R19&lt;=_xlfn.PERCENTILE.INC(Q19:Q640,0.5),"Medium","High"))</f>
        <v>High</v>
      </c>
      <c r="T19" s="40">
        <v>0.183</v>
      </c>
      <c r="U19" s="37">
        <v>16</v>
      </c>
      <c r="V19" s="39">
        <f t="shared" si="0"/>
        <v>35367.211040000002</v>
      </c>
      <c r="W19" s="39">
        <f t="shared" si="1"/>
        <v>19609.12</v>
      </c>
      <c r="X19" s="39">
        <f t="shared" si="7"/>
        <v>15758.091040000003</v>
      </c>
      <c r="Y19" s="40">
        <f t="shared" si="8"/>
        <v>0.44555650775453404</v>
      </c>
    </row>
    <row r="20" spans="1:25" x14ac:dyDescent="0.3">
      <c r="A20" s="41" t="s">
        <v>33</v>
      </c>
      <c r="B20" s="42">
        <v>45858</v>
      </c>
      <c r="C20" s="42" t="str">
        <f t="shared" si="2"/>
        <v>Jul-2025</v>
      </c>
      <c r="D20" s="42" t="str">
        <f t="shared" si="3"/>
        <v>Q3-2025</v>
      </c>
      <c r="E20" s="42">
        <v>45874</v>
      </c>
      <c r="F20" s="42">
        <f t="shared" si="4"/>
        <v>45874</v>
      </c>
      <c r="G20" s="43">
        <f t="shared" si="5"/>
        <v>16</v>
      </c>
      <c r="H20" s="44" t="s">
        <v>648</v>
      </c>
      <c r="I20" s="44" t="s">
        <v>655</v>
      </c>
      <c r="J20" s="44" t="s">
        <v>672</v>
      </c>
      <c r="K20" s="30" t="str">
        <f t="shared" si="6"/>
        <v>Americas→Brazil→Brasília</v>
      </c>
      <c r="L20" s="44" t="s">
        <v>706</v>
      </c>
      <c r="M20" s="44" t="s">
        <v>709</v>
      </c>
      <c r="N20" s="44" t="s">
        <v>715</v>
      </c>
      <c r="O20" s="44" t="s">
        <v>733</v>
      </c>
      <c r="P20" s="44" t="s">
        <v>752</v>
      </c>
      <c r="Q20" s="45">
        <v>1068.17</v>
      </c>
      <c r="R20" s="45">
        <v>2375.37</v>
      </c>
      <c r="S20" s="45" t="str">
        <f>IF('standardised dimensions'!$R20&lt;=_xlfn.PERCENTILE.INC( Q20:Q641,0.25),"Low",IF(R20&lt;=_xlfn.PERCENTILE.INC(Q20:Q641,0.5),"Medium","High"))</f>
        <v>High</v>
      </c>
      <c r="T20" s="46">
        <v>0.109</v>
      </c>
      <c r="U20" s="43">
        <v>18</v>
      </c>
      <c r="V20" s="45">
        <f t="shared" si="0"/>
        <v>38096.18406</v>
      </c>
      <c r="W20" s="45">
        <f t="shared" si="1"/>
        <v>19227.060000000001</v>
      </c>
      <c r="X20" s="45">
        <f t="shared" si="7"/>
        <v>18869.124059999998</v>
      </c>
      <c r="Y20" s="46">
        <f t="shared" si="8"/>
        <v>0.49530220744108822</v>
      </c>
    </row>
    <row r="21" spans="1:25" x14ac:dyDescent="0.3">
      <c r="A21" s="35" t="s">
        <v>34</v>
      </c>
      <c r="B21" s="36">
        <v>45798</v>
      </c>
      <c r="C21" s="36" t="str">
        <f t="shared" si="2"/>
        <v>May-2025</v>
      </c>
      <c r="D21" s="36" t="str">
        <f t="shared" si="3"/>
        <v>Q2-2025</v>
      </c>
      <c r="E21" s="36">
        <v>45796</v>
      </c>
      <c r="F21" s="36">
        <f t="shared" si="4"/>
        <v>45798</v>
      </c>
      <c r="G21" s="37">
        <f t="shared" si="5"/>
        <v>0</v>
      </c>
      <c r="H21" s="38" t="s">
        <v>649</v>
      </c>
      <c r="I21" s="38" t="s">
        <v>658</v>
      </c>
      <c r="J21" s="38" t="s">
        <v>674</v>
      </c>
      <c r="K21" s="30" t="str">
        <f t="shared" si="6"/>
        <v>Europe→United Kingdom→Birmingham</v>
      </c>
      <c r="L21" s="38" t="s">
        <v>706</v>
      </c>
      <c r="M21" s="38" t="s">
        <v>708</v>
      </c>
      <c r="N21" s="38" t="s">
        <v>724</v>
      </c>
      <c r="O21" s="38" t="s">
        <v>731</v>
      </c>
      <c r="P21" s="38" t="s">
        <v>753</v>
      </c>
      <c r="Q21" s="39">
        <v>1015.16</v>
      </c>
      <c r="R21" s="39">
        <v>2148.14</v>
      </c>
      <c r="S21" s="39" t="str">
        <f>IF('standardised dimensions'!$R21&lt;=_xlfn.PERCENTILE.INC( Q21:Q642,0.25),"Low",IF(R21&lt;=_xlfn.PERCENTILE.INC(Q21:Q642,0.5),"Medium","High"))</f>
        <v>High</v>
      </c>
      <c r="T21" s="40">
        <v>3.7999999999999999E-2</v>
      </c>
      <c r="U21" s="37">
        <v>19</v>
      </c>
      <c r="V21" s="39">
        <f t="shared" si="0"/>
        <v>39263.702919999996</v>
      </c>
      <c r="W21" s="39">
        <f t="shared" si="1"/>
        <v>19288.04</v>
      </c>
      <c r="X21" s="39">
        <f t="shared" si="7"/>
        <v>19975.662919999995</v>
      </c>
      <c r="Y21" s="40">
        <f t="shared" si="8"/>
        <v>0.50875647059322227</v>
      </c>
    </row>
    <row r="22" spans="1:25" x14ac:dyDescent="0.3">
      <c r="A22" s="41" t="s">
        <v>35</v>
      </c>
      <c r="B22" s="42">
        <v>45498</v>
      </c>
      <c r="C22" s="42" t="str">
        <f t="shared" si="2"/>
        <v>Jul-2024</v>
      </c>
      <c r="D22" s="42" t="str">
        <f t="shared" si="3"/>
        <v>Q3-2024</v>
      </c>
      <c r="E22" s="42">
        <v>45497</v>
      </c>
      <c r="F22" s="42">
        <f t="shared" si="4"/>
        <v>45498</v>
      </c>
      <c r="G22" s="43">
        <f t="shared" si="5"/>
        <v>0</v>
      </c>
      <c r="H22" s="44" t="s">
        <v>646</v>
      </c>
      <c r="I22" s="44" t="s">
        <v>650</v>
      </c>
      <c r="J22" s="44" t="s">
        <v>675</v>
      </c>
      <c r="K22" s="30" t="str">
        <f t="shared" si="6"/>
        <v>Africa→Kenya→Mombasa</v>
      </c>
      <c r="L22" s="44" t="s">
        <v>703</v>
      </c>
      <c r="M22" s="44" t="s">
        <v>711</v>
      </c>
      <c r="N22" s="44" t="s">
        <v>713</v>
      </c>
      <c r="O22" s="44" t="s">
        <v>731</v>
      </c>
      <c r="P22" s="44" t="s">
        <v>754</v>
      </c>
      <c r="Q22" s="45">
        <v>1494.4</v>
      </c>
      <c r="R22" s="45">
        <v>3661.07</v>
      </c>
      <c r="S22" s="45" t="str">
        <f>IF('standardised dimensions'!$R22&lt;=_xlfn.PERCENTILE.INC( Q22:Q643,0.25),"Low",IF(R22&lt;=_xlfn.PERCENTILE.INC(Q22:Q643,0.5),"Medium","High"))</f>
        <v>High</v>
      </c>
      <c r="T22" s="46">
        <v>7.1999999999999995E-2</v>
      </c>
      <c r="U22" s="43">
        <v>7</v>
      </c>
      <c r="V22" s="45">
        <f t="shared" si="0"/>
        <v>23782.310720000001</v>
      </c>
      <c r="W22" s="45">
        <f t="shared" si="1"/>
        <v>10460.800000000001</v>
      </c>
      <c r="X22" s="45">
        <f t="shared" si="7"/>
        <v>13321.51072</v>
      </c>
      <c r="Y22" s="46">
        <f t="shared" si="8"/>
        <v>0.56014366630897339</v>
      </c>
    </row>
    <row r="23" spans="1:25" x14ac:dyDescent="0.3">
      <c r="A23" s="35" t="s">
        <v>36</v>
      </c>
      <c r="B23" s="36">
        <v>45057</v>
      </c>
      <c r="C23" s="36" t="str">
        <f t="shared" si="2"/>
        <v>May-2023</v>
      </c>
      <c r="D23" s="36" t="str">
        <f t="shared" si="3"/>
        <v>Q2-2023</v>
      </c>
      <c r="E23" s="36">
        <v>45074</v>
      </c>
      <c r="F23" s="36">
        <f t="shared" si="4"/>
        <v>45074</v>
      </c>
      <c r="G23" s="37">
        <f t="shared" si="5"/>
        <v>17</v>
      </c>
      <c r="H23" s="38" t="s">
        <v>647</v>
      </c>
      <c r="I23" s="38" t="s">
        <v>659</v>
      </c>
      <c r="J23" s="38" t="s">
        <v>676</v>
      </c>
      <c r="K23" s="30" t="str">
        <f t="shared" si="6"/>
        <v>Asia→China→Shenzhen</v>
      </c>
      <c r="L23" s="38" t="s">
        <v>706</v>
      </c>
      <c r="M23" s="38" t="s">
        <v>709</v>
      </c>
      <c r="N23" s="38" t="s">
        <v>718</v>
      </c>
      <c r="O23" s="38" t="s">
        <v>729</v>
      </c>
      <c r="P23" s="38" t="s">
        <v>755</v>
      </c>
      <c r="Q23" s="39">
        <v>1331.19</v>
      </c>
      <c r="R23" s="39">
        <v>2903.09</v>
      </c>
      <c r="S23" s="39" t="str">
        <f>IF('standardised dimensions'!$R23&lt;=_xlfn.PERCENTILE.INC( Q23:Q644,0.25),"Low",IF(R23&lt;=_xlfn.PERCENTILE.INC(Q23:Q644,0.5),"Medium","High"))</f>
        <v>High</v>
      </c>
      <c r="T23" s="40">
        <v>0.14299999999999999</v>
      </c>
      <c r="U23" s="37">
        <v>8</v>
      </c>
      <c r="V23" s="39">
        <f t="shared" si="0"/>
        <v>19903.585040000002</v>
      </c>
      <c r="W23" s="39">
        <f t="shared" si="1"/>
        <v>10649.52</v>
      </c>
      <c r="X23" s="39">
        <f t="shared" si="7"/>
        <v>9254.0650400000013</v>
      </c>
      <c r="Y23" s="40">
        <f t="shared" si="8"/>
        <v>0.46494463290920784</v>
      </c>
    </row>
    <row r="24" spans="1:25" x14ac:dyDescent="0.3">
      <c r="A24" s="41" t="s">
        <v>37</v>
      </c>
      <c r="B24" s="42">
        <v>45822</v>
      </c>
      <c r="C24" s="42" t="str">
        <f t="shared" si="2"/>
        <v>Jun-2025</v>
      </c>
      <c r="D24" s="42" t="str">
        <f t="shared" si="3"/>
        <v>Q2-2025</v>
      </c>
      <c r="E24" s="42">
        <v>45837</v>
      </c>
      <c r="F24" s="42">
        <f t="shared" si="4"/>
        <v>45837</v>
      </c>
      <c r="G24" s="43">
        <f t="shared" si="5"/>
        <v>15</v>
      </c>
      <c r="H24" s="44" t="s">
        <v>646</v>
      </c>
      <c r="I24" s="44" t="s">
        <v>651</v>
      </c>
      <c r="J24" s="44" t="s">
        <v>663</v>
      </c>
      <c r="K24" s="30" t="str">
        <f t="shared" si="6"/>
        <v>Africa→Nigeria→Port Harcourt</v>
      </c>
      <c r="L24" s="44" t="s">
        <v>704</v>
      </c>
      <c r="M24" s="44" t="s">
        <v>709</v>
      </c>
      <c r="N24" s="44" t="s">
        <v>724</v>
      </c>
      <c r="O24" s="44" t="s">
        <v>733</v>
      </c>
      <c r="P24" s="44" t="s">
        <v>756</v>
      </c>
      <c r="Q24" s="45">
        <v>730.99</v>
      </c>
      <c r="R24" s="45">
        <v>1242.8399999999999</v>
      </c>
      <c r="S24" s="45" t="str">
        <f>IF('standardised dimensions'!$R24&lt;=_xlfn.PERCENTILE.INC( Q24:Q645,0.25),"Low",IF(R24&lt;=_xlfn.PERCENTILE.INC(Q24:Q645,0.5),"Medium","High"))</f>
        <v>High</v>
      </c>
      <c r="T24" s="46">
        <v>0.12</v>
      </c>
      <c r="U24" s="43">
        <v>10</v>
      </c>
      <c r="V24" s="45">
        <f t="shared" si="0"/>
        <v>10936.992</v>
      </c>
      <c r="W24" s="45">
        <f t="shared" si="1"/>
        <v>7309.9</v>
      </c>
      <c r="X24" s="45">
        <f t="shared" si="7"/>
        <v>3627.0920000000006</v>
      </c>
      <c r="Y24" s="46">
        <f t="shared" si="8"/>
        <v>0.33163524303574515</v>
      </c>
    </row>
    <row r="25" spans="1:25" x14ac:dyDescent="0.3">
      <c r="A25" s="35" t="s">
        <v>38</v>
      </c>
      <c r="B25" s="36">
        <v>45430</v>
      </c>
      <c r="C25" s="36" t="str">
        <f t="shared" si="2"/>
        <v>May-2024</v>
      </c>
      <c r="D25" s="36" t="str">
        <f t="shared" si="3"/>
        <v>Q2-2024</v>
      </c>
      <c r="E25" s="36">
        <v>45435</v>
      </c>
      <c r="F25" s="36">
        <f t="shared" si="4"/>
        <v>45435</v>
      </c>
      <c r="G25" s="37">
        <f t="shared" si="5"/>
        <v>5</v>
      </c>
      <c r="H25" s="38" t="s">
        <v>648</v>
      </c>
      <c r="I25" s="38" t="s">
        <v>660</v>
      </c>
      <c r="J25" s="38" t="s">
        <v>677</v>
      </c>
      <c r="K25" s="30" t="str">
        <f t="shared" si="6"/>
        <v>Americas→USA→Chicago</v>
      </c>
      <c r="L25" s="38" t="s">
        <v>706</v>
      </c>
      <c r="M25" s="38" t="s">
        <v>707</v>
      </c>
      <c r="N25" s="38" t="s">
        <v>722</v>
      </c>
      <c r="O25" s="38" t="s">
        <v>731</v>
      </c>
      <c r="P25" s="38" t="s">
        <v>757</v>
      </c>
      <c r="Q25" s="39">
        <v>1274.5899999999999</v>
      </c>
      <c r="R25" s="39">
        <v>2553.69</v>
      </c>
      <c r="S25" s="39" t="str">
        <f>IF('standardised dimensions'!$R25&lt;=_xlfn.PERCENTILE.INC( Q25:Q646,0.25),"Low",IF(R25&lt;=_xlfn.PERCENTILE.INC(Q25:Q646,0.5),"Medium","High"))</f>
        <v>High</v>
      </c>
      <c r="T25" s="40">
        <v>0.01</v>
      </c>
      <c r="U25" s="37">
        <v>8</v>
      </c>
      <c r="V25" s="39">
        <f t="shared" si="0"/>
        <v>20225.2248</v>
      </c>
      <c r="W25" s="39">
        <f t="shared" si="1"/>
        <v>10196.719999999999</v>
      </c>
      <c r="X25" s="39">
        <f t="shared" si="7"/>
        <v>10028.504800000001</v>
      </c>
      <c r="Y25" s="40">
        <f t="shared" si="8"/>
        <v>0.49584145042481803</v>
      </c>
    </row>
    <row r="26" spans="1:25" x14ac:dyDescent="0.3">
      <c r="A26" s="41" t="s">
        <v>39</v>
      </c>
      <c r="B26" s="42">
        <v>44964</v>
      </c>
      <c r="C26" s="42" t="str">
        <f t="shared" si="2"/>
        <v>Feb-2023</v>
      </c>
      <c r="D26" s="42" t="str">
        <f t="shared" si="3"/>
        <v>Q1-2023</v>
      </c>
      <c r="E26" s="42">
        <v>44969</v>
      </c>
      <c r="F26" s="42">
        <f t="shared" si="4"/>
        <v>44969</v>
      </c>
      <c r="G26" s="43">
        <f t="shared" si="5"/>
        <v>5</v>
      </c>
      <c r="H26" s="44" t="s">
        <v>648</v>
      </c>
      <c r="I26" s="44" t="s">
        <v>655</v>
      </c>
      <c r="J26" s="44" t="s">
        <v>670</v>
      </c>
      <c r="K26" s="30" t="str">
        <f t="shared" si="6"/>
        <v>Americas→Brazil→São Paulo</v>
      </c>
      <c r="L26" s="44" t="s">
        <v>702</v>
      </c>
      <c r="M26" s="44" t="s">
        <v>708</v>
      </c>
      <c r="N26" s="44" t="s">
        <v>725</v>
      </c>
      <c r="O26" s="44" t="s">
        <v>727</v>
      </c>
      <c r="P26" s="44" t="s">
        <v>758</v>
      </c>
      <c r="Q26" s="45">
        <v>948.55</v>
      </c>
      <c r="R26" s="45">
        <v>2089.16</v>
      </c>
      <c r="S26" s="45" t="str">
        <f>IF('standardised dimensions'!$R26&lt;=_xlfn.PERCENTILE.INC( Q26:Q647,0.25),"Low",IF(R26&lt;=_xlfn.PERCENTILE.INC(Q26:Q647,0.5),"Medium","High"))</f>
        <v>High</v>
      </c>
      <c r="T26" s="46">
        <v>7.0000000000000001E-3</v>
      </c>
      <c r="U26" s="43">
        <v>12</v>
      </c>
      <c r="V26" s="45">
        <f t="shared" si="0"/>
        <v>24894.430559999997</v>
      </c>
      <c r="W26" s="45">
        <f t="shared" si="1"/>
        <v>11382.599999999999</v>
      </c>
      <c r="X26" s="45">
        <f t="shared" si="7"/>
        <v>13511.830559999999</v>
      </c>
      <c r="Y26" s="46">
        <f t="shared" si="8"/>
        <v>0.54276519912492427</v>
      </c>
    </row>
    <row r="27" spans="1:25" x14ac:dyDescent="0.3">
      <c r="A27" s="35" t="s">
        <v>40</v>
      </c>
      <c r="B27" s="36">
        <v>45473</v>
      </c>
      <c r="C27" s="36" t="str">
        <f t="shared" si="2"/>
        <v>Jun-2024</v>
      </c>
      <c r="D27" s="36" t="str">
        <f t="shared" si="3"/>
        <v>Q2-2024</v>
      </c>
      <c r="E27" s="36">
        <v>45487</v>
      </c>
      <c r="F27" s="36">
        <f t="shared" si="4"/>
        <v>45487</v>
      </c>
      <c r="G27" s="37">
        <f t="shared" si="5"/>
        <v>14</v>
      </c>
      <c r="H27" s="38" t="s">
        <v>648</v>
      </c>
      <c r="I27" s="38" t="s">
        <v>655</v>
      </c>
      <c r="J27" s="38" t="s">
        <v>672</v>
      </c>
      <c r="K27" s="30" t="str">
        <f t="shared" si="6"/>
        <v>Americas→Brazil→Brasília</v>
      </c>
      <c r="L27" s="38" t="s">
        <v>702</v>
      </c>
      <c r="M27" s="38" t="s">
        <v>707</v>
      </c>
      <c r="N27" s="38" t="s">
        <v>712</v>
      </c>
      <c r="O27" s="38" t="s">
        <v>733</v>
      </c>
      <c r="P27" s="38" t="s">
        <v>759</v>
      </c>
      <c r="Q27" s="39">
        <v>1491.85</v>
      </c>
      <c r="R27" s="39">
        <v>2583.02</v>
      </c>
      <c r="S27" s="39" t="str">
        <f>IF('standardised dimensions'!$R27&lt;=_xlfn.PERCENTILE.INC( Q27:Q648,0.25),"Low",IF(R27&lt;=_xlfn.PERCENTILE.INC(Q27:Q648,0.5),"Medium","High"))</f>
        <v>High</v>
      </c>
      <c r="T27" s="40">
        <v>0.16800000000000001</v>
      </c>
      <c r="U27" s="37">
        <v>4</v>
      </c>
      <c r="V27" s="39">
        <f t="shared" si="0"/>
        <v>8596.2905599999995</v>
      </c>
      <c r="W27" s="39">
        <f t="shared" si="1"/>
        <v>5967.4</v>
      </c>
      <c r="X27" s="39">
        <f t="shared" si="7"/>
        <v>2628.8905599999998</v>
      </c>
      <c r="Y27" s="40">
        <f t="shared" si="8"/>
        <v>0.30581685689321325</v>
      </c>
    </row>
    <row r="28" spans="1:25" x14ac:dyDescent="0.3">
      <c r="A28" s="41" t="s">
        <v>41</v>
      </c>
      <c r="B28" s="42">
        <v>45626</v>
      </c>
      <c r="C28" s="42" t="str">
        <f t="shared" si="2"/>
        <v>Nov-2024</v>
      </c>
      <c r="D28" s="42" t="str">
        <f t="shared" si="3"/>
        <v>Q4-2024</v>
      </c>
      <c r="E28" s="42">
        <v>45656</v>
      </c>
      <c r="F28" s="42">
        <f t="shared" si="4"/>
        <v>45656</v>
      </c>
      <c r="G28" s="43">
        <f t="shared" si="5"/>
        <v>30</v>
      </c>
      <c r="H28" s="44" t="s">
        <v>649</v>
      </c>
      <c r="I28" s="44" t="s">
        <v>657</v>
      </c>
      <c r="J28" s="44" t="s">
        <v>673</v>
      </c>
      <c r="K28" s="30" t="str">
        <f t="shared" si="6"/>
        <v>Europe→France→Marseille</v>
      </c>
      <c r="L28" s="44" t="s">
        <v>704</v>
      </c>
      <c r="M28" s="44" t="s">
        <v>709</v>
      </c>
      <c r="N28" s="44" t="s">
        <v>721</v>
      </c>
      <c r="O28" s="44" t="s">
        <v>728</v>
      </c>
      <c r="P28" s="44" t="s">
        <v>760</v>
      </c>
      <c r="Q28" s="45">
        <v>117.64</v>
      </c>
      <c r="R28" s="45">
        <v>175.67</v>
      </c>
      <c r="S28" s="45" t="str">
        <f>IF('standardised dimensions'!$R28&lt;=_xlfn.PERCENTILE.INC( Q28:Q649,0.25),"Low",IF(R28&lt;=_xlfn.PERCENTILE.INC(Q28:Q649,0.5),"Medium","High"))</f>
        <v>Low</v>
      </c>
      <c r="T28" s="46">
        <v>0</v>
      </c>
      <c r="U28" s="43">
        <v>10</v>
      </c>
      <c r="V28" s="45">
        <f t="shared" si="0"/>
        <v>1756.6999999999998</v>
      </c>
      <c r="W28" s="45">
        <f t="shared" si="1"/>
        <v>1176.4000000000001</v>
      </c>
      <c r="X28" s="45">
        <f t="shared" si="7"/>
        <v>580.29999999999973</v>
      </c>
      <c r="Y28" s="46">
        <f t="shared" si="8"/>
        <v>0.33033528775545046</v>
      </c>
    </row>
    <row r="29" spans="1:25" x14ac:dyDescent="0.3">
      <c r="A29" s="35" t="s">
        <v>42</v>
      </c>
      <c r="B29" s="36">
        <v>45492</v>
      </c>
      <c r="C29" s="36" t="str">
        <f t="shared" si="2"/>
        <v>Jul-2024</v>
      </c>
      <c r="D29" s="36" t="str">
        <f t="shared" si="3"/>
        <v>Q3-2024</v>
      </c>
      <c r="E29" s="36">
        <v>45492</v>
      </c>
      <c r="F29" s="36">
        <f t="shared" si="4"/>
        <v>45492</v>
      </c>
      <c r="G29" s="37">
        <f t="shared" si="5"/>
        <v>0</v>
      </c>
      <c r="H29" s="38" t="s">
        <v>646</v>
      </c>
      <c r="I29" s="38" t="s">
        <v>650</v>
      </c>
      <c r="J29" s="38" t="s">
        <v>662</v>
      </c>
      <c r="K29" s="30" t="str">
        <f t="shared" si="6"/>
        <v>Africa→Kenya→Kisumu</v>
      </c>
      <c r="L29" s="38" t="s">
        <v>705</v>
      </c>
      <c r="M29" s="38" t="s">
        <v>707</v>
      </c>
      <c r="N29" s="38" t="s">
        <v>720</v>
      </c>
      <c r="O29" s="38" t="s">
        <v>730</v>
      </c>
      <c r="P29" s="38" t="s">
        <v>761</v>
      </c>
      <c r="Q29" s="39">
        <v>857.24</v>
      </c>
      <c r="R29" s="39">
        <v>758.23</v>
      </c>
      <c r="S29" s="39" t="str">
        <f>IF('standardised dimensions'!$R29&lt;=_xlfn.PERCENTILE.INC( Q29:Q650,0.25),"Low",IF(R29&lt;=_xlfn.PERCENTILE.INC(Q29:Q650,0.5),"Medium","High"))</f>
        <v>Medium</v>
      </c>
      <c r="T29" s="40">
        <v>0.125</v>
      </c>
      <c r="U29" s="37">
        <v>6</v>
      </c>
      <c r="V29" s="39">
        <f t="shared" si="0"/>
        <v>3980.7075</v>
      </c>
      <c r="W29" s="39">
        <f t="shared" si="1"/>
        <v>5143.4400000000005</v>
      </c>
      <c r="X29" s="39">
        <f t="shared" si="7"/>
        <v>-1162.7325000000005</v>
      </c>
      <c r="Y29" s="40">
        <f t="shared" si="8"/>
        <v>-0.29209192084572921</v>
      </c>
    </row>
    <row r="30" spans="1:25" x14ac:dyDescent="0.3">
      <c r="A30" s="41" t="s">
        <v>43</v>
      </c>
      <c r="B30" s="42">
        <v>45030</v>
      </c>
      <c r="C30" s="42" t="str">
        <f t="shared" si="2"/>
        <v>Apr-2023</v>
      </c>
      <c r="D30" s="42" t="str">
        <f t="shared" si="3"/>
        <v>Q2-2023</v>
      </c>
      <c r="E30" s="42">
        <v>45060</v>
      </c>
      <c r="F30" s="42">
        <f t="shared" si="4"/>
        <v>45060</v>
      </c>
      <c r="G30" s="43">
        <f t="shared" si="5"/>
        <v>30</v>
      </c>
      <c r="H30" s="44" t="s">
        <v>646</v>
      </c>
      <c r="I30" s="44" t="s">
        <v>650</v>
      </c>
      <c r="J30" s="44" t="s">
        <v>678</v>
      </c>
      <c r="K30" s="30" t="str">
        <f t="shared" si="6"/>
        <v>Africa→Kenya→Nakuru</v>
      </c>
      <c r="L30" s="44" t="s">
        <v>704</v>
      </c>
      <c r="M30" s="44" t="s">
        <v>709</v>
      </c>
      <c r="N30" s="44" t="s">
        <v>724</v>
      </c>
      <c r="O30" s="44" t="s">
        <v>730</v>
      </c>
      <c r="P30" s="44" t="s">
        <v>762</v>
      </c>
      <c r="Q30" s="45">
        <v>209.25</v>
      </c>
      <c r="R30" s="45">
        <v>434.8</v>
      </c>
      <c r="S30" s="45" t="str">
        <f>IF('standardised dimensions'!$R30&lt;=_xlfn.PERCENTILE.INC( Q30:Q651,0.25),"Low",IF(R30&lt;=_xlfn.PERCENTILE.INC(Q30:Q651,0.5),"Medium","High"))</f>
        <v>Medium</v>
      </c>
      <c r="T30" s="46">
        <v>0</v>
      </c>
      <c r="U30" s="43">
        <v>9</v>
      </c>
      <c r="V30" s="45">
        <f t="shared" si="0"/>
        <v>3913.2000000000003</v>
      </c>
      <c r="W30" s="45">
        <f t="shared" si="1"/>
        <v>1883.25</v>
      </c>
      <c r="X30" s="45">
        <f t="shared" si="7"/>
        <v>2029.9500000000003</v>
      </c>
      <c r="Y30" s="46">
        <f t="shared" si="8"/>
        <v>0.51874425022999082</v>
      </c>
    </row>
    <row r="31" spans="1:25" x14ac:dyDescent="0.3">
      <c r="A31" s="35" t="s">
        <v>44</v>
      </c>
      <c r="B31" s="36">
        <v>45754</v>
      </c>
      <c r="C31" s="36" t="str">
        <f t="shared" si="2"/>
        <v>Apr-2025</v>
      </c>
      <c r="D31" s="36" t="str">
        <f t="shared" si="3"/>
        <v>Q2-2025</v>
      </c>
      <c r="E31" s="36">
        <v>45758</v>
      </c>
      <c r="F31" s="36">
        <f t="shared" si="4"/>
        <v>45758</v>
      </c>
      <c r="G31" s="37">
        <f t="shared" si="5"/>
        <v>4</v>
      </c>
      <c r="H31" s="38" t="s">
        <v>649</v>
      </c>
      <c r="I31" s="38" t="s">
        <v>657</v>
      </c>
      <c r="J31" s="38" t="s">
        <v>679</v>
      </c>
      <c r="K31" s="30" t="str">
        <f t="shared" si="6"/>
        <v>Europe→France→Lyon</v>
      </c>
      <c r="L31" s="38" t="s">
        <v>702</v>
      </c>
      <c r="M31" s="38" t="s">
        <v>707</v>
      </c>
      <c r="N31" s="38" t="s">
        <v>718</v>
      </c>
      <c r="O31" s="38" t="s">
        <v>729</v>
      </c>
      <c r="P31" s="38" t="s">
        <v>763</v>
      </c>
      <c r="Q31" s="39">
        <v>754.77</v>
      </c>
      <c r="R31" s="39">
        <v>1666.18</v>
      </c>
      <c r="S31" s="39" t="str">
        <f>IF('standardised dimensions'!$R31&lt;=_xlfn.PERCENTILE.INC( Q31:Q652,0.25),"Low",IF(R31&lt;=_xlfn.PERCENTILE.INC(Q31:Q652,0.5),"Medium","High"))</f>
        <v>High</v>
      </c>
      <c r="T31" s="40">
        <v>0.13900000000000001</v>
      </c>
      <c r="U31" s="37">
        <v>14</v>
      </c>
      <c r="V31" s="39">
        <f t="shared" si="0"/>
        <v>20084.133720000002</v>
      </c>
      <c r="W31" s="39">
        <f t="shared" si="1"/>
        <v>10566.779999999999</v>
      </c>
      <c r="X31" s="39">
        <f t="shared" si="7"/>
        <v>9517.3537200000028</v>
      </c>
      <c r="Y31" s="40">
        <f t="shared" si="8"/>
        <v>0.47387424584424653</v>
      </c>
    </row>
    <row r="32" spans="1:25" x14ac:dyDescent="0.3">
      <c r="A32" s="41" t="s">
        <v>45</v>
      </c>
      <c r="B32" s="42">
        <v>45653</v>
      </c>
      <c r="C32" s="42" t="str">
        <f t="shared" si="2"/>
        <v>Dec-2024</v>
      </c>
      <c r="D32" s="42" t="str">
        <f t="shared" si="3"/>
        <v>Q4-2024</v>
      </c>
      <c r="E32" s="42">
        <v>45672</v>
      </c>
      <c r="F32" s="42">
        <f t="shared" si="4"/>
        <v>45672</v>
      </c>
      <c r="G32" s="43">
        <f t="shared" si="5"/>
        <v>19</v>
      </c>
      <c r="H32" s="44" t="s">
        <v>647</v>
      </c>
      <c r="I32" s="44" t="s">
        <v>654</v>
      </c>
      <c r="J32" s="44" t="s">
        <v>680</v>
      </c>
      <c r="K32" s="30" t="str">
        <f t="shared" si="6"/>
        <v>Asia→India→Delhi</v>
      </c>
      <c r="L32" s="44" t="s">
        <v>703</v>
      </c>
      <c r="M32" s="44" t="s">
        <v>710</v>
      </c>
      <c r="N32" s="44" t="s">
        <v>715</v>
      </c>
      <c r="O32" s="44" t="s">
        <v>727</v>
      </c>
      <c r="P32" s="44" t="s">
        <v>764</v>
      </c>
      <c r="Q32" s="45">
        <v>495.59</v>
      </c>
      <c r="R32" s="45">
        <v>631.78</v>
      </c>
      <c r="S32" s="45" t="str">
        <f>IF('standardised dimensions'!$R32&lt;=_xlfn.PERCENTILE.INC( Q32:Q653,0.25),"Low",IF(R32&lt;=_xlfn.PERCENTILE.INC(Q32:Q653,0.5),"Medium","High"))</f>
        <v>Medium</v>
      </c>
      <c r="T32" s="46">
        <v>8.6999999999999994E-2</v>
      </c>
      <c r="U32" s="43">
        <v>17</v>
      </c>
      <c r="V32" s="45">
        <f t="shared" si="0"/>
        <v>9805.8573800000013</v>
      </c>
      <c r="W32" s="45">
        <f t="shared" si="1"/>
        <v>8425.0299999999988</v>
      </c>
      <c r="X32" s="45">
        <f t="shared" si="7"/>
        <v>1380.8273800000024</v>
      </c>
      <c r="Y32" s="46">
        <f t="shared" si="8"/>
        <v>0.14081658813601899</v>
      </c>
    </row>
    <row r="33" spans="1:25" x14ac:dyDescent="0.3">
      <c r="A33" s="35" t="s">
        <v>46</v>
      </c>
      <c r="B33" s="36">
        <v>44980</v>
      </c>
      <c r="C33" s="36" t="str">
        <f t="shared" si="2"/>
        <v>Feb-2023</v>
      </c>
      <c r="D33" s="36" t="str">
        <f t="shared" si="3"/>
        <v>Q1-2023</v>
      </c>
      <c r="E33" s="36">
        <v>45010</v>
      </c>
      <c r="F33" s="36">
        <f t="shared" si="4"/>
        <v>45010</v>
      </c>
      <c r="G33" s="37">
        <f t="shared" si="5"/>
        <v>30</v>
      </c>
      <c r="H33" s="38" t="s">
        <v>648</v>
      </c>
      <c r="I33" s="38" t="s">
        <v>653</v>
      </c>
      <c r="J33" s="38" t="s">
        <v>681</v>
      </c>
      <c r="K33" s="30" t="str">
        <f t="shared" si="6"/>
        <v>Americas→Canada→Montreal</v>
      </c>
      <c r="L33" s="38" t="s">
        <v>706</v>
      </c>
      <c r="M33" s="38" t="s">
        <v>708</v>
      </c>
      <c r="N33" s="38" t="s">
        <v>726</v>
      </c>
      <c r="O33" s="38" t="s">
        <v>730</v>
      </c>
      <c r="P33" s="38" t="s">
        <v>765</v>
      </c>
      <c r="Q33" s="39">
        <v>1242.6600000000001</v>
      </c>
      <c r="R33" s="39">
        <v>1794.07</v>
      </c>
      <c r="S33" s="39" t="str">
        <f>IF('standardised dimensions'!$R33&lt;=_xlfn.PERCENTILE.INC( Q33:Q654,0.25),"Low",IF(R33&lt;=_xlfn.PERCENTILE.INC(Q33:Q654,0.5),"Medium","High"))</f>
        <v>High</v>
      </c>
      <c r="T33" s="40">
        <v>8.8999999999999996E-2</v>
      </c>
      <c r="U33" s="37">
        <v>16</v>
      </c>
      <c r="V33" s="39">
        <f t="shared" si="0"/>
        <v>26150.364320000001</v>
      </c>
      <c r="W33" s="39">
        <f t="shared" si="1"/>
        <v>19882.560000000001</v>
      </c>
      <c r="X33" s="39">
        <f t="shared" si="7"/>
        <v>6267.8043199999993</v>
      </c>
      <c r="Y33" s="40">
        <f t="shared" si="8"/>
        <v>0.23968325042440553</v>
      </c>
    </row>
    <row r="34" spans="1:25" x14ac:dyDescent="0.3">
      <c r="A34" s="41" t="s">
        <v>47</v>
      </c>
      <c r="B34" s="42">
        <v>45862</v>
      </c>
      <c r="C34" s="42" t="str">
        <f t="shared" si="2"/>
        <v>Jul-2025</v>
      </c>
      <c r="D34" s="42" t="str">
        <f t="shared" si="3"/>
        <v>Q3-2025</v>
      </c>
      <c r="E34" s="42">
        <v>45875</v>
      </c>
      <c r="F34" s="42">
        <f t="shared" si="4"/>
        <v>45875</v>
      </c>
      <c r="G34" s="43">
        <f t="shared" si="5"/>
        <v>13</v>
      </c>
      <c r="H34" s="44" t="s">
        <v>646</v>
      </c>
      <c r="I34" s="44" t="s">
        <v>661</v>
      </c>
      <c r="J34" s="44" t="s">
        <v>682</v>
      </c>
      <c r="K34" s="30" t="str">
        <f t="shared" si="6"/>
        <v>Africa→South Africa→Johannesburg</v>
      </c>
      <c r="L34" s="44" t="s">
        <v>702</v>
      </c>
      <c r="M34" s="44" t="s">
        <v>709</v>
      </c>
      <c r="N34" s="44" t="s">
        <v>726</v>
      </c>
      <c r="O34" s="44" t="s">
        <v>729</v>
      </c>
      <c r="P34" s="44" t="s">
        <v>766</v>
      </c>
      <c r="Q34" s="45">
        <v>1463.9</v>
      </c>
      <c r="R34" s="45">
        <v>2633.02</v>
      </c>
      <c r="S34" s="45" t="str">
        <f>IF('standardised dimensions'!$R34&lt;=_xlfn.PERCENTILE.INC( Q34:Q655,0.25),"Low",IF(R34&lt;=_xlfn.PERCENTILE.INC(Q34:Q655,0.5),"Medium","High"))</f>
        <v>High</v>
      </c>
      <c r="T34" s="46">
        <v>8.4000000000000005E-2</v>
      </c>
      <c r="U34" s="43">
        <v>4</v>
      </c>
      <c r="V34" s="45">
        <f t="shared" si="0"/>
        <v>9647.3852800000004</v>
      </c>
      <c r="W34" s="45">
        <f t="shared" si="1"/>
        <v>5855.6</v>
      </c>
      <c r="X34" s="45">
        <f t="shared" si="7"/>
        <v>3791.7852800000001</v>
      </c>
      <c r="Y34" s="46">
        <f t="shared" si="8"/>
        <v>0.39303761277791527</v>
      </c>
    </row>
    <row r="35" spans="1:25" x14ac:dyDescent="0.3">
      <c r="A35" s="35" t="s">
        <v>48</v>
      </c>
      <c r="B35" s="36">
        <v>45400</v>
      </c>
      <c r="C35" s="36" t="str">
        <f t="shared" si="2"/>
        <v>Apr-2024</v>
      </c>
      <c r="D35" s="36" t="str">
        <f t="shared" si="3"/>
        <v>Q2-2024</v>
      </c>
      <c r="E35" s="36">
        <v>45420</v>
      </c>
      <c r="F35" s="36">
        <f t="shared" si="4"/>
        <v>45420</v>
      </c>
      <c r="G35" s="37">
        <f t="shared" si="5"/>
        <v>20</v>
      </c>
      <c r="H35" s="38" t="s">
        <v>649</v>
      </c>
      <c r="I35" s="38" t="s">
        <v>658</v>
      </c>
      <c r="J35" s="38" t="s">
        <v>683</v>
      </c>
      <c r="K35" s="30" t="str">
        <f t="shared" si="6"/>
        <v>Europe→United Kingdom→London</v>
      </c>
      <c r="L35" s="38" t="s">
        <v>703</v>
      </c>
      <c r="M35" s="38" t="s">
        <v>1426</v>
      </c>
      <c r="N35" s="38" t="s">
        <v>726</v>
      </c>
      <c r="O35" s="38" t="s">
        <v>731</v>
      </c>
      <c r="P35" s="38" t="s">
        <v>767</v>
      </c>
      <c r="Q35" s="39">
        <v>645.33000000000004</v>
      </c>
      <c r="R35" s="39">
        <v>1321.85</v>
      </c>
      <c r="S35" s="39" t="str">
        <f>IF('standardised dimensions'!$R35&lt;=_xlfn.PERCENTILE.INC( Q35:Q656,0.25),"Low",IF(R35&lt;=_xlfn.PERCENTILE.INC(Q35:Q656,0.5),"Medium","High"))</f>
        <v>High</v>
      </c>
      <c r="T35" s="40">
        <v>0</v>
      </c>
      <c r="U35" s="37">
        <v>10</v>
      </c>
      <c r="V35" s="39">
        <f t="shared" si="0"/>
        <v>13218.5</v>
      </c>
      <c r="W35" s="39">
        <f t="shared" si="1"/>
        <v>6453.3</v>
      </c>
      <c r="X35" s="39">
        <f t="shared" si="7"/>
        <v>6765.2</v>
      </c>
      <c r="Y35" s="40">
        <f t="shared" si="8"/>
        <v>0.51179785906116426</v>
      </c>
    </row>
    <row r="36" spans="1:25" x14ac:dyDescent="0.3">
      <c r="A36" s="41" t="s">
        <v>49</v>
      </c>
      <c r="B36" s="42">
        <v>45527</v>
      </c>
      <c r="C36" s="42" t="str">
        <f t="shared" si="2"/>
        <v>Aug-2024</v>
      </c>
      <c r="D36" s="42" t="str">
        <f t="shared" si="3"/>
        <v>Q3-2024</v>
      </c>
      <c r="E36" s="42">
        <v>45525</v>
      </c>
      <c r="F36" s="42">
        <f t="shared" si="4"/>
        <v>45527</v>
      </c>
      <c r="G36" s="43">
        <f t="shared" si="5"/>
        <v>0</v>
      </c>
      <c r="H36" s="44" t="s">
        <v>646</v>
      </c>
      <c r="I36" s="44" t="s">
        <v>661</v>
      </c>
      <c r="J36" s="44" t="s">
        <v>682</v>
      </c>
      <c r="K36" s="30" t="str">
        <f t="shared" si="6"/>
        <v>Africa→South Africa→Johannesburg</v>
      </c>
      <c r="L36" s="44" t="s">
        <v>702</v>
      </c>
      <c r="M36" s="44" t="s">
        <v>707</v>
      </c>
      <c r="N36" s="44" t="s">
        <v>718</v>
      </c>
      <c r="O36" s="44" t="s">
        <v>727</v>
      </c>
      <c r="P36" s="44" t="s">
        <v>768</v>
      </c>
      <c r="Q36" s="45">
        <v>1432.52</v>
      </c>
      <c r="R36" s="45">
        <v>3036.87</v>
      </c>
      <c r="S36" s="45" t="str">
        <f>IF('standardised dimensions'!$R36&lt;=_xlfn.PERCENTILE.INC( Q36:Q657,0.25),"Low",IF(R36&lt;=_xlfn.PERCENTILE.INC(Q36:Q657,0.5),"Medium","High"))</f>
        <v>High</v>
      </c>
      <c r="T36" s="46">
        <v>0</v>
      </c>
      <c r="U36" s="43">
        <v>9</v>
      </c>
      <c r="V36" s="45">
        <f t="shared" si="0"/>
        <v>27331.829999999998</v>
      </c>
      <c r="W36" s="45">
        <f t="shared" si="1"/>
        <v>12892.68</v>
      </c>
      <c r="X36" s="45">
        <f t="shared" si="7"/>
        <v>14439.149999999998</v>
      </c>
      <c r="Y36" s="46">
        <f t="shared" si="8"/>
        <v>0.52829064135112791</v>
      </c>
    </row>
    <row r="37" spans="1:25" x14ac:dyDescent="0.3">
      <c r="A37" s="35" t="s">
        <v>50</v>
      </c>
      <c r="B37" s="36">
        <v>45012</v>
      </c>
      <c r="C37" s="36" t="str">
        <f t="shared" si="2"/>
        <v>Mar-2023</v>
      </c>
      <c r="D37" s="36" t="str">
        <f t="shared" si="3"/>
        <v>Q1-2023</v>
      </c>
      <c r="E37" s="36">
        <v>45038</v>
      </c>
      <c r="F37" s="36">
        <f t="shared" si="4"/>
        <v>45038</v>
      </c>
      <c r="G37" s="37">
        <f t="shared" si="5"/>
        <v>26</v>
      </c>
      <c r="H37" s="38" t="s">
        <v>647</v>
      </c>
      <c r="I37" s="38" t="s">
        <v>654</v>
      </c>
      <c r="J37" s="38" t="s">
        <v>680</v>
      </c>
      <c r="K37" s="30" t="str">
        <f t="shared" si="6"/>
        <v>Asia→India→Delhi</v>
      </c>
      <c r="L37" s="38" t="s">
        <v>703</v>
      </c>
      <c r="M37" s="38" t="s">
        <v>709</v>
      </c>
      <c r="N37" s="38" t="s">
        <v>713</v>
      </c>
      <c r="O37" s="38" t="s">
        <v>728</v>
      </c>
      <c r="P37" s="38" t="s">
        <v>769</v>
      </c>
      <c r="Q37" s="39">
        <v>178.53</v>
      </c>
      <c r="R37" s="39">
        <v>199.37</v>
      </c>
      <c r="S37" s="39" t="str">
        <f>IF('standardised dimensions'!$R37&lt;=_xlfn.PERCENTILE.INC( Q37:Q658,0.25),"Low",IF(R37&lt;=_xlfn.PERCENTILE.INC(Q37:Q658,0.5),"Medium","High"))</f>
        <v>Low</v>
      </c>
      <c r="T37" s="40">
        <v>0.10100000000000001</v>
      </c>
      <c r="U37" s="37">
        <v>37</v>
      </c>
      <c r="V37" s="39">
        <f t="shared" si="0"/>
        <v>6631.6443100000006</v>
      </c>
      <c r="W37" s="39">
        <f t="shared" si="1"/>
        <v>6605.61</v>
      </c>
      <c r="X37" s="39">
        <f t="shared" si="7"/>
        <v>26.034310000000914</v>
      </c>
      <c r="Y37" s="40">
        <f t="shared" si="8"/>
        <v>3.9257699573457538E-3</v>
      </c>
    </row>
    <row r="38" spans="1:25" x14ac:dyDescent="0.3">
      <c r="A38" s="41" t="s">
        <v>51</v>
      </c>
      <c r="B38" s="42">
        <v>45358</v>
      </c>
      <c r="C38" s="42" t="str">
        <f t="shared" si="2"/>
        <v>Mar-2024</v>
      </c>
      <c r="D38" s="42" t="str">
        <f t="shared" si="3"/>
        <v>Q1-2024</v>
      </c>
      <c r="E38" s="42">
        <v>45376</v>
      </c>
      <c r="F38" s="42">
        <f t="shared" si="4"/>
        <v>45376</v>
      </c>
      <c r="G38" s="43">
        <f t="shared" si="5"/>
        <v>18</v>
      </c>
      <c r="H38" s="44" t="s">
        <v>649</v>
      </c>
      <c r="I38" s="44" t="s">
        <v>656</v>
      </c>
      <c r="J38" s="44" t="s">
        <v>684</v>
      </c>
      <c r="K38" s="30" t="str">
        <f t="shared" si="6"/>
        <v>Europe→Germany→Munich</v>
      </c>
      <c r="L38" s="44" t="s">
        <v>701</v>
      </c>
      <c r="M38" s="44" t="s">
        <v>708</v>
      </c>
      <c r="N38" s="44" t="s">
        <v>717</v>
      </c>
      <c r="O38" s="44" t="s">
        <v>727</v>
      </c>
      <c r="P38" s="44" t="s">
        <v>770</v>
      </c>
      <c r="Q38" s="45">
        <v>712.84</v>
      </c>
      <c r="R38" s="45">
        <v>927.51</v>
      </c>
      <c r="S38" s="45" t="str">
        <f>IF('standardised dimensions'!$R38&lt;=_xlfn.PERCENTILE.INC( Q38:Q659,0.25),"Low",IF(R38&lt;=_xlfn.PERCENTILE.INC(Q38:Q659,0.5),"Medium","High"))</f>
        <v>High</v>
      </c>
      <c r="T38" s="46">
        <v>0.24299999999999999</v>
      </c>
      <c r="U38" s="43">
        <v>27</v>
      </c>
      <c r="V38" s="45">
        <f t="shared" si="0"/>
        <v>18957.37689</v>
      </c>
      <c r="W38" s="45">
        <f t="shared" si="1"/>
        <v>19246.68</v>
      </c>
      <c r="X38" s="45">
        <f t="shared" si="7"/>
        <v>-289.30311000000074</v>
      </c>
      <c r="Y38" s="46">
        <f t="shared" si="8"/>
        <v>-1.5260714163076427E-2</v>
      </c>
    </row>
    <row r="39" spans="1:25" x14ac:dyDescent="0.3">
      <c r="A39" s="35" t="s">
        <v>52</v>
      </c>
      <c r="B39" s="36">
        <v>45832</v>
      </c>
      <c r="C39" s="36" t="str">
        <f t="shared" si="2"/>
        <v>Jun-2025</v>
      </c>
      <c r="D39" s="36" t="str">
        <f t="shared" si="3"/>
        <v>Q2-2025</v>
      </c>
      <c r="E39" s="36">
        <v>45848</v>
      </c>
      <c r="F39" s="36">
        <f t="shared" si="4"/>
        <v>45848</v>
      </c>
      <c r="G39" s="37">
        <f t="shared" si="5"/>
        <v>16</v>
      </c>
      <c r="H39" s="38" t="s">
        <v>647</v>
      </c>
      <c r="I39" s="38" t="s">
        <v>659</v>
      </c>
      <c r="J39" s="38" t="s">
        <v>685</v>
      </c>
      <c r="K39" s="30" t="str">
        <f t="shared" si="6"/>
        <v>Asia→China→Shanghai</v>
      </c>
      <c r="L39" s="38" t="s">
        <v>706</v>
      </c>
      <c r="M39" s="38" t="s">
        <v>711</v>
      </c>
      <c r="N39" s="38" t="s">
        <v>725</v>
      </c>
      <c r="O39" s="38" t="s">
        <v>727</v>
      </c>
      <c r="P39" s="38" t="s">
        <v>771</v>
      </c>
      <c r="Q39" s="39">
        <v>757.19</v>
      </c>
      <c r="R39" s="39">
        <v>1735.41</v>
      </c>
      <c r="S39" s="39" t="str">
        <f>IF('standardised dimensions'!$R39&lt;=_xlfn.PERCENTILE.INC( Q39:Q660,0.25),"Low",IF(R39&lt;=_xlfn.PERCENTILE.INC(Q39:Q660,0.5),"Medium","High"))</f>
        <v>High</v>
      </c>
      <c r="T39" s="40">
        <v>0.13600000000000001</v>
      </c>
      <c r="U39" s="37">
        <v>8</v>
      </c>
      <c r="V39" s="39">
        <f t="shared" si="0"/>
        <v>11995.153920000001</v>
      </c>
      <c r="W39" s="39">
        <f t="shared" si="1"/>
        <v>6057.52</v>
      </c>
      <c r="X39" s="39">
        <f t="shared" si="7"/>
        <v>5937.6339200000002</v>
      </c>
      <c r="Y39" s="40">
        <f t="shared" si="8"/>
        <v>0.4950027285685718</v>
      </c>
    </row>
    <row r="40" spans="1:25" x14ac:dyDescent="0.3">
      <c r="A40" s="41" t="s">
        <v>53</v>
      </c>
      <c r="B40" s="42">
        <v>45401</v>
      </c>
      <c r="C40" s="42" t="str">
        <f t="shared" si="2"/>
        <v>Apr-2024</v>
      </c>
      <c r="D40" s="42" t="str">
        <f t="shared" si="3"/>
        <v>Q2-2024</v>
      </c>
      <c r="E40" s="42">
        <v>45418</v>
      </c>
      <c r="F40" s="42">
        <f t="shared" si="4"/>
        <v>45418</v>
      </c>
      <c r="G40" s="43">
        <f t="shared" si="5"/>
        <v>17</v>
      </c>
      <c r="H40" s="44" t="s">
        <v>646</v>
      </c>
      <c r="I40" s="44" t="s">
        <v>651</v>
      </c>
      <c r="J40" s="44" t="s">
        <v>663</v>
      </c>
      <c r="K40" s="30" t="str">
        <f t="shared" si="6"/>
        <v>Africa→Nigeria→Port Harcourt</v>
      </c>
      <c r="L40" s="44" t="s">
        <v>703</v>
      </c>
      <c r="M40" s="44" t="s">
        <v>708</v>
      </c>
      <c r="N40" s="44" t="s">
        <v>720</v>
      </c>
      <c r="O40" s="44" t="s">
        <v>728</v>
      </c>
      <c r="P40" s="44" t="s">
        <v>772</v>
      </c>
      <c r="Q40" s="45">
        <v>865.33</v>
      </c>
      <c r="R40" s="45">
        <v>1395.64</v>
      </c>
      <c r="S40" s="45" t="str">
        <f>IF('standardised dimensions'!$R40&lt;=_xlfn.PERCENTILE.INC( Q40:Q661,0.25),"Low",IF(R40&lt;=_xlfn.PERCENTILE.INC(Q40:Q661,0.5),"Medium","High"))</f>
        <v>High</v>
      </c>
      <c r="T40" s="46">
        <v>0.17499999999999999</v>
      </c>
      <c r="U40" s="43">
        <v>13</v>
      </c>
      <c r="V40" s="45">
        <f t="shared" si="0"/>
        <v>14968.239</v>
      </c>
      <c r="W40" s="45">
        <f t="shared" si="1"/>
        <v>11249.29</v>
      </c>
      <c r="X40" s="45">
        <f t="shared" si="7"/>
        <v>3718.9489999999987</v>
      </c>
      <c r="Y40" s="46">
        <f t="shared" si="8"/>
        <v>0.24845601409758347</v>
      </c>
    </row>
    <row r="41" spans="1:25" x14ac:dyDescent="0.3">
      <c r="A41" s="35" t="s">
        <v>54</v>
      </c>
      <c r="B41" s="36">
        <v>45094</v>
      </c>
      <c r="C41" s="36" t="str">
        <f t="shared" si="2"/>
        <v>Jun-2023</v>
      </c>
      <c r="D41" s="36" t="str">
        <f t="shared" si="3"/>
        <v>Q2-2023</v>
      </c>
      <c r="E41" s="36">
        <v>45101</v>
      </c>
      <c r="F41" s="36">
        <f t="shared" si="4"/>
        <v>45101</v>
      </c>
      <c r="G41" s="37">
        <f t="shared" si="5"/>
        <v>7</v>
      </c>
      <c r="H41" s="38" t="s">
        <v>648</v>
      </c>
      <c r="I41" s="38" t="s">
        <v>660</v>
      </c>
      <c r="J41" s="38" t="s">
        <v>686</v>
      </c>
      <c r="K41" s="30" t="str">
        <f t="shared" si="6"/>
        <v>Americas→USA→San Francisco</v>
      </c>
      <c r="L41" s="38" t="s">
        <v>701</v>
      </c>
      <c r="M41" s="38" t="s">
        <v>707</v>
      </c>
      <c r="N41" s="38" t="s">
        <v>714</v>
      </c>
      <c r="O41" s="38" t="s">
        <v>728</v>
      </c>
      <c r="P41" s="38" t="s">
        <v>773</v>
      </c>
      <c r="Q41" s="39">
        <v>313.99</v>
      </c>
      <c r="R41" s="39">
        <v>454.42</v>
      </c>
      <c r="S41" s="39" t="str">
        <f>IF('standardised dimensions'!$R41&lt;=_xlfn.PERCENTILE.INC( Q41:Q662,0.25),"Low",IF(R41&lt;=_xlfn.PERCENTILE.INC(Q41:Q662,0.5),"Medium","High"))</f>
        <v>Medium</v>
      </c>
      <c r="T41" s="40">
        <v>0.129</v>
      </c>
      <c r="U41" s="37">
        <v>9</v>
      </c>
      <c r="V41" s="39">
        <f t="shared" si="0"/>
        <v>3562.1983800000003</v>
      </c>
      <c r="W41" s="39">
        <f t="shared" si="1"/>
        <v>2825.91</v>
      </c>
      <c r="X41" s="39">
        <f t="shared" si="7"/>
        <v>736.28838000000042</v>
      </c>
      <c r="Y41" s="40">
        <f t="shared" si="8"/>
        <v>0.20669493988147858</v>
      </c>
    </row>
    <row r="42" spans="1:25" x14ac:dyDescent="0.3">
      <c r="A42" s="41" t="s">
        <v>55</v>
      </c>
      <c r="B42" s="42">
        <v>45531</v>
      </c>
      <c r="C42" s="42" t="str">
        <f t="shared" si="2"/>
        <v>Aug-2024</v>
      </c>
      <c r="D42" s="42" t="str">
        <f t="shared" si="3"/>
        <v>Q3-2024</v>
      </c>
      <c r="E42" s="42">
        <v>45554</v>
      </c>
      <c r="F42" s="42">
        <f t="shared" si="4"/>
        <v>45554</v>
      </c>
      <c r="G42" s="43">
        <f t="shared" si="5"/>
        <v>23</v>
      </c>
      <c r="H42" s="44" t="s">
        <v>649</v>
      </c>
      <c r="I42" s="44" t="s">
        <v>656</v>
      </c>
      <c r="J42" s="44" t="s">
        <v>671</v>
      </c>
      <c r="K42" s="30" t="str">
        <f t="shared" si="6"/>
        <v>Europe→Germany→Berlin</v>
      </c>
      <c r="L42" s="44" t="s">
        <v>705</v>
      </c>
      <c r="M42" s="44" t="s">
        <v>711</v>
      </c>
      <c r="N42" s="44" t="s">
        <v>726</v>
      </c>
      <c r="O42" s="44" t="s">
        <v>732</v>
      </c>
      <c r="P42" s="44" t="s">
        <v>774</v>
      </c>
      <c r="Q42" s="45">
        <v>1024.01</v>
      </c>
      <c r="R42" s="45">
        <v>1580.97</v>
      </c>
      <c r="S42" s="45" t="str">
        <f>IF('standardised dimensions'!$R42&lt;=_xlfn.PERCENTILE.INC( Q42:Q663,0.25),"Low",IF(R42&lt;=_xlfn.PERCENTILE.INC(Q42:Q663,0.5),"Medium","High"))</f>
        <v>High</v>
      </c>
      <c r="T42" s="46">
        <v>3.6999999999999998E-2</v>
      </c>
      <c r="U42" s="43">
        <v>27</v>
      </c>
      <c r="V42" s="45">
        <f t="shared" si="0"/>
        <v>41106.800970000004</v>
      </c>
      <c r="W42" s="45">
        <f t="shared" si="1"/>
        <v>27648.27</v>
      </c>
      <c r="X42" s="45">
        <f t="shared" si="7"/>
        <v>13458.530970000003</v>
      </c>
      <c r="Y42" s="46">
        <f t="shared" si="8"/>
        <v>0.3274039976942531</v>
      </c>
    </row>
    <row r="43" spans="1:25" x14ac:dyDescent="0.3">
      <c r="A43" s="35" t="s">
        <v>56</v>
      </c>
      <c r="B43" s="36">
        <v>45302</v>
      </c>
      <c r="C43" s="36" t="str">
        <f t="shared" si="2"/>
        <v>Jan-2024</v>
      </c>
      <c r="D43" s="36" t="str">
        <f t="shared" si="3"/>
        <v>Q1-2024</v>
      </c>
      <c r="E43" s="36">
        <v>45324</v>
      </c>
      <c r="F43" s="36">
        <f t="shared" si="4"/>
        <v>45324</v>
      </c>
      <c r="G43" s="37">
        <f t="shared" si="5"/>
        <v>22</v>
      </c>
      <c r="H43" s="38" t="s">
        <v>646</v>
      </c>
      <c r="I43" s="38" t="s">
        <v>661</v>
      </c>
      <c r="J43" s="38" t="s">
        <v>687</v>
      </c>
      <c r="K43" s="30" t="str">
        <f t="shared" si="6"/>
        <v>Africa→South Africa→Durban</v>
      </c>
      <c r="L43" s="38" t="s">
        <v>704</v>
      </c>
      <c r="M43" s="38" t="s">
        <v>708</v>
      </c>
      <c r="N43" s="38" t="s">
        <v>723</v>
      </c>
      <c r="O43" s="38" t="s">
        <v>729</v>
      </c>
      <c r="P43" s="38" t="s">
        <v>775</v>
      </c>
      <c r="Q43" s="39">
        <v>1206.2</v>
      </c>
      <c r="R43" s="39">
        <v>1759.79</v>
      </c>
      <c r="S43" s="39" t="str">
        <f>IF('standardised dimensions'!$R43&lt;=_xlfn.PERCENTILE.INC( Q43:Q664,0.25),"Low",IF(R43&lt;=_xlfn.PERCENTILE.INC(Q43:Q664,0.5),"Medium","High"))</f>
        <v>High</v>
      </c>
      <c r="T43" s="40">
        <v>0</v>
      </c>
      <c r="U43" s="37">
        <v>6</v>
      </c>
      <c r="V43" s="39">
        <f t="shared" si="0"/>
        <v>10558.74</v>
      </c>
      <c r="W43" s="39">
        <f t="shared" si="1"/>
        <v>7237.2000000000007</v>
      </c>
      <c r="X43" s="39">
        <f t="shared" si="7"/>
        <v>3321.5399999999991</v>
      </c>
      <c r="Y43" s="40">
        <f t="shared" si="8"/>
        <v>0.31457730751964713</v>
      </c>
    </row>
    <row r="44" spans="1:25" x14ac:dyDescent="0.3">
      <c r="A44" s="41" t="s">
        <v>57</v>
      </c>
      <c r="B44" s="42">
        <v>45590</v>
      </c>
      <c r="C44" s="42" t="str">
        <f t="shared" si="2"/>
        <v>Oct-2024</v>
      </c>
      <c r="D44" s="42" t="str">
        <f t="shared" si="3"/>
        <v>Q4-2024</v>
      </c>
      <c r="E44" s="42">
        <v>45610</v>
      </c>
      <c r="F44" s="42">
        <f t="shared" si="4"/>
        <v>45610</v>
      </c>
      <c r="G44" s="43">
        <f t="shared" si="5"/>
        <v>20</v>
      </c>
      <c r="H44" s="44" t="s">
        <v>646</v>
      </c>
      <c r="I44" s="44" t="s">
        <v>650</v>
      </c>
      <c r="J44" s="44" t="s">
        <v>675</v>
      </c>
      <c r="K44" s="30" t="str">
        <f t="shared" si="6"/>
        <v>Africa→Kenya→Mombasa</v>
      </c>
      <c r="L44" s="44" t="s">
        <v>701</v>
      </c>
      <c r="M44" s="44" t="s">
        <v>711</v>
      </c>
      <c r="N44" s="44" t="s">
        <v>722</v>
      </c>
      <c r="O44" s="44" t="s">
        <v>728</v>
      </c>
      <c r="P44" s="44" t="s">
        <v>776</v>
      </c>
      <c r="Q44" s="45">
        <v>1396.48</v>
      </c>
      <c r="R44" s="45">
        <v>3204.5</v>
      </c>
      <c r="S44" s="45" t="str">
        <f>IF('standardised dimensions'!$R44&lt;=_xlfn.PERCENTILE.INC( Q44:Q665,0.25),"Low",IF(R44&lt;=_xlfn.PERCENTILE.INC(Q44:Q665,0.5),"Medium","High"))</f>
        <v>High</v>
      </c>
      <c r="T44" s="46">
        <v>0.318</v>
      </c>
      <c r="U44" s="43">
        <v>14</v>
      </c>
      <c r="V44" s="45">
        <f t="shared" si="0"/>
        <v>30596.565999999999</v>
      </c>
      <c r="W44" s="45">
        <f t="shared" si="1"/>
        <v>19550.72</v>
      </c>
      <c r="X44" s="45">
        <f t="shared" si="7"/>
        <v>11045.845999999998</v>
      </c>
      <c r="Y44" s="46">
        <f t="shared" si="8"/>
        <v>0.36101587348070363</v>
      </c>
    </row>
    <row r="45" spans="1:25" x14ac:dyDescent="0.3">
      <c r="A45" s="35" t="s">
        <v>58</v>
      </c>
      <c r="B45" s="36">
        <v>45806</v>
      </c>
      <c r="C45" s="36" t="str">
        <f t="shared" si="2"/>
        <v>May-2025</v>
      </c>
      <c r="D45" s="36" t="str">
        <f t="shared" si="3"/>
        <v>Q2-2025</v>
      </c>
      <c r="E45" s="36">
        <v>45828</v>
      </c>
      <c r="F45" s="36">
        <f t="shared" si="4"/>
        <v>45828</v>
      </c>
      <c r="G45" s="37">
        <f t="shared" si="5"/>
        <v>22</v>
      </c>
      <c r="H45" s="38" t="s">
        <v>649</v>
      </c>
      <c r="I45" s="38" t="s">
        <v>656</v>
      </c>
      <c r="J45" s="38" t="s">
        <v>671</v>
      </c>
      <c r="K45" s="30" t="str">
        <f t="shared" si="6"/>
        <v>Europe→Germany→Berlin</v>
      </c>
      <c r="L45" s="38" t="s">
        <v>701</v>
      </c>
      <c r="M45" s="38" t="s">
        <v>711</v>
      </c>
      <c r="N45" s="38" t="s">
        <v>720</v>
      </c>
      <c r="O45" s="38" t="s">
        <v>728</v>
      </c>
      <c r="P45" s="38" t="s">
        <v>777</v>
      </c>
      <c r="Q45" s="39">
        <v>483.47</v>
      </c>
      <c r="R45" s="39">
        <v>1135.43</v>
      </c>
      <c r="S45" s="39" t="str">
        <f>IF('standardised dimensions'!$R45&lt;=_xlfn.PERCENTILE.INC( Q45:Q666,0.25),"Low",IF(R45&lt;=_xlfn.PERCENTILE.INC(Q45:Q666,0.5),"Medium","High"))</f>
        <v>High</v>
      </c>
      <c r="T45" s="40">
        <v>0.14599999999999999</v>
      </c>
      <c r="U45" s="37">
        <v>11</v>
      </c>
      <c r="V45" s="39">
        <f t="shared" si="0"/>
        <v>10666.229420000001</v>
      </c>
      <c r="W45" s="39">
        <f t="shared" si="1"/>
        <v>5318.17</v>
      </c>
      <c r="X45" s="39">
        <f t="shared" si="7"/>
        <v>5348.0594200000014</v>
      </c>
      <c r="Y45" s="40">
        <f t="shared" si="8"/>
        <v>0.50140112399719983</v>
      </c>
    </row>
    <row r="46" spans="1:25" x14ac:dyDescent="0.3">
      <c r="A46" s="41" t="s">
        <v>59</v>
      </c>
      <c r="B46" s="42">
        <v>45432</v>
      </c>
      <c r="C46" s="42" t="str">
        <f t="shared" si="2"/>
        <v>May-2024</v>
      </c>
      <c r="D46" s="42" t="str">
        <f t="shared" si="3"/>
        <v>Q2-2024</v>
      </c>
      <c r="E46" s="42">
        <v>45445</v>
      </c>
      <c r="F46" s="42">
        <f t="shared" si="4"/>
        <v>45445</v>
      </c>
      <c r="G46" s="43">
        <f t="shared" si="5"/>
        <v>13</v>
      </c>
      <c r="H46" s="44" t="s">
        <v>648</v>
      </c>
      <c r="I46" s="44" t="s">
        <v>653</v>
      </c>
      <c r="J46" s="44" t="s">
        <v>688</v>
      </c>
      <c r="K46" s="30" t="str">
        <f t="shared" si="6"/>
        <v>Americas→Canada→Vancouver</v>
      </c>
      <c r="L46" s="44" t="s">
        <v>706</v>
      </c>
      <c r="M46" s="44" t="s">
        <v>709</v>
      </c>
      <c r="N46" s="44" t="s">
        <v>723</v>
      </c>
      <c r="O46" s="44" t="s">
        <v>727</v>
      </c>
      <c r="P46" s="44" t="s">
        <v>778</v>
      </c>
      <c r="Q46" s="45">
        <v>675.43</v>
      </c>
      <c r="R46" s="45">
        <v>996.36</v>
      </c>
      <c r="S46" s="45" t="str">
        <f>IF('standardised dimensions'!$R46&lt;=_xlfn.PERCENTILE.INC( Q46:Q667,0.25),"Low",IF(R46&lt;=_xlfn.PERCENTILE.INC(Q46:Q667,0.5),"Medium","High"))</f>
        <v>High</v>
      </c>
      <c r="T46" s="46">
        <v>0.182</v>
      </c>
      <c r="U46" s="43">
        <v>22</v>
      </c>
      <c r="V46" s="45">
        <f t="shared" si="0"/>
        <v>17930.494560000003</v>
      </c>
      <c r="W46" s="45">
        <f t="shared" si="1"/>
        <v>14859.46</v>
      </c>
      <c r="X46" s="45">
        <f t="shared" si="7"/>
        <v>3071.0345600000037</v>
      </c>
      <c r="Y46" s="46">
        <f t="shared" si="8"/>
        <v>0.17127439233332575</v>
      </c>
    </row>
    <row r="47" spans="1:25" x14ac:dyDescent="0.3">
      <c r="A47" s="35" t="s">
        <v>60</v>
      </c>
      <c r="B47" s="36">
        <v>45035</v>
      </c>
      <c r="C47" s="36" t="str">
        <f t="shared" si="2"/>
        <v>Apr-2023</v>
      </c>
      <c r="D47" s="36" t="str">
        <f t="shared" si="3"/>
        <v>Q2-2023</v>
      </c>
      <c r="E47" s="36">
        <v>45046</v>
      </c>
      <c r="F47" s="36">
        <f t="shared" si="4"/>
        <v>45046</v>
      </c>
      <c r="G47" s="37">
        <f t="shared" si="5"/>
        <v>11</v>
      </c>
      <c r="H47" s="38" t="s">
        <v>647</v>
      </c>
      <c r="I47" s="38" t="s">
        <v>654</v>
      </c>
      <c r="J47" s="38" t="s">
        <v>680</v>
      </c>
      <c r="K47" s="30" t="str">
        <f t="shared" si="6"/>
        <v>Asia→India→Delhi</v>
      </c>
      <c r="L47" s="38" t="s">
        <v>705</v>
      </c>
      <c r="M47" s="38" t="s">
        <v>707</v>
      </c>
      <c r="N47" s="38" t="s">
        <v>720</v>
      </c>
      <c r="O47" s="38" t="s">
        <v>729</v>
      </c>
      <c r="P47" s="38" t="s">
        <v>779</v>
      </c>
      <c r="Q47" s="39">
        <v>826.55</v>
      </c>
      <c r="R47" s="39">
        <v>1397.05</v>
      </c>
      <c r="S47" s="39" t="str">
        <f>IF('standardised dimensions'!$R47&lt;=_xlfn.PERCENTILE.INC( Q47:Q668,0.25),"Low",IF(R47&lt;=_xlfn.PERCENTILE.INC(Q47:Q668,0.5),"Medium","High"))</f>
        <v>High</v>
      </c>
      <c r="T47" s="40">
        <v>0.16900000000000001</v>
      </c>
      <c r="U47" s="37">
        <v>28</v>
      </c>
      <c r="V47" s="39">
        <f t="shared" si="0"/>
        <v>32506.559399999998</v>
      </c>
      <c r="W47" s="39">
        <f t="shared" si="1"/>
        <v>23143.399999999998</v>
      </c>
      <c r="X47" s="39">
        <f t="shared" si="7"/>
        <v>9363.1594000000005</v>
      </c>
      <c r="Y47" s="40">
        <f t="shared" si="8"/>
        <v>0.28803907804527601</v>
      </c>
    </row>
    <row r="48" spans="1:25" x14ac:dyDescent="0.3">
      <c r="A48" s="41" t="s">
        <v>61</v>
      </c>
      <c r="B48" s="42">
        <v>45100</v>
      </c>
      <c r="C48" s="42" t="str">
        <f t="shared" si="2"/>
        <v>Jun-2023</v>
      </c>
      <c r="D48" s="42" t="str">
        <f t="shared" si="3"/>
        <v>Q2-2023</v>
      </c>
      <c r="E48" s="42">
        <v>45110</v>
      </c>
      <c r="F48" s="42">
        <f t="shared" si="4"/>
        <v>45110</v>
      </c>
      <c r="G48" s="43">
        <f t="shared" si="5"/>
        <v>10</v>
      </c>
      <c r="H48" s="44" t="s">
        <v>646</v>
      </c>
      <c r="I48" s="44" t="s">
        <v>651</v>
      </c>
      <c r="J48" s="44" t="s">
        <v>669</v>
      </c>
      <c r="K48" s="30" t="str">
        <f t="shared" si="6"/>
        <v>Africa→Nigeria→Abuja</v>
      </c>
      <c r="L48" s="44" t="s">
        <v>704</v>
      </c>
      <c r="M48" s="44" t="s">
        <v>708</v>
      </c>
      <c r="N48" s="44" t="s">
        <v>713</v>
      </c>
      <c r="O48" s="44" t="s">
        <v>728</v>
      </c>
      <c r="P48" s="44" t="s">
        <v>780</v>
      </c>
      <c r="Q48" s="45">
        <v>337.75</v>
      </c>
      <c r="R48" s="45">
        <v>548.89</v>
      </c>
      <c r="S48" s="45" t="str">
        <f>IF('standardised dimensions'!$R48&lt;=_xlfn.PERCENTILE.INC( Q48:Q669,0.25),"Low",IF(R48&lt;=_xlfn.PERCENTILE.INC(Q48:Q669,0.5),"Medium","High"))</f>
        <v>Medium</v>
      </c>
      <c r="T48" s="46">
        <v>0</v>
      </c>
      <c r="U48" s="43">
        <v>13</v>
      </c>
      <c r="V48" s="45">
        <f t="shared" si="0"/>
        <v>7135.57</v>
      </c>
      <c r="W48" s="45">
        <f t="shared" si="1"/>
        <v>4390.75</v>
      </c>
      <c r="X48" s="45">
        <f t="shared" si="7"/>
        <v>2744.8199999999997</v>
      </c>
      <c r="Y48" s="46">
        <f t="shared" si="8"/>
        <v>0.38466723751571352</v>
      </c>
    </row>
    <row r="49" spans="1:25" x14ac:dyDescent="0.3">
      <c r="A49" s="35" t="s">
        <v>62</v>
      </c>
      <c r="B49" s="36">
        <v>45426</v>
      </c>
      <c r="C49" s="36" t="str">
        <f t="shared" si="2"/>
        <v>May-2024</v>
      </c>
      <c r="D49" s="36" t="str">
        <f t="shared" si="3"/>
        <v>Q2-2024</v>
      </c>
      <c r="E49" s="36">
        <v>45440</v>
      </c>
      <c r="F49" s="36">
        <f t="shared" si="4"/>
        <v>45440</v>
      </c>
      <c r="G49" s="37">
        <f t="shared" si="5"/>
        <v>14</v>
      </c>
      <c r="H49" s="38" t="s">
        <v>649</v>
      </c>
      <c r="I49" s="38" t="s">
        <v>658</v>
      </c>
      <c r="J49" s="38" t="s">
        <v>674</v>
      </c>
      <c r="K49" s="30" t="str">
        <f t="shared" si="6"/>
        <v>Europe→United Kingdom→Birmingham</v>
      </c>
      <c r="L49" s="38" t="s">
        <v>704</v>
      </c>
      <c r="M49" s="38" t="s">
        <v>707</v>
      </c>
      <c r="N49" s="38" t="s">
        <v>717</v>
      </c>
      <c r="O49" s="38" t="s">
        <v>729</v>
      </c>
      <c r="P49" s="38" t="s">
        <v>781</v>
      </c>
      <c r="Q49" s="39">
        <v>1421.14</v>
      </c>
      <c r="R49" s="39">
        <v>3524</v>
      </c>
      <c r="S49" s="39" t="str">
        <f>IF('standardised dimensions'!$R49&lt;=_xlfn.PERCENTILE.INC( Q49:Q670,0.25),"Low",IF(R49&lt;=_xlfn.PERCENTILE.INC(Q49:Q670,0.5),"Medium","High"))</f>
        <v>High</v>
      </c>
      <c r="T49" s="40">
        <v>0</v>
      </c>
      <c r="U49" s="37">
        <v>31</v>
      </c>
      <c r="V49" s="39">
        <f t="shared" si="0"/>
        <v>109244</v>
      </c>
      <c r="W49" s="39">
        <f t="shared" si="1"/>
        <v>44055.340000000004</v>
      </c>
      <c r="X49" s="39">
        <f t="shared" si="7"/>
        <v>65188.659999999996</v>
      </c>
      <c r="Y49" s="40">
        <f t="shared" si="8"/>
        <v>0.59672531214528945</v>
      </c>
    </row>
    <row r="50" spans="1:25" x14ac:dyDescent="0.3">
      <c r="A50" s="41" t="s">
        <v>63</v>
      </c>
      <c r="B50" s="42">
        <v>45579</v>
      </c>
      <c r="C50" s="42" t="str">
        <f t="shared" si="2"/>
        <v>Oct-2024</v>
      </c>
      <c r="D50" s="42" t="str">
        <f t="shared" si="3"/>
        <v>Q4-2024</v>
      </c>
      <c r="E50" s="42">
        <v>45604</v>
      </c>
      <c r="F50" s="42">
        <f t="shared" si="4"/>
        <v>45604</v>
      </c>
      <c r="G50" s="43">
        <f t="shared" si="5"/>
        <v>25</v>
      </c>
      <c r="H50" s="44" t="s">
        <v>646</v>
      </c>
      <c r="I50" s="44" t="s">
        <v>651</v>
      </c>
      <c r="J50" s="44" t="s">
        <v>665</v>
      </c>
      <c r="K50" s="30" t="str">
        <f t="shared" si="6"/>
        <v>Africa→Nigeria→Lagos</v>
      </c>
      <c r="L50" s="44" t="s">
        <v>706</v>
      </c>
      <c r="M50" s="44" t="s">
        <v>708</v>
      </c>
      <c r="N50" s="44" t="s">
        <v>719</v>
      </c>
      <c r="O50" s="44" t="s">
        <v>729</v>
      </c>
      <c r="P50" s="44" t="s">
        <v>782</v>
      </c>
      <c r="Q50" s="45">
        <v>859.35</v>
      </c>
      <c r="R50" s="45">
        <v>1825.61</v>
      </c>
      <c r="S50" s="45" t="str">
        <f>IF('standardised dimensions'!$R50&lt;=_xlfn.PERCENTILE.INC( Q50:Q671,0.25),"Low",IF(R50&lt;=_xlfn.PERCENTILE.INC(Q50:Q671,0.5),"Medium","High"))</f>
        <v>High</v>
      </c>
      <c r="T50" s="46">
        <v>0.187</v>
      </c>
      <c r="U50" s="43">
        <v>24</v>
      </c>
      <c r="V50" s="45">
        <f t="shared" si="0"/>
        <v>35621.302319999995</v>
      </c>
      <c r="W50" s="45">
        <f t="shared" si="1"/>
        <v>20624.400000000001</v>
      </c>
      <c r="X50" s="45">
        <f t="shared" si="7"/>
        <v>14996.902319999994</v>
      </c>
      <c r="Y50" s="46">
        <f t="shared" si="8"/>
        <v>0.42100937762681989</v>
      </c>
    </row>
    <row r="51" spans="1:25" x14ac:dyDescent="0.3">
      <c r="A51" s="35" t="s">
        <v>64</v>
      </c>
      <c r="B51" s="36">
        <v>45117</v>
      </c>
      <c r="C51" s="36" t="str">
        <f t="shared" si="2"/>
        <v>Jul-2023</v>
      </c>
      <c r="D51" s="36" t="str">
        <f t="shared" si="3"/>
        <v>Q3-2023</v>
      </c>
      <c r="E51" s="36">
        <v>45139</v>
      </c>
      <c r="F51" s="36">
        <f t="shared" si="4"/>
        <v>45139</v>
      </c>
      <c r="G51" s="37">
        <f t="shared" si="5"/>
        <v>22</v>
      </c>
      <c r="H51" s="38" t="s">
        <v>649</v>
      </c>
      <c r="I51" s="38" t="s">
        <v>657</v>
      </c>
      <c r="J51" s="38" t="s">
        <v>673</v>
      </c>
      <c r="K51" s="30" t="str">
        <f t="shared" si="6"/>
        <v>Europe→France→Marseille</v>
      </c>
      <c r="L51" s="38" t="s">
        <v>704</v>
      </c>
      <c r="M51" s="38" t="s">
        <v>709</v>
      </c>
      <c r="N51" s="38" t="s">
        <v>717</v>
      </c>
      <c r="O51" s="38" t="s">
        <v>728</v>
      </c>
      <c r="P51" s="38" t="s">
        <v>783</v>
      </c>
      <c r="Q51" s="39">
        <v>1303.56</v>
      </c>
      <c r="R51" s="39">
        <v>1791.37</v>
      </c>
      <c r="S51" s="39" t="str">
        <f>IF('standardised dimensions'!$R51&lt;=_xlfn.PERCENTILE.INC( Q51:Q672,0.25),"Low",IF(R51&lt;=_xlfn.PERCENTILE.INC(Q51:Q672,0.5),"Medium","High"))</f>
        <v>High</v>
      </c>
      <c r="T51" s="40">
        <v>0.126</v>
      </c>
      <c r="U51" s="37">
        <v>22</v>
      </c>
      <c r="V51" s="39">
        <f t="shared" si="0"/>
        <v>34444.462359999998</v>
      </c>
      <c r="W51" s="39">
        <f t="shared" si="1"/>
        <v>28678.32</v>
      </c>
      <c r="X51" s="39">
        <f t="shared" si="7"/>
        <v>5766.142359999998</v>
      </c>
      <c r="Y51" s="40">
        <f t="shared" si="8"/>
        <v>0.16740404596055358</v>
      </c>
    </row>
    <row r="52" spans="1:25" x14ac:dyDescent="0.3">
      <c r="A52" s="41" t="s">
        <v>65</v>
      </c>
      <c r="B52" s="42">
        <v>45602</v>
      </c>
      <c r="C52" s="42" t="str">
        <f t="shared" si="2"/>
        <v>Nov-2024</v>
      </c>
      <c r="D52" s="42" t="str">
        <f t="shared" si="3"/>
        <v>Q4-2024</v>
      </c>
      <c r="E52" s="42">
        <v>45618</v>
      </c>
      <c r="F52" s="42">
        <f t="shared" si="4"/>
        <v>45618</v>
      </c>
      <c r="G52" s="43">
        <f t="shared" si="5"/>
        <v>16</v>
      </c>
      <c r="H52" s="44" t="s">
        <v>648</v>
      </c>
      <c r="I52" s="44" t="s">
        <v>653</v>
      </c>
      <c r="J52" s="44" t="s">
        <v>667</v>
      </c>
      <c r="K52" s="30" t="str">
        <f t="shared" si="6"/>
        <v>Americas→Canada→Toronto</v>
      </c>
      <c r="L52" s="44" t="s">
        <v>703</v>
      </c>
      <c r="M52" s="44" t="s">
        <v>710</v>
      </c>
      <c r="N52" s="44" t="s">
        <v>726</v>
      </c>
      <c r="O52" s="44" t="s">
        <v>733</v>
      </c>
      <c r="P52" s="44" t="s">
        <v>784</v>
      </c>
      <c r="Q52" s="45">
        <v>1454.11</v>
      </c>
      <c r="R52" s="45">
        <v>2629.75</v>
      </c>
      <c r="S52" s="45" t="str">
        <f>IF('standardised dimensions'!$R52&lt;=_xlfn.PERCENTILE.INC( Q52:Q673,0.25),"Low",IF(R52&lt;=_xlfn.PERCENTILE.INC(Q52:Q673,0.5),"Medium","High"))</f>
        <v>High</v>
      </c>
      <c r="T52" s="46">
        <v>0.29199999999999998</v>
      </c>
      <c r="U52" s="43">
        <v>8</v>
      </c>
      <c r="V52" s="45">
        <f t="shared" si="0"/>
        <v>14894.903999999999</v>
      </c>
      <c r="W52" s="45">
        <f t="shared" si="1"/>
        <v>11632.88</v>
      </c>
      <c r="X52" s="45">
        <f t="shared" si="7"/>
        <v>3262.0239999999994</v>
      </c>
      <c r="Y52" s="46">
        <f t="shared" si="8"/>
        <v>0.21900268709351867</v>
      </c>
    </row>
    <row r="53" spans="1:25" x14ac:dyDescent="0.3">
      <c r="A53" s="35" t="s">
        <v>66</v>
      </c>
      <c r="B53" s="36">
        <v>45582</v>
      </c>
      <c r="C53" s="36" t="str">
        <f t="shared" si="2"/>
        <v>Oct-2024</v>
      </c>
      <c r="D53" s="36" t="str">
        <f t="shared" si="3"/>
        <v>Q4-2024</v>
      </c>
      <c r="E53" s="36">
        <v>45602</v>
      </c>
      <c r="F53" s="36">
        <f t="shared" si="4"/>
        <v>45602</v>
      </c>
      <c r="G53" s="37">
        <f t="shared" si="5"/>
        <v>20</v>
      </c>
      <c r="H53" s="38" t="s">
        <v>647</v>
      </c>
      <c r="I53" s="38" t="s">
        <v>654</v>
      </c>
      <c r="J53" s="38" t="s">
        <v>668</v>
      </c>
      <c r="K53" s="30" t="str">
        <f t="shared" si="6"/>
        <v>Asia→India→Bengaluru</v>
      </c>
      <c r="L53" s="38" t="s">
        <v>706</v>
      </c>
      <c r="M53" s="38" t="s">
        <v>710</v>
      </c>
      <c r="N53" s="38" t="s">
        <v>719</v>
      </c>
      <c r="O53" s="38" t="s">
        <v>732</v>
      </c>
      <c r="P53" s="38" t="s">
        <v>785</v>
      </c>
      <c r="Q53" s="39">
        <v>72.94</v>
      </c>
      <c r="R53" s="39">
        <v>106.3</v>
      </c>
      <c r="S53" s="39" t="str">
        <f>IF('standardised dimensions'!$R53&lt;=_xlfn.PERCENTILE.INC( Q53:Q674,0.25),"Low",IF(R53&lt;=_xlfn.PERCENTILE.INC(Q53:Q674,0.5),"Medium","High"))</f>
        <v>Low</v>
      </c>
      <c r="T53" s="40">
        <v>0.29499999999999998</v>
      </c>
      <c r="U53" s="37">
        <v>8</v>
      </c>
      <c r="V53" s="39">
        <f t="shared" si="0"/>
        <v>599.53200000000004</v>
      </c>
      <c r="W53" s="39">
        <f t="shared" si="1"/>
        <v>583.52</v>
      </c>
      <c r="X53" s="39">
        <f t="shared" si="7"/>
        <v>16.012000000000057</v>
      </c>
      <c r="Y53" s="40">
        <f t="shared" si="8"/>
        <v>2.6707498515508857E-2</v>
      </c>
    </row>
    <row r="54" spans="1:25" x14ac:dyDescent="0.3">
      <c r="A54" s="41" t="s">
        <v>67</v>
      </c>
      <c r="B54" s="42">
        <v>45016</v>
      </c>
      <c r="C54" s="42" t="str">
        <f t="shared" si="2"/>
        <v>Mar-2023</v>
      </c>
      <c r="D54" s="42" t="str">
        <f t="shared" si="3"/>
        <v>Q1-2023</v>
      </c>
      <c r="E54" s="42">
        <v>45021</v>
      </c>
      <c r="F54" s="42">
        <f t="shared" si="4"/>
        <v>45021</v>
      </c>
      <c r="G54" s="43">
        <f t="shared" si="5"/>
        <v>5</v>
      </c>
      <c r="H54" s="44" t="s">
        <v>646</v>
      </c>
      <c r="I54" s="44" t="s">
        <v>650</v>
      </c>
      <c r="J54" s="44" t="s">
        <v>678</v>
      </c>
      <c r="K54" s="30" t="str">
        <f t="shared" si="6"/>
        <v>Africa→Kenya→Nakuru</v>
      </c>
      <c r="L54" s="44" t="s">
        <v>702</v>
      </c>
      <c r="M54" s="44" t="s">
        <v>709</v>
      </c>
      <c r="N54" s="44" t="s">
        <v>717</v>
      </c>
      <c r="O54" s="44" t="s">
        <v>731</v>
      </c>
      <c r="P54" s="44" t="s">
        <v>786</v>
      </c>
      <c r="Q54" s="45">
        <v>533.26</v>
      </c>
      <c r="R54" s="45">
        <v>385.72</v>
      </c>
      <c r="S54" s="45" t="str">
        <f>IF('standardised dimensions'!$R54&lt;=_xlfn.PERCENTILE.INC( Q54:Q675,0.25),"Low",IF(R54&lt;=_xlfn.PERCENTILE.INC(Q54:Q675,0.5),"Medium","High"))</f>
        <v>Low</v>
      </c>
      <c r="T54" s="46">
        <v>0</v>
      </c>
      <c r="U54" s="43">
        <v>15</v>
      </c>
      <c r="V54" s="45">
        <f t="shared" si="0"/>
        <v>5785.8</v>
      </c>
      <c r="W54" s="45">
        <f t="shared" si="1"/>
        <v>7998.9</v>
      </c>
      <c r="X54" s="45">
        <f t="shared" si="7"/>
        <v>-2213.0999999999995</v>
      </c>
      <c r="Y54" s="46">
        <f t="shared" si="8"/>
        <v>-0.38250544436378708</v>
      </c>
    </row>
    <row r="55" spans="1:25" x14ac:dyDescent="0.3">
      <c r="A55" s="35" t="s">
        <v>68</v>
      </c>
      <c r="B55" s="36">
        <v>45678</v>
      </c>
      <c r="C55" s="36" t="str">
        <f t="shared" si="2"/>
        <v>Jan-2025</v>
      </c>
      <c r="D55" s="36" t="str">
        <f t="shared" si="3"/>
        <v>Q1-2025</v>
      </c>
      <c r="E55" s="36">
        <v>45704</v>
      </c>
      <c r="F55" s="36">
        <f t="shared" si="4"/>
        <v>45704</v>
      </c>
      <c r="G55" s="37">
        <f t="shared" si="5"/>
        <v>26</v>
      </c>
      <c r="H55" s="38" t="s">
        <v>649</v>
      </c>
      <c r="I55" s="38" t="s">
        <v>657</v>
      </c>
      <c r="J55" s="38" t="s">
        <v>679</v>
      </c>
      <c r="K55" s="30" t="str">
        <f t="shared" si="6"/>
        <v>Europe→France→Lyon</v>
      </c>
      <c r="L55" s="38" t="s">
        <v>701</v>
      </c>
      <c r="M55" s="38" t="s">
        <v>710</v>
      </c>
      <c r="N55" s="38" t="s">
        <v>719</v>
      </c>
      <c r="O55" s="38" t="s">
        <v>731</v>
      </c>
      <c r="P55" s="38" t="s">
        <v>787</v>
      </c>
      <c r="Q55" s="39">
        <v>204.11</v>
      </c>
      <c r="R55" s="39">
        <v>236.87</v>
      </c>
      <c r="S55" s="39" t="str">
        <f>IF('standardised dimensions'!$R55&lt;=_xlfn.PERCENTILE.INC( Q55:Q676,0.25),"Low",IF(R55&lt;=_xlfn.PERCENTILE.INC(Q55:Q676,0.5),"Medium","High"))</f>
        <v>Low</v>
      </c>
      <c r="T55" s="40">
        <v>0.182</v>
      </c>
      <c r="U55" s="37">
        <v>13</v>
      </c>
      <c r="V55" s="39">
        <f t="shared" si="0"/>
        <v>2518.8755800000004</v>
      </c>
      <c r="W55" s="39">
        <f t="shared" si="1"/>
        <v>2653.4300000000003</v>
      </c>
      <c r="X55" s="39">
        <f t="shared" si="7"/>
        <v>-134.55441999999994</v>
      </c>
      <c r="Y55" s="40">
        <f t="shared" si="8"/>
        <v>-5.3418446337075494E-2</v>
      </c>
    </row>
    <row r="56" spans="1:25" x14ac:dyDescent="0.3">
      <c r="A56" s="41" t="s">
        <v>69</v>
      </c>
      <c r="B56" s="42">
        <v>45168</v>
      </c>
      <c r="C56" s="42" t="str">
        <f t="shared" si="2"/>
        <v>Aug-2023</v>
      </c>
      <c r="D56" s="42" t="str">
        <f t="shared" si="3"/>
        <v>Q3-2023</v>
      </c>
      <c r="E56" s="42">
        <v>45170</v>
      </c>
      <c r="F56" s="42">
        <f t="shared" si="4"/>
        <v>45170</v>
      </c>
      <c r="G56" s="43">
        <f t="shared" si="5"/>
        <v>2</v>
      </c>
      <c r="H56" s="44" t="s">
        <v>649</v>
      </c>
      <c r="I56" s="44" t="s">
        <v>656</v>
      </c>
      <c r="J56" s="44" t="s">
        <v>684</v>
      </c>
      <c r="K56" s="30" t="str">
        <f t="shared" si="6"/>
        <v>Europe→Germany→Munich</v>
      </c>
      <c r="L56" s="44" t="s">
        <v>701</v>
      </c>
      <c r="M56" s="44" t="s">
        <v>711</v>
      </c>
      <c r="N56" s="44" t="s">
        <v>725</v>
      </c>
      <c r="O56" s="44" t="s">
        <v>729</v>
      </c>
      <c r="P56" s="44" t="s">
        <v>788</v>
      </c>
      <c r="Q56" s="45">
        <v>44.42</v>
      </c>
      <c r="R56" s="45">
        <v>41.9</v>
      </c>
      <c r="S56" s="45" t="str">
        <f>IF('standardised dimensions'!$R56&lt;=_xlfn.PERCENTILE.INC( Q56:Q677,0.25),"Low",IF(R56&lt;=_xlfn.PERCENTILE.INC(Q56:Q677,0.5),"Medium","High"))</f>
        <v>Low</v>
      </c>
      <c r="T56" s="46">
        <v>0.14399999999999999</v>
      </c>
      <c r="U56" s="43">
        <v>6</v>
      </c>
      <c r="V56" s="45">
        <f t="shared" si="0"/>
        <v>215.19839999999996</v>
      </c>
      <c r="W56" s="45">
        <f t="shared" si="1"/>
        <v>266.52</v>
      </c>
      <c r="X56" s="45">
        <f t="shared" si="7"/>
        <v>-51.321600000000018</v>
      </c>
      <c r="Y56" s="46">
        <f t="shared" si="8"/>
        <v>-0.23848504449847224</v>
      </c>
    </row>
    <row r="57" spans="1:25" x14ac:dyDescent="0.3">
      <c r="A57" s="35" t="s">
        <v>70</v>
      </c>
      <c r="B57" s="36">
        <v>45753</v>
      </c>
      <c r="C57" s="36" t="str">
        <f t="shared" si="2"/>
        <v>Apr-2025</v>
      </c>
      <c r="D57" s="36" t="str">
        <f t="shared" si="3"/>
        <v>Q2-2025</v>
      </c>
      <c r="E57" s="36">
        <v>45777</v>
      </c>
      <c r="F57" s="36">
        <f t="shared" si="4"/>
        <v>45777</v>
      </c>
      <c r="G57" s="37">
        <f t="shared" si="5"/>
        <v>24</v>
      </c>
      <c r="H57" s="38" t="s">
        <v>648</v>
      </c>
      <c r="I57" s="38" t="s">
        <v>655</v>
      </c>
      <c r="J57" s="38" t="s">
        <v>672</v>
      </c>
      <c r="K57" s="30" t="str">
        <f t="shared" si="6"/>
        <v>Americas→Brazil→Brasília</v>
      </c>
      <c r="L57" s="38" t="s">
        <v>702</v>
      </c>
      <c r="M57" s="38" t="s">
        <v>708</v>
      </c>
      <c r="N57" s="38" t="s">
        <v>723</v>
      </c>
      <c r="O57" s="38" t="s">
        <v>732</v>
      </c>
      <c r="P57" s="38" t="s">
        <v>789</v>
      </c>
      <c r="Q57" s="39">
        <v>855.78</v>
      </c>
      <c r="R57" s="39">
        <v>977.38</v>
      </c>
      <c r="S57" s="39" t="str">
        <f>IF('standardised dimensions'!$R57&lt;=_xlfn.PERCENTILE.INC( Q57:Q678,0.25),"Low",IF(R57&lt;=_xlfn.PERCENTILE.INC(Q57:Q678,0.5),"Medium","High"))</f>
        <v>High</v>
      </c>
      <c r="T57" s="40">
        <v>0.14699999999999999</v>
      </c>
      <c r="U57" s="37">
        <v>38</v>
      </c>
      <c r="V57" s="39">
        <f t="shared" si="0"/>
        <v>31680.795320000001</v>
      </c>
      <c r="W57" s="39">
        <f t="shared" si="1"/>
        <v>32519.64</v>
      </c>
      <c r="X57" s="39">
        <f t="shared" si="7"/>
        <v>-838.84467999999833</v>
      </c>
      <c r="Y57" s="40">
        <f t="shared" si="8"/>
        <v>-2.6478018355506307E-2</v>
      </c>
    </row>
    <row r="58" spans="1:25" x14ac:dyDescent="0.3">
      <c r="A58" s="41" t="s">
        <v>71</v>
      </c>
      <c r="B58" s="42">
        <v>45697</v>
      </c>
      <c r="C58" s="42" t="str">
        <f t="shared" si="2"/>
        <v>Feb-2025</v>
      </c>
      <c r="D58" s="42" t="str">
        <f t="shared" si="3"/>
        <v>Q1-2025</v>
      </c>
      <c r="E58" s="42">
        <v>45717</v>
      </c>
      <c r="F58" s="42">
        <f t="shared" si="4"/>
        <v>45717</v>
      </c>
      <c r="G58" s="43">
        <f t="shared" si="5"/>
        <v>20</v>
      </c>
      <c r="H58" s="44" t="s">
        <v>648</v>
      </c>
      <c r="I58" s="44" t="s">
        <v>655</v>
      </c>
      <c r="J58" s="44" t="s">
        <v>670</v>
      </c>
      <c r="K58" s="30" t="str">
        <f t="shared" si="6"/>
        <v>Americas→Brazil→São Paulo</v>
      </c>
      <c r="L58" s="44" t="s">
        <v>701</v>
      </c>
      <c r="M58" s="44" t="s">
        <v>710</v>
      </c>
      <c r="N58" s="44" t="s">
        <v>717</v>
      </c>
      <c r="O58" s="44" t="s">
        <v>731</v>
      </c>
      <c r="P58" s="44" t="s">
        <v>790</v>
      </c>
      <c r="Q58" s="45">
        <v>1154.6400000000001</v>
      </c>
      <c r="R58" s="45">
        <v>2794.13</v>
      </c>
      <c r="S58" s="45" t="str">
        <f>IF('standardised dimensions'!$R58&lt;=_xlfn.PERCENTILE.INC( Q58:Q679,0.25),"Low",IF(R58&lt;=_xlfn.PERCENTILE.INC(Q58:Q679,0.5),"Medium","High"))</f>
        <v>High</v>
      </c>
      <c r="T58" s="46">
        <v>3.5000000000000003E-2</v>
      </c>
      <c r="U58" s="43">
        <v>11</v>
      </c>
      <c r="V58" s="45">
        <f t="shared" si="0"/>
        <v>29659.68995</v>
      </c>
      <c r="W58" s="45">
        <f t="shared" si="1"/>
        <v>12701.04</v>
      </c>
      <c r="X58" s="45">
        <f t="shared" si="7"/>
        <v>16958.649949999999</v>
      </c>
      <c r="Y58" s="46">
        <f t="shared" si="8"/>
        <v>0.57177435025749479</v>
      </c>
    </row>
    <row r="59" spans="1:25" x14ac:dyDescent="0.3">
      <c r="A59" s="35" t="s">
        <v>72</v>
      </c>
      <c r="B59" s="36">
        <v>45643</v>
      </c>
      <c r="C59" s="36" t="str">
        <f t="shared" si="2"/>
        <v>Dec-2024</v>
      </c>
      <c r="D59" s="36" t="str">
        <f t="shared" si="3"/>
        <v>Q4-2024</v>
      </c>
      <c r="E59" s="36">
        <v>45644</v>
      </c>
      <c r="F59" s="36">
        <f t="shared" si="4"/>
        <v>45644</v>
      </c>
      <c r="G59" s="37">
        <f t="shared" si="5"/>
        <v>1</v>
      </c>
      <c r="H59" s="38" t="s">
        <v>649</v>
      </c>
      <c r="I59" s="38" t="s">
        <v>656</v>
      </c>
      <c r="J59" s="38" t="s">
        <v>684</v>
      </c>
      <c r="K59" s="30" t="str">
        <f t="shared" si="6"/>
        <v>Europe→Germany→Munich</v>
      </c>
      <c r="L59" s="38" t="s">
        <v>702</v>
      </c>
      <c r="M59" s="38" t="s">
        <v>707</v>
      </c>
      <c r="N59" s="38" t="s">
        <v>716</v>
      </c>
      <c r="O59" s="38" t="s">
        <v>733</v>
      </c>
      <c r="P59" s="38" t="s">
        <v>791</v>
      </c>
      <c r="Q59" s="39">
        <v>346.82</v>
      </c>
      <c r="R59" s="39">
        <v>701.95</v>
      </c>
      <c r="S59" s="39" t="str">
        <f>IF('standardised dimensions'!$R59&lt;=_xlfn.PERCENTILE.INC( Q59:Q680,0.25),"Low",IF(R59&lt;=_xlfn.PERCENTILE.INC(Q59:Q680,0.5),"Medium","High"))</f>
        <v>Medium</v>
      </c>
      <c r="T59" s="40">
        <v>0.14699999999999999</v>
      </c>
      <c r="U59" s="37">
        <v>8</v>
      </c>
      <c r="V59" s="39">
        <f t="shared" si="0"/>
        <v>4790.1068000000005</v>
      </c>
      <c r="W59" s="39">
        <f t="shared" si="1"/>
        <v>2774.56</v>
      </c>
      <c r="X59" s="39">
        <f t="shared" si="7"/>
        <v>2015.5468000000005</v>
      </c>
      <c r="Y59" s="40">
        <f t="shared" si="8"/>
        <v>0.42077283120284509</v>
      </c>
    </row>
    <row r="60" spans="1:25" x14ac:dyDescent="0.3">
      <c r="A60" s="41" t="s">
        <v>73</v>
      </c>
      <c r="B60" s="42">
        <v>45817</v>
      </c>
      <c r="C60" s="42" t="str">
        <f t="shared" si="2"/>
        <v>Jun-2025</v>
      </c>
      <c r="D60" s="42" t="str">
        <f t="shared" si="3"/>
        <v>Q2-2025</v>
      </c>
      <c r="E60" s="42">
        <v>45826</v>
      </c>
      <c r="F60" s="42">
        <f t="shared" si="4"/>
        <v>45826</v>
      </c>
      <c r="G60" s="43">
        <f t="shared" si="5"/>
        <v>9</v>
      </c>
      <c r="H60" s="44" t="s">
        <v>649</v>
      </c>
      <c r="I60" s="44" t="s">
        <v>657</v>
      </c>
      <c r="J60" s="44" t="s">
        <v>673</v>
      </c>
      <c r="K60" s="30" t="str">
        <f t="shared" si="6"/>
        <v>Europe→France→Marseille</v>
      </c>
      <c r="L60" s="44" t="s">
        <v>705</v>
      </c>
      <c r="M60" s="44" t="s">
        <v>709</v>
      </c>
      <c r="N60" s="44" t="s">
        <v>722</v>
      </c>
      <c r="O60" s="44" t="s">
        <v>733</v>
      </c>
      <c r="P60" s="44" t="s">
        <v>792</v>
      </c>
      <c r="Q60" s="45">
        <v>1225.5</v>
      </c>
      <c r="R60" s="45">
        <v>5.27</v>
      </c>
      <c r="S60" s="45" t="str">
        <f>IF('standardised dimensions'!$R60&lt;=_xlfn.PERCENTILE.INC( Q60:Q681,0.25),"Low",IF(R60&lt;=_xlfn.PERCENTILE.INC(Q60:Q681,0.5),"Medium","High"))</f>
        <v>Low</v>
      </c>
      <c r="T60" s="46">
        <v>7.4999999999999997E-2</v>
      </c>
      <c r="U60" s="43">
        <v>56</v>
      </c>
      <c r="V60" s="45">
        <f t="shared" si="0"/>
        <v>272.98599999999999</v>
      </c>
      <c r="W60" s="45">
        <f t="shared" si="1"/>
        <v>68628</v>
      </c>
      <c r="X60" s="45">
        <f t="shared" si="7"/>
        <v>-68355.013999999996</v>
      </c>
      <c r="Y60" s="46">
        <f t="shared" si="8"/>
        <v>-250.39750756449047</v>
      </c>
    </row>
    <row r="61" spans="1:25" x14ac:dyDescent="0.3">
      <c r="A61" s="35" t="s">
        <v>74</v>
      </c>
      <c r="B61" s="36">
        <v>45779</v>
      </c>
      <c r="C61" s="36" t="str">
        <f t="shared" si="2"/>
        <v>May-2025</v>
      </c>
      <c r="D61" s="36" t="str">
        <f t="shared" si="3"/>
        <v>Q2-2025</v>
      </c>
      <c r="E61" s="36">
        <v>45790</v>
      </c>
      <c r="F61" s="36">
        <f t="shared" si="4"/>
        <v>45790</v>
      </c>
      <c r="G61" s="37">
        <f t="shared" si="5"/>
        <v>11</v>
      </c>
      <c r="H61" s="38" t="s">
        <v>646</v>
      </c>
      <c r="I61" s="38" t="s">
        <v>650</v>
      </c>
      <c r="J61" s="38" t="s">
        <v>678</v>
      </c>
      <c r="K61" s="30" t="str">
        <f t="shared" si="6"/>
        <v>Africa→Kenya→Nakuru</v>
      </c>
      <c r="L61" s="38" t="s">
        <v>705</v>
      </c>
      <c r="M61" s="38" t="s">
        <v>708</v>
      </c>
      <c r="N61" s="38" t="s">
        <v>720</v>
      </c>
      <c r="O61" s="38" t="s">
        <v>733</v>
      </c>
      <c r="P61" s="38" t="s">
        <v>793</v>
      </c>
      <c r="Q61" s="39">
        <v>1057.5999999999999</v>
      </c>
      <c r="R61" s="39">
        <v>1437.06</v>
      </c>
      <c r="S61" s="39" t="str">
        <f>IF('standardised dimensions'!$R61&lt;=_xlfn.PERCENTILE.INC( Q61:Q682,0.25),"Low",IF(R61&lt;=_xlfn.PERCENTILE.INC(Q61:Q682,0.5),"Medium","High"))</f>
        <v>High</v>
      </c>
      <c r="T61" s="40">
        <v>0.20499999999999999</v>
      </c>
      <c r="U61" s="37">
        <v>4</v>
      </c>
      <c r="V61" s="39">
        <f t="shared" si="0"/>
        <v>4569.8508000000002</v>
      </c>
      <c r="W61" s="39">
        <f t="shared" si="1"/>
        <v>4230.3999999999996</v>
      </c>
      <c r="X61" s="39">
        <f t="shared" si="7"/>
        <v>339.45080000000053</v>
      </c>
      <c r="Y61" s="40">
        <f t="shared" si="8"/>
        <v>7.4280499485891424E-2</v>
      </c>
    </row>
    <row r="62" spans="1:25" x14ac:dyDescent="0.3">
      <c r="A62" s="41" t="s">
        <v>75</v>
      </c>
      <c r="B62" s="42">
        <v>45361</v>
      </c>
      <c r="C62" s="42" t="str">
        <f t="shared" si="2"/>
        <v>Mar-2024</v>
      </c>
      <c r="D62" s="42" t="str">
        <f t="shared" si="3"/>
        <v>Q1-2024</v>
      </c>
      <c r="E62" s="42">
        <v>45391</v>
      </c>
      <c r="F62" s="42">
        <f t="shared" si="4"/>
        <v>45391</v>
      </c>
      <c r="G62" s="43">
        <f t="shared" si="5"/>
        <v>30</v>
      </c>
      <c r="H62" s="44" t="s">
        <v>649</v>
      </c>
      <c r="I62" s="44" t="s">
        <v>657</v>
      </c>
      <c r="J62" s="44" t="s">
        <v>679</v>
      </c>
      <c r="K62" s="30" t="str">
        <f t="shared" si="6"/>
        <v>Europe→France→Lyon</v>
      </c>
      <c r="L62" s="44" t="s">
        <v>701</v>
      </c>
      <c r="M62" s="44" t="s">
        <v>711</v>
      </c>
      <c r="N62" s="44" t="s">
        <v>714</v>
      </c>
      <c r="O62" s="44" t="s">
        <v>727</v>
      </c>
      <c r="P62" s="44" t="s">
        <v>794</v>
      </c>
      <c r="Q62" s="45">
        <v>1176.56</v>
      </c>
      <c r="R62" s="45">
        <v>1911.89</v>
      </c>
      <c r="S62" s="45" t="str">
        <f>IF('standardised dimensions'!$R62&lt;=_xlfn.PERCENTILE.INC( Q62:Q683,0.25),"Low",IF(R62&lt;=_xlfn.PERCENTILE.INC(Q62:Q683,0.5),"Medium","High"))</f>
        <v>High</v>
      </c>
      <c r="T62" s="46">
        <v>0.11899999999999999</v>
      </c>
      <c r="U62" s="43">
        <v>20</v>
      </c>
      <c r="V62" s="45">
        <f t="shared" si="0"/>
        <v>33687.501800000005</v>
      </c>
      <c r="W62" s="45">
        <f t="shared" si="1"/>
        <v>23531.199999999997</v>
      </c>
      <c r="X62" s="45">
        <f t="shared" si="7"/>
        <v>10156.301800000008</v>
      </c>
      <c r="Y62" s="46">
        <f t="shared" si="8"/>
        <v>0.30148575160892477</v>
      </c>
    </row>
    <row r="63" spans="1:25" x14ac:dyDescent="0.3">
      <c r="A63" s="35" t="s">
        <v>76</v>
      </c>
      <c r="B63" s="36">
        <v>45910</v>
      </c>
      <c r="C63" s="36" t="str">
        <f t="shared" si="2"/>
        <v>Sep-2025</v>
      </c>
      <c r="D63" s="36" t="str">
        <f t="shared" si="3"/>
        <v>Q3-2025</v>
      </c>
      <c r="E63" s="36">
        <v>45912</v>
      </c>
      <c r="F63" s="36">
        <f t="shared" si="4"/>
        <v>45912</v>
      </c>
      <c r="G63" s="37">
        <f t="shared" si="5"/>
        <v>2</v>
      </c>
      <c r="H63" s="38" t="s">
        <v>647</v>
      </c>
      <c r="I63" s="38" t="s">
        <v>652</v>
      </c>
      <c r="J63" s="38" t="s">
        <v>689</v>
      </c>
      <c r="K63" s="30" t="str">
        <f t="shared" si="6"/>
        <v>Asia→Japan→Tokyo</v>
      </c>
      <c r="L63" s="38" t="s">
        <v>704</v>
      </c>
      <c r="M63" s="38" t="s">
        <v>708</v>
      </c>
      <c r="N63" s="38" t="s">
        <v>719</v>
      </c>
      <c r="O63" s="38" t="s">
        <v>727</v>
      </c>
      <c r="P63" s="38" t="s">
        <v>795</v>
      </c>
      <c r="Q63" s="39">
        <v>1470.15</v>
      </c>
      <c r="R63" s="39">
        <v>2593.7800000000002</v>
      </c>
      <c r="S63" s="39" t="str">
        <f>IF('standardised dimensions'!$R63&lt;=_xlfn.PERCENTILE.INC( Q63:Q684,0.25),"Low",IF(R63&lt;=_xlfn.PERCENTILE.INC(Q63:Q684,0.5),"Medium","High"))</f>
        <v>High</v>
      </c>
      <c r="T63" s="40">
        <v>0.11</v>
      </c>
      <c r="U63" s="37">
        <v>12</v>
      </c>
      <c r="V63" s="39">
        <f t="shared" si="0"/>
        <v>27701.570400000001</v>
      </c>
      <c r="W63" s="39">
        <f t="shared" si="1"/>
        <v>17641.800000000003</v>
      </c>
      <c r="X63" s="39">
        <f t="shared" si="7"/>
        <v>10059.770399999998</v>
      </c>
      <c r="Y63" s="40">
        <f t="shared" si="8"/>
        <v>0.36314801849645306</v>
      </c>
    </row>
    <row r="64" spans="1:25" x14ac:dyDescent="0.3">
      <c r="A64" s="41" t="s">
        <v>77</v>
      </c>
      <c r="B64" s="42">
        <v>45774</v>
      </c>
      <c r="C64" s="42" t="str">
        <f t="shared" si="2"/>
        <v>Apr-2025</v>
      </c>
      <c r="D64" s="42" t="str">
        <f t="shared" si="3"/>
        <v>Q2-2025</v>
      </c>
      <c r="E64" s="42">
        <v>45802</v>
      </c>
      <c r="F64" s="42">
        <f t="shared" si="4"/>
        <v>45802</v>
      </c>
      <c r="G64" s="43">
        <f t="shared" si="5"/>
        <v>28</v>
      </c>
      <c r="H64" s="44" t="s">
        <v>649</v>
      </c>
      <c r="I64" s="44" t="s">
        <v>657</v>
      </c>
      <c r="J64" s="44" t="s">
        <v>690</v>
      </c>
      <c r="K64" s="30" t="str">
        <f t="shared" si="6"/>
        <v>Europe→France→Paris</v>
      </c>
      <c r="L64" s="44" t="s">
        <v>705</v>
      </c>
      <c r="M64" s="44" t="s">
        <v>709</v>
      </c>
      <c r="N64" s="44" t="s">
        <v>714</v>
      </c>
      <c r="O64" s="44" t="s">
        <v>730</v>
      </c>
      <c r="P64" s="44" t="s">
        <v>796</v>
      </c>
      <c r="Q64" s="45">
        <v>603.45000000000005</v>
      </c>
      <c r="R64" s="45">
        <v>1244.08</v>
      </c>
      <c r="S64" s="45" t="str">
        <f>IF('standardised dimensions'!$R64&lt;=_xlfn.PERCENTILE.INC( Q64:Q685,0.25),"Low",IF(R64&lt;=_xlfn.PERCENTILE.INC(Q64:Q685,0.5),"Medium","High"))</f>
        <v>High</v>
      </c>
      <c r="T64" s="46">
        <v>0.2</v>
      </c>
      <c r="U64" s="43">
        <v>11</v>
      </c>
      <c r="V64" s="45">
        <f t="shared" si="0"/>
        <v>10947.904</v>
      </c>
      <c r="W64" s="45">
        <f t="shared" si="1"/>
        <v>6637.9500000000007</v>
      </c>
      <c r="X64" s="45">
        <f t="shared" si="7"/>
        <v>4309.9539999999997</v>
      </c>
      <c r="Y64" s="46">
        <f t="shared" si="8"/>
        <v>0.39367846119220623</v>
      </c>
    </row>
    <row r="65" spans="1:25" x14ac:dyDescent="0.3">
      <c r="A65" s="35" t="s">
        <v>78</v>
      </c>
      <c r="B65" s="36">
        <v>45598</v>
      </c>
      <c r="C65" s="36" t="str">
        <f t="shared" si="2"/>
        <v>Nov-2024</v>
      </c>
      <c r="D65" s="36" t="str">
        <f t="shared" si="3"/>
        <v>Q4-2024</v>
      </c>
      <c r="E65" s="36">
        <v>45614</v>
      </c>
      <c r="F65" s="36">
        <f t="shared" si="4"/>
        <v>45614</v>
      </c>
      <c r="G65" s="37">
        <f t="shared" si="5"/>
        <v>16</v>
      </c>
      <c r="H65" s="38" t="s">
        <v>647</v>
      </c>
      <c r="I65" s="38" t="s">
        <v>654</v>
      </c>
      <c r="J65" s="38" t="s">
        <v>691</v>
      </c>
      <c r="K65" s="30" t="str">
        <f t="shared" si="6"/>
        <v>Asia→India→Mumbai</v>
      </c>
      <c r="L65" s="38" t="s">
        <v>705</v>
      </c>
      <c r="M65" s="38" t="s">
        <v>710</v>
      </c>
      <c r="N65" s="38" t="s">
        <v>719</v>
      </c>
      <c r="O65" s="38" t="s">
        <v>732</v>
      </c>
      <c r="P65" s="38" t="s">
        <v>797</v>
      </c>
      <c r="Q65" s="39">
        <v>1233.58</v>
      </c>
      <c r="R65" s="39">
        <v>1912.51</v>
      </c>
      <c r="S65" s="39" t="str">
        <f>IF('standardised dimensions'!$R65&lt;=_xlfn.PERCENTILE.INC( Q65:Q686,0.25),"Low",IF(R65&lt;=_xlfn.PERCENTILE.INC(Q65:Q686,0.5),"Medium","High"))</f>
        <v>High</v>
      </c>
      <c r="T65" s="40">
        <v>0.255</v>
      </c>
      <c r="U65" s="37">
        <v>51</v>
      </c>
      <c r="V65" s="39">
        <f t="shared" si="0"/>
        <v>72665.817450000002</v>
      </c>
      <c r="W65" s="39">
        <f t="shared" si="1"/>
        <v>62912.579999999994</v>
      </c>
      <c r="X65" s="39">
        <f t="shared" si="7"/>
        <v>9753.2374500000078</v>
      </c>
      <c r="Y65" s="40">
        <f t="shared" si="8"/>
        <v>0.134220432553601</v>
      </c>
    </row>
    <row r="66" spans="1:25" x14ac:dyDescent="0.3">
      <c r="A66" s="41" t="s">
        <v>79</v>
      </c>
      <c r="B66" s="42">
        <v>44972</v>
      </c>
      <c r="C66" s="42" t="str">
        <f t="shared" si="2"/>
        <v>Feb-2023</v>
      </c>
      <c r="D66" s="42" t="str">
        <f t="shared" si="3"/>
        <v>Q1-2023</v>
      </c>
      <c r="E66" s="42">
        <v>44983</v>
      </c>
      <c r="F66" s="42">
        <f t="shared" si="4"/>
        <v>44983</v>
      </c>
      <c r="G66" s="43">
        <f t="shared" si="5"/>
        <v>11</v>
      </c>
      <c r="H66" s="44" t="s">
        <v>646</v>
      </c>
      <c r="I66" s="44" t="s">
        <v>661</v>
      </c>
      <c r="J66" s="44" t="s">
        <v>682</v>
      </c>
      <c r="K66" s="30" t="str">
        <f t="shared" si="6"/>
        <v>Africa→South Africa→Johannesburg</v>
      </c>
      <c r="L66" s="44" t="s">
        <v>703</v>
      </c>
      <c r="M66" s="44" t="s">
        <v>707</v>
      </c>
      <c r="N66" s="44" t="s">
        <v>723</v>
      </c>
      <c r="O66" s="44" t="s">
        <v>731</v>
      </c>
      <c r="P66" s="44" t="s">
        <v>798</v>
      </c>
      <c r="Q66" s="45">
        <v>498.5</v>
      </c>
      <c r="R66" s="45">
        <v>755.87</v>
      </c>
      <c r="S66" s="45" t="str">
        <f>IF('standardised dimensions'!$R66&lt;=_xlfn.PERCENTILE.INC( Q66:Q687,0.25),"Low",IF(R66&lt;=_xlfn.PERCENTILE.INC(Q66:Q687,0.5),"Medium","High"))</f>
        <v>Medium</v>
      </c>
      <c r="T66" s="46">
        <v>0.13</v>
      </c>
      <c r="U66" s="43">
        <v>40</v>
      </c>
      <c r="V66" s="45">
        <f t="shared" ref="V66:V129" si="9">R66*U66*(1-T66)</f>
        <v>26304.275999999998</v>
      </c>
      <c r="W66" s="45">
        <f t="shared" ref="W66:W129" si="10">Q66*U66</f>
        <v>19940</v>
      </c>
      <c r="X66" s="45">
        <f t="shared" si="7"/>
        <v>6364.275999999998</v>
      </c>
      <c r="Y66" s="46">
        <f t="shared" si="8"/>
        <v>0.24194834330357537</v>
      </c>
    </row>
    <row r="67" spans="1:25" x14ac:dyDescent="0.3">
      <c r="A67" s="35" t="s">
        <v>80</v>
      </c>
      <c r="B67" s="36">
        <v>45263</v>
      </c>
      <c r="C67" s="36" t="str">
        <f t="shared" ref="C67:C130" si="11">TEXT(B67,"MMM-YYYY")</f>
        <v>Dec-2023</v>
      </c>
      <c r="D67" s="36" t="str">
        <f t="shared" ref="D67:D130" si="12">"Q"&amp;ROUNDUP(MONTH(B67)/3,0)&amp;"-"&amp;YEAR(B67)</f>
        <v>Q4-2023</v>
      </c>
      <c r="E67" s="36">
        <v>45286</v>
      </c>
      <c r="F67" s="36">
        <f t="shared" ref="F67:F130" si="13">IF(E67&lt;B67,B67,E67)</f>
        <v>45286</v>
      </c>
      <c r="G67" s="37">
        <f t="shared" ref="G67:G130" si="14">F67-B67</f>
        <v>23</v>
      </c>
      <c r="H67" s="38" t="s">
        <v>648</v>
      </c>
      <c r="I67" s="38" t="s">
        <v>655</v>
      </c>
      <c r="J67" s="38" t="s">
        <v>692</v>
      </c>
      <c r="K67" s="30" t="str">
        <f t="shared" ref="K67:K130" si="15">CONCATENATE(H67&amp;"→"&amp;I67&amp;"→"&amp;J67)</f>
        <v>Americas→Brazil→Rio de Janeiro</v>
      </c>
      <c r="L67" s="38" t="s">
        <v>702</v>
      </c>
      <c r="M67" s="38" t="s">
        <v>707</v>
      </c>
      <c r="N67" s="38" t="s">
        <v>719</v>
      </c>
      <c r="O67" s="38" t="s">
        <v>730</v>
      </c>
      <c r="P67" s="38" t="s">
        <v>799</v>
      </c>
      <c r="Q67" s="39">
        <v>1303.1099999999999</v>
      </c>
      <c r="R67" s="39">
        <v>1145.67</v>
      </c>
      <c r="S67" s="39" t="str">
        <f>IF('standardised dimensions'!$R67&lt;=_xlfn.PERCENTILE.INC( Q67:Q688,0.25),"Low",IF(R67&lt;=_xlfn.PERCENTILE.INC(Q67:Q688,0.5),"Medium","High"))</f>
        <v>High</v>
      </c>
      <c r="T67" s="40">
        <v>0.184</v>
      </c>
      <c r="U67" s="37">
        <v>13</v>
      </c>
      <c r="V67" s="39">
        <f t="shared" si="9"/>
        <v>12153.267360000002</v>
      </c>
      <c r="W67" s="39">
        <f t="shared" si="10"/>
        <v>16940.43</v>
      </c>
      <c r="X67" s="39">
        <f t="shared" ref="X67:X130" si="16">V67-W67</f>
        <v>-4787.1626399999986</v>
      </c>
      <c r="Y67" s="40">
        <f t="shared" ref="Y67:Y130" si="17">IF(V67=0,0,X67/V67)</f>
        <v>-0.39389922875851208</v>
      </c>
    </row>
    <row r="68" spans="1:25" x14ac:dyDescent="0.3">
      <c r="A68" s="41" t="s">
        <v>81</v>
      </c>
      <c r="B68" s="42">
        <v>45004</v>
      </c>
      <c r="C68" s="42" t="str">
        <f t="shared" si="11"/>
        <v>Mar-2023</v>
      </c>
      <c r="D68" s="42" t="str">
        <f t="shared" si="12"/>
        <v>Q1-2023</v>
      </c>
      <c r="E68" s="42">
        <v>45025</v>
      </c>
      <c r="F68" s="42">
        <f t="shared" si="13"/>
        <v>45025</v>
      </c>
      <c r="G68" s="43">
        <f t="shared" si="14"/>
        <v>21</v>
      </c>
      <c r="H68" s="44" t="s">
        <v>649</v>
      </c>
      <c r="I68" s="44" t="s">
        <v>658</v>
      </c>
      <c r="J68" s="44" t="s">
        <v>693</v>
      </c>
      <c r="K68" s="30" t="str">
        <f t="shared" si="15"/>
        <v>Europe→United Kingdom→Manchester</v>
      </c>
      <c r="L68" s="44" t="s">
        <v>704</v>
      </c>
      <c r="M68" s="44" t="s">
        <v>707</v>
      </c>
      <c r="N68" s="44" t="s">
        <v>716</v>
      </c>
      <c r="O68" s="44" t="s">
        <v>733</v>
      </c>
      <c r="P68" s="44" t="s">
        <v>800</v>
      </c>
      <c r="Q68" s="45">
        <v>1082.17</v>
      </c>
      <c r="R68" s="45">
        <v>1234.0999999999999</v>
      </c>
      <c r="S68" s="45" t="str">
        <f>IF('standardised dimensions'!$R68&lt;=_xlfn.PERCENTILE.INC( Q68:Q689,0.25),"Low",IF(R68&lt;=_xlfn.PERCENTILE.INC(Q68:Q689,0.5),"Medium","High"))</f>
        <v>High</v>
      </c>
      <c r="T68" s="46">
        <v>0.189</v>
      </c>
      <c r="U68" s="43">
        <v>16</v>
      </c>
      <c r="V68" s="45">
        <f t="shared" si="9"/>
        <v>16013.681599999998</v>
      </c>
      <c r="W68" s="45">
        <f t="shared" si="10"/>
        <v>17314.72</v>
      </c>
      <c r="X68" s="45">
        <f t="shared" si="16"/>
        <v>-1301.0384000000031</v>
      </c>
      <c r="Y68" s="46">
        <f t="shared" si="17"/>
        <v>-8.124542703534228E-2</v>
      </c>
    </row>
    <row r="69" spans="1:25" x14ac:dyDescent="0.3">
      <c r="A69" s="35" t="s">
        <v>82</v>
      </c>
      <c r="B69" s="36">
        <v>45434</v>
      </c>
      <c r="C69" s="36" t="str">
        <f t="shared" si="11"/>
        <v>May-2024</v>
      </c>
      <c r="D69" s="36" t="str">
        <f t="shared" si="12"/>
        <v>Q2-2024</v>
      </c>
      <c r="E69" s="36">
        <v>45449</v>
      </c>
      <c r="F69" s="36">
        <f t="shared" si="13"/>
        <v>45449</v>
      </c>
      <c r="G69" s="37">
        <f t="shared" si="14"/>
        <v>15</v>
      </c>
      <c r="H69" s="38" t="s">
        <v>647</v>
      </c>
      <c r="I69" s="38" t="s">
        <v>652</v>
      </c>
      <c r="J69" s="38" t="s">
        <v>694</v>
      </c>
      <c r="K69" s="30" t="str">
        <f t="shared" si="15"/>
        <v>Asia→Japan→Nagoya</v>
      </c>
      <c r="L69" s="38" t="s">
        <v>701</v>
      </c>
      <c r="M69" s="38" t="s">
        <v>710</v>
      </c>
      <c r="N69" s="38" t="s">
        <v>712</v>
      </c>
      <c r="O69" s="38" t="s">
        <v>732</v>
      </c>
      <c r="P69" s="38" t="s">
        <v>801</v>
      </c>
      <c r="Q69" s="39">
        <v>673.88</v>
      </c>
      <c r="R69" s="39">
        <v>1228.01</v>
      </c>
      <c r="S69" s="39" t="str">
        <f>IF('standardised dimensions'!$R69&lt;=_xlfn.PERCENTILE.INC( Q69:Q690,0.25),"Low",IF(R69&lt;=_xlfn.PERCENTILE.INC(Q69:Q690,0.5),"Medium","High"))</f>
        <v>High</v>
      </c>
      <c r="T69" s="40">
        <v>0.105</v>
      </c>
      <c r="U69" s="37">
        <v>13</v>
      </c>
      <c r="V69" s="39">
        <f t="shared" si="9"/>
        <v>14287.896349999999</v>
      </c>
      <c r="W69" s="39">
        <f t="shared" si="10"/>
        <v>8760.44</v>
      </c>
      <c r="X69" s="39">
        <f t="shared" si="16"/>
        <v>5527.4563499999986</v>
      </c>
      <c r="Y69" s="40">
        <f t="shared" si="17"/>
        <v>0.38686285332689996</v>
      </c>
    </row>
    <row r="70" spans="1:25" x14ac:dyDescent="0.3">
      <c r="A70" s="41" t="s">
        <v>83</v>
      </c>
      <c r="B70" s="42">
        <v>45157</v>
      </c>
      <c r="C70" s="42" t="str">
        <f t="shared" si="11"/>
        <v>Aug-2023</v>
      </c>
      <c r="D70" s="42" t="str">
        <f t="shared" si="12"/>
        <v>Q3-2023</v>
      </c>
      <c r="E70" s="42">
        <v>45176</v>
      </c>
      <c r="F70" s="42">
        <f t="shared" si="13"/>
        <v>45176</v>
      </c>
      <c r="G70" s="43">
        <f t="shared" si="14"/>
        <v>19</v>
      </c>
      <c r="H70" s="44" t="s">
        <v>646</v>
      </c>
      <c r="I70" s="44" t="s">
        <v>661</v>
      </c>
      <c r="J70" s="44" t="s">
        <v>682</v>
      </c>
      <c r="K70" s="30" t="str">
        <f t="shared" si="15"/>
        <v>Africa→South Africa→Johannesburg</v>
      </c>
      <c r="L70" s="44" t="s">
        <v>706</v>
      </c>
      <c r="M70" s="44" t="s">
        <v>707</v>
      </c>
      <c r="N70" s="44" t="s">
        <v>726</v>
      </c>
      <c r="O70" s="44" t="s">
        <v>732</v>
      </c>
      <c r="P70" s="44" t="s">
        <v>802</v>
      </c>
      <c r="Q70" s="45">
        <v>494.61</v>
      </c>
      <c r="R70" s="45">
        <v>605.23</v>
      </c>
      <c r="S70" s="45" t="str">
        <f>IF('standardised dimensions'!$R70&lt;=_xlfn.PERCENTILE.INC( Q70:Q691,0.25),"Low",IF(R70&lt;=_xlfn.PERCENTILE.INC(Q70:Q691,0.5),"Medium","High"))</f>
        <v>Medium</v>
      </c>
      <c r="T70" s="46">
        <v>0.20399999999999999</v>
      </c>
      <c r="U70" s="43">
        <v>18</v>
      </c>
      <c r="V70" s="45">
        <f t="shared" si="9"/>
        <v>8671.7354400000004</v>
      </c>
      <c r="W70" s="45">
        <f t="shared" si="10"/>
        <v>8902.98</v>
      </c>
      <c r="X70" s="45">
        <f t="shared" si="16"/>
        <v>-231.24455999999918</v>
      </c>
      <c r="Y70" s="46">
        <f t="shared" si="17"/>
        <v>-2.6666468505639647E-2</v>
      </c>
    </row>
    <row r="71" spans="1:25" x14ac:dyDescent="0.3">
      <c r="A71" s="35" t="s">
        <v>84</v>
      </c>
      <c r="B71" s="36">
        <v>45037</v>
      </c>
      <c r="C71" s="36" t="str">
        <f t="shared" si="11"/>
        <v>Apr-2023</v>
      </c>
      <c r="D71" s="36" t="str">
        <f t="shared" si="12"/>
        <v>Q2-2023</v>
      </c>
      <c r="E71" s="36">
        <v>45056</v>
      </c>
      <c r="F71" s="36">
        <f t="shared" si="13"/>
        <v>45056</v>
      </c>
      <c r="G71" s="37">
        <f t="shared" si="14"/>
        <v>19</v>
      </c>
      <c r="H71" s="38" t="s">
        <v>647</v>
      </c>
      <c r="I71" s="38" t="s">
        <v>659</v>
      </c>
      <c r="J71" s="38" t="s">
        <v>685</v>
      </c>
      <c r="K71" s="30" t="str">
        <f t="shared" si="15"/>
        <v>Asia→China→Shanghai</v>
      </c>
      <c r="L71" s="38" t="s">
        <v>701</v>
      </c>
      <c r="M71" s="38" t="s">
        <v>707</v>
      </c>
      <c r="N71" s="38" t="s">
        <v>720</v>
      </c>
      <c r="O71" s="38" t="s">
        <v>727</v>
      </c>
      <c r="P71" s="38" t="s">
        <v>803</v>
      </c>
      <c r="Q71" s="39">
        <v>882.33</v>
      </c>
      <c r="R71" s="39">
        <v>1880.15</v>
      </c>
      <c r="S71" s="39" t="str">
        <f>IF('standardised dimensions'!$R71&lt;=_xlfn.PERCENTILE.INC( Q71:Q692,0.25),"Low",IF(R71&lt;=_xlfn.PERCENTILE.INC(Q71:Q692,0.5),"Medium","High"))</f>
        <v>High</v>
      </c>
      <c r="T71" s="40">
        <v>0.05</v>
      </c>
      <c r="U71" s="37">
        <v>5</v>
      </c>
      <c r="V71" s="39">
        <f t="shared" si="9"/>
        <v>8930.7124999999996</v>
      </c>
      <c r="W71" s="39">
        <f t="shared" si="10"/>
        <v>4411.6500000000005</v>
      </c>
      <c r="X71" s="39">
        <f t="shared" si="16"/>
        <v>4519.0624999999991</v>
      </c>
      <c r="Y71" s="40">
        <f t="shared" si="17"/>
        <v>0.50601365792482955</v>
      </c>
    </row>
    <row r="72" spans="1:25" x14ac:dyDescent="0.3">
      <c r="A72" s="41" t="s">
        <v>85</v>
      </c>
      <c r="B72" s="42">
        <v>45369</v>
      </c>
      <c r="C72" s="42" t="str">
        <f t="shared" si="11"/>
        <v>Mar-2024</v>
      </c>
      <c r="D72" s="42" t="str">
        <f t="shared" si="12"/>
        <v>Q1-2024</v>
      </c>
      <c r="E72" s="42">
        <v>45372</v>
      </c>
      <c r="F72" s="42">
        <f t="shared" si="13"/>
        <v>45372</v>
      </c>
      <c r="G72" s="43">
        <f t="shared" si="14"/>
        <v>3</v>
      </c>
      <c r="H72" s="44" t="s">
        <v>649</v>
      </c>
      <c r="I72" s="44" t="s">
        <v>656</v>
      </c>
      <c r="J72" s="44" t="s">
        <v>684</v>
      </c>
      <c r="K72" s="30" t="str">
        <f t="shared" si="15"/>
        <v>Europe→Germany→Munich</v>
      </c>
      <c r="L72" s="44" t="s">
        <v>705</v>
      </c>
      <c r="M72" s="44" t="s">
        <v>708</v>
      </c>
      <c r="N72" s="44" t="s">
        <v>724</v>
      </c>
      <c r="O72" s="44" t="s">
        <v>733</v>
      </c>
      <c r="P72" s="44" t="s">
        <v>804</v>
      </c>
      <c r="Q72" s="45">
        <v>910.63</v>
      </c>
      <c r="R72" s="45">
        <v>1269.4000000000001</v>
      </c>
      <c r="S72" s="45" t="str">
        <f>IF('standardised dimensions'!$R72&lt;=_xlfn.PERCENTILE.INC( Q72:Q693,0.25),"Low",IF(R72&lt;=_xlfn.PERCENTILE.INC(Q72:Q693,0.5),"Medium","High"))</f>
        <v>High</v>
      </c>
      <c r="T72" s="46">
        <v>6.8000000000000005E-2</v>
      </c>
      <c r="U72" s="43">
        <v>9</v>
      </c>
      <c r="V72" s="45">
        <f t="shared" si="9"/>
        <v>10647.727199999999</v>
      </c>
      <c r="W72" s="45">
        <f t="shared" si="10"/>
        <v>8195.67</v>
      </c>
      <c r="X72" s="45">
        <f t="shared" si="16"/>
        <v>2452.0571999999993</v>
      </c>
      <c r="Y72" s="46">
        <f t="shared" si="17"/>
        <v>0.23028925834989455</v>
      </c>
    </row>
    <row r="73" spans="1:25" x14ac:dyDescent="0.3">
      <c r="A73" s="35" t="s">
        <v>86</v>
      </c>
      <c r="B73" s="36">
        <v>45756</v>
      </c>
      <c r="C73" s="36" t="str">
        <f t="shared" si="11"/>
        <v>Apr-2025</v>
      </c>
      <c r="D73" s="36" t="str">
        <f t="shared" si="12"/>
        <v>Q2-2025</v>
      </c>
      <c r="E73" s="36">
        <v>45783</v>
      </c>
      <c r="F73" s="36">
        <f t="shared" si="13"/>
        <v>45783</v>
      </c>
      <c r="G73" s="37">
        <f t="shared" si="14"/>
        <v>27</v>
      </c>
      <c r="H73" s="38" t="s">
        <v>648</v>
      </c>
      <c r="I73" s="38" t="s">
        <v>655</v>
      </c>
      <c r="J73" s="38" t="s">
        <v>672</v>
      </c>
      <c r="K73" s="30" t="str">
        <f t="shared" si="15"/>
        <v>Americas→Brazil→Brasília</v>
      </c>
      <c r="L73" s="38" t="s">
        <v>706</v>
      </c>
      <c r="M73" s="38" t="s">
        <v>709</v>
      </c>
      <c r="N73" s="38" t="s">
        <v>721</v>
      </c>
      <c r="O73" s="38" t="s">
        <v>731</v>
      </c>
      <c r="P73" s="38" t="s">
        <v>805</v>
      </c>
      <c r="Q73" s="39">
        <v>264.19</v>
      </c>
      <c r="R73" s="39">
        <v>620.92999999999995</v>
      </c>
      <c r="S73" s="39" t="str">
        <f>IF('standardised dimensions'!$R73&lt;=_xlfn.PERCENTILE.INC( Q73:Q694,0.25),"Low",IF(R73&lt;=_xlfn.PERCENTILE.INC(Q73:Q694,0.5),"Medium","High"))</f>
        <v>Medium</v>
      </c>
      <c r="T73" s="40">
        <v>0.14199999999999999</v>
      </c>
      <c r="U73" s="37">
        <v>12</v>
      </c>
      <c r="V73" s="39">
        <f t="shared" si="9"/>
        <v>6393.0952799999995</v>
      </c>
      <c r="W73" s="39">
        <f t="shared" si="10"/>
        <v>3170.2799999999997</v>
      </c>
      <c r="X73" s="39">
        <f t="shared" si="16"/>
        <v>3222.8152799999998</v>
      </c>
      <c r="Y73" s="40">
        <f t="shared" si="17"/>
        <v>0.50410875152794532</v>
      </c>
    </row>
    <row r="74" spans="1:25" x14ac:dyDescent="0.3">
      <c r="A74" s="41" t="s">
        <v>87</v>
      </c>
      <c r="B74" s="42">
        <v>45394</v>
      </c>
      <c r="C74" s="42" t="str">
        <f t="shared" si="11"/>
        <v>Apr-2024</v>
      </c>
      <c r="D74" s="42" t="str">
        <f t="shared" si="12"/>
        <v>Q2-2024</v>
      </c>
      <c r="E74" s="42">
        <v>45419</v>
      </c>
      <c r="F74" s="42">
        <f t="shared" si="13"/>
        <v>45419</v>
      </c>
      <c r="G74" s="43">
        <f t="shared" si="14"/>
        <v>25</v>
      </c>
      <c r="H74" s="44" t="s">
        <v>646</v>
      </c>
      <c r="I74" s="44" t="s">
        <v>661</v>
      </c>
      <c r="J74" s="44" t="s">
        <v>682</v>
      </c>
      <c r="K74" s="30" t="str">
        <f t="shared" si="15"/>
        <v>Africa→South Africa→Johannesburg</v>
      </c>
      <c r="L74" s="44" t="s">
        <v>702</v>
      </c>
      <c r="M74" s="44" t="s">
        <v>710</v>
      </c>
      <c r="N74" s="44" t="s">
        <v>720</v>
      </c>
      <c r="O74" s="44" t="s">
        <v>731</v>
      </c>
      <c r="P74" s="44" t="s">
        <v>806</v>
      </c>
      <c r="Q74" s="45">
        <v>1376.51</v>
      </c>
      <c r="R74" s="45">
        <v>1455.91</v>
      </c>
      <c r="S74" s="45" t="str">
        <f>IF('standardised dimensions'!$R74&lt;=_xlfn.PERCENTILE.INC( Q74:Q695,0.25),"Low",IF(R74&lt;=_xlfn.PERCENTILE.INC(Q74:Q695,0.5),"Medium","High"))</f>
        <v>High</v>
      </c>
      <c r="T74" s="46">
        <v>0.185</v>
      </c>
      <c r="U74" s="43">
        <v>17</v>
      </c>
      <c r="V74" s="45">
        <f t="shared" si="9"/>
        <v>20171.63305</v>
      </c>
      <c r="W74" s="45">
        <f t="shared" si="10"/>
        <v>23400.67</v>
      </c>
      <c r="X74" s="45">
        <f t="shared" si="16"/>
        <v>-3229.0369499999979</v>
      </c>
      <c r="Y74" s="46">
        <f t="shared" si="17"/>
        <v>-0.1600781127634085</v>
      </c>
    </row>
    <row r="75" spans="1:25" x14ac:dyDescent="0.3">
      <c r="A75" s="35" t="s">
        <v>88</v>
      </c>
      <c r="B75" s="36">
        <v>45641</v>
      </c>
      <c r="C75" s="36" t="str">
        <f t="shared" si="11"/>
        <v>Dec-2024</v>
      </c>
      <c r="D75" s="36" t="str">
        <f t="shared" si="12"/>
        <v>Q4-2024</v>
      </c>
      <c r="E75" s="36">
        <v>45646</v>
      </c>
      <c r="F75" s="36">
        <f t="shared" si="13"/>
        <v>45646</v>
      </c>
      <c r="G75" s="37">
        <f t="shared" si="14"/>
        <v>5</v>
      </c>
      <c r="H75" s="38" t="s">
        <v>647</v>
      </c>
      <c r="I75" s="38" t="s">
        <v>659</v>
      </c>
      <c r="J75" s="38" t="s">
        <v>676</v>
      </c>
      <c r="K75" s="30" t="str">
        <f t="shared" si="15"/>
        <v>Asia→China→Shenzhen</v>
      </c>
      <c r="L75" s="38" t="s">
        <v>705</v>
      </c>
      <c r="M75" s="38" t="s">
        <v>711</v>
      </c>
      <c r="N75" s="38" t="s">
        <v>713</v>
      </c>
      <c r="O75" s="38" t="s">
        <v>729</v>
      </c>
      <c r="P75" s="38" t="s">
        <v>807</v>
      </c>
      <c r="Q75" s="39">
        <v>717.55</v>
      </c>
      <c r="R75" s="39">
        <v>546.42999999999995</v>
      </c>
      <c r="S75" s="39" t="str">
        <f>IF('standardised dimensions'!$R75&lt;=_xlfn.PERCENTILE.INC( Q75:Q696,0.25),"Low",IF(R75&lt;=_xlfn.PERCENTILE.INC(Q75:Q696,0.5),"Medium","High"))</f>
        <v>Medium</v>
      </c>
      <c r="T75" s="40">
        <v>4.7E-2</v>
      </c>
      <c r="U75" s="37">
        <v>18</v>
      </c>
      <c r="V75" s="39">
        <f t="shared" si="9"/>
        <v>9373.460219999999</v>
      </c>
      <c r="W75" s="39">
        <f t="shared" si="10"/>
        <v>12915.9</v>
      </c>
      <c r="X75" s="39">
        <f t="shared" si="16"/>
        <v>-3542.4397800000006</v>
      </c>
      <c r="Y75" s="40">
        <f t="shared" si="17"/>
        <v>-0.37792231437026369</v>
      </c>
    </row>
    <row r="76" spans="1:25" x14ac:dyDescent="0.3">
      <c r="A76" s="41" t="s">
        <v>89</v>
      </c>
      <c r="B76" s="42">
        <v>45066</v>
      </c>
      <c r="C76" s="42" t="str">
        <f t="shared" si="11"/>
        <v>May-2023</v>
      </c>
      <c r="D76" s="42" t="str">
        <f t="shared" si="12"/>
        <v>Q2-2023</v>
      </c>
      <c r="E76" s="42">
        <v>45064</v>
      </c>
      <c r="F76" s="42">
        <f t="shared" si="13"/>
        <v>45066</v>
      </c>
      <c r="G76" s="43">
        <f t="shared" si="14"/>
        <v>0</v>
      </c>
      <c r="H76" s="44" t="s">
        <v>646</v>
      </c>
      <c r="I76" s="44" t="s">
        <v>661</v>
      </c>
      <c r="J76" s="44" t="s">
        <v>687</v>
      </c>
      <c r="K76" s="30" t="str">
        <f t="shared" si="15"/>
        <v>Africa→South Africa→Durban</v>
      </c>
      <c r="L76" s="44" t="s">
        <v>701</v>
      </c>
      <c r="M76" s="44" t="s">
        <v>710</v>
      </c>
      <c r="N76" s="44" t="s">
        <v>720</v>
      </c>
      <c r="O76" s="44" t="s">
        <v>727</v>
      </c>
      <c r="P76" s="44" t="s">
        <v>808</v>
      </c>
      <c r="Q76" s="45">
        <v>917.88</v>
      </c>
      <c r="R76" s="45">
        <v>1347.92</v>
      </c>
      <c r="S76" s="45" t="str">
        <f>IF('standardised dimensions'!$R76&lt;=_xlfn.PERCENTILE.INC( Q76:Q697,0.25),"Low",IF(R76&lt;=_xlfn.PERCENTILE.INC(Q76:Q697,0.5),"Medium","High"))</f>
        <v>High</v>
      </c>
      <c r="T76" s="46">
        <v>0.34300000000000003</v>
      </c>
      <c r="U76" s="43">
        <v>5</v>
      </c>
      <c r="V76" s="45">
        <f t="shared" si="9"/>
        <v>4427.9172000000008</v>
      </c>
      <c r="W76" s="45">
        <f t="shared" si="10"/>
        <v>4589.3999999999996</v>
      </c>
      <c r="X76" s="45">
        <f t="shared" si="16"/>
        <v>-161.48279999999886</v>
      </c>
      <c r="Y76" s="46">
        <f t="shared" si="17"/>
        <v>-3.6469245630880096E-2</v>
      </c>
    </row>
    <row r="77" spans="1:25" x14ac:dyDescent="0.3">
      <c r="A77" s="35" t="s">
        <v>90</v>
      </c>
      <c r="B77" s="36">
        <v>45187</v>
      </c>
      <c r="C77" s="36" t="str">
        <f t="shared" si="11"/>
        <v>Sep-2023</v>
      </c>
      <c r="D77" s="36" t="str">
        <f t="shared" si="12"/>
        <v>Q3-2023</v>
      </c>
      <c r="E77" s="36">
        <v>45207</v>
      </c>
      <c r="F77" s="36">
        <f t="shared" si="13"/>
        <v>45207</v>
      </c>
      <c r="G77" s="37">
        <f t="shared" si="14"/>
        <v>20</v>
      </c>
      <c r="H77" s="38" t="s">
        <v>647</v>
      </c>
      <c r="I77" s="38" t="s">
        <v>654</v>
      </c>
      <c r="J77" s="38" t="s">
        <v>680</v>
      </c>
      <c r="K77" s="30" t="str">
        <f t="shared" si="15"/>
        <v>Asia→India→Delhi</v>
      </c>
      <c r="L77" s="38" t="s">
        <v>705</v>
      </c>
      <c r="M77" s="38" t="s">
        <v>711</v>
      </c>
      <c r="N77" s="38" t="s">
        <v>717</v>
      </c>
      <c r="O77" s="38" t="s">
        <v>727</v>
      </c>
      <c r="P77" s="38" t="s">
        <v>809</v>
      </c>
      <c r="Q77" s="39">
        <v>825.64</v>
      </c>
      <c r="R77" s="39">
        <v>1108.43</v>
      </c>
      <c r="S77" s="39" t="str">
        <f>IF('standardised dimensions'!$R77&lt;=_xlfn.PERCENTILE.INC( Q77:Q698,0.25),"Low",IF(R77&lt;=_xlfn.PERCENTILE.INC(Q77:Q698,0.5),"Medium","High"))</f>
        <v>High</v>
      </c>
      <c r="T77" s="40">
        <v>0.114</v>
      </c>
      <c r="U77" s="37">
        <v>7</v>
      </c>
      <c r="V77" s="39">
        <f t="shared" si="9"/>
        <v>6874.4828600000001</v>
      </c>
      <c r="W77" s="39">
        <f t="shared" si="10"/>
        <v>5779.48</v>
      </c>
      <c r="X77" s="39">
        <f t="shared" si="16"/>
        <v>1095.0028600000005</v>
      </c>
      <c r="Y77" s="40">
        <f t="shared" si="17"/>
        <v>0.15928512475773349</v>
      </c>
    </row>
    <row r="78" spans="1:25" x14ac:dyDescent="0.3">
      <c r="A78" s="41" t="s">
        <v>91</v>
      </c>
      <c r="B78" s="42">
        <v>45532</v>
      </c>
      <c r="C78" s="42" t="str">
        <f t="shared" si="11"/>
        <v>Aug-2024</v>
      </c>
      <c r="D78" s="42" t="str">
        <f t="shared" si="12"/>
        <v>Q3-2024</v>
      </c>
      <c r="E78" s="42">
        <v>45560</v>
      </c>
      <c r="F78" s="42">
        <f t="shared" si="13"/>
        <v>45560</v>
      </c>
      <c r="G78" s="43">
        <f t="shared" si="14"/>
        <v>28</v>
      </c>
      <c r="H78" s="44" t="s">
        <v>648</v>
      </c>
      <c r="I78" s="44" t="s">
        <v>655</v>
      </c>
      <c r="J78" s="44" t="s">
        <v>692</v>
      </c>
      <c r="K78" s="30" t="str">
        <f t="shared" si="15"/>
        <v>Americas→Brazil→Rio de Janeiro</v>
      </c>
      <c r="L78" s="44" t="s">
        <v>703</v>
      </c>
      <c r="M78" s="44" t="s">
        <v>708</v>
      </c>
      <c r="N78" s="44" t="s">
        <v>1427</v>
      </c>
      <c r="O78" s="44" t="s">
        <v>733</v>
      </c>
      <c r="P78" s="44" t="s">
        <v>810</v>
      </c>
      <c r="Q78" s="45">
        <v>1394.65</v>
      </c>
      <c r="R78" s="45">
        <v>3144.1</v>
      </c>
      <c r="S78" s="45" t="str">
        <f>IF('standardised dimensions'!$R78&lt;=_xlfn.PERCENTILE.INC( Q78:Q699,0.25),"Low",IF(R78&lt;=_xlfn.PERCENTILE.INC(Q78:Q699,0.5),"Medium","High"))</f>
        <v>High</v>
      </c>
      <c r="T78" s="46">
        <v>0.13400000000000001</v>
      </c>
      <c r="U78" s="43">
        <v>13</v>
      </c>
      <c r="V78" s="45">
        <f t="shared" si="9"/>
        <v>35396.277799999996</v>
      </c>
      <c r="W78" s="45">
        <f t="shared" si="10"/>
        <v>18130.45</v>
      </c>
      <c r="X78" s="45">
        <f t="shared" si="16"/>
        <v>17265.827799999995</v>
      </c>
      <c r="Y78" s="46">
        <f t="shared" si="17"/>
        <v>0.4877865378263021</v>
      </c>
    </row>
    <row r="79" spans="1:25" x14ac:dyDescent="0.3">
      <c r="A79" s="35" t="s">
        <v>92</v>
      </c>
      <c r="B79" s="36">
        <v>45473</v>
      </c>
      <c r="C79" s="36" t="str">
        <f t="shared" si="11"/>
        <v>Jun-2024</v>
      </c>
      <c r="D79" s="36" t="str">
        <f t="shared" si="12"/>
        <v>Q2-2024</v>
      </c>
      <c r="E79" s="36">
        <v>45471</v>
      </c>
      <c r="F79" s="36">
        <f t="shared" si="13"/>
        <v>45473</v>
      </c>
      <c r="G79" s="37">
        <f t="shared" si="14"/>
        <v>0</v>
      </c>
      <c r="H79" s="38" t="s">
        <v>648</v>
      </c>
      <c r="I79" s="38" t="s">
        <v>655</v>
      </c>
      <c r="J79" s="38" t="s">
        <v>692</v>
      </c>
      <c r="K79" s="30" t="str">
        <f t="shared" si="15"/>
        <v>Americas→Brazil→Rio de Janeiro</v>
      </c>
      <c r="L79" s="38" t="s">
        <v>705</v>
      </c>
      <c r="M79" s="38" t="s">
        <v>711</v>
      </c>
      <c r="N79" s="38" t="s">
        <v>716</v>
      </c>
      <c r="O79" s="38" t="s">
        <v>733</v>
      </c>
      <c r="P79" s="38" t="s">
        <v>811</v>
      </c>
      <c r="Q79" s="39">
        <v>1112.98</v>
      </c>
      <c r="R79" s="39">
        <v>2095.73</v>
      </c>
      <c r="S79" s="39" t="str">
        <f>IF('standardised dimensions'!$R79&lt;=_xlfn.PERCENTILE.INC( Q79:Q700,0.25),"Low",IF(R79&lt;=_xlfn.PERCENTILE.INC(Q79:Q700,0.5),"Medium","High"))</f>
        <v>High</v>
      </c>
      <c r="T79" s="40">
        <v>7.1999999999999995E-2</v>
      </c>
      <c r="U79" s="37">
        <v>17</v>
      </c>
      <c r="V79" s="39">
        <f t="shared" si="9"/>
        <v>33062.236480000007</v>
      </c>
      <c r="W79" s="39">
        <f t="shared" si="10"/>
        <v>18920.66</v>
      </c>
      <c r="X79" s="39">
        <f t="shared" si="16"/>
        <v>14141.576480000007</v>
      </c>
      <c r="Y79" s="40">
        <f t="shared" si="17"/>
        <v>0.42772594916724777</v>
      </c>
    </row>
    <row r="80" spans="1:25" x14ac:dyDescent="0.3">
      <c r="A80" s="41" t="s">
        <v>93</v>
      </c>
      <c r="B80" s="42">
        <v>45091</v>
      </c>
      <c r="C80" s="42" t="str">
        <f t="shared" si="11"/>
        <v>Jun-2023</v>
      </c>
      <c r="D80" s="42" t="str">
        <f t="shared" si="12"/>
        <v>Q2-2023</v>
      </c>
      <c r="E80" s="42">
        <v>45093</v>
      </c>
      <c r="F80" s="42">
        <f t="shared" si="13"/>
        <v>45093</v>
      </c>
      <c r="G80" s="43">
        <f t="shared" si="14"/>
        <v>2</v>
      </c>
      <c r="H80" s="44" t="s">
        <v>649</v>
      </c>
      <c r="I80" s="44" t="s">
        <v>658</v>
      </c>
      <c r="J80" s="44" t="s">
        <v>693</v>
      </c>
      <c r="K80" s="30" t="str">
        <f t="shared" si="15"/>
        <v>Europe→United Kingdom→Manchester</v>
      </c>
      <c r="L80" s="44" t="s">
        <v>703</v>
      </c>
      <c r="M80" s="44" t="s">
        <v>711</v>
      </c>
      <c r="N80" s="44" t="s">
        <v>723</v>
      </c>
      <c r="O80" s="44" t="s">
        <v>727</v>
      </c>
      <c r="P80" s="44" t="s">
        <v>812</v>
      </c>
      <c r="Q80" s="45">
        <v>357.36</v>
      </c>
      <c r="R80" s="45">
        <v>703.62</v>
      </c>
      <c r="S80" s="45" t="str">
        <f>IF('standardised dimensions'!$R80&lt;=_xlfn.PERCENTILE.INC( Q80:Q701,0.25),"Low",IF(R80&lt;=_xlfn.PERCENTILE.INC(Q80:Q701,0.5),"Medium","High"))</f>
        <v>Medium</v>
      </c>
      <c r="T80" s="46">
        <v>0.25700000000000001</v>
      </c>
      <c r="U80" s="43">
        <v>20</v>
      </c>
      <c r="V80" s="45">
        <f t="shared" si="9"/>
        <v>10455.7932</v>
      </c>
      <c r="W80" s="45">
        <f t="shared" si="10"/>
        <v>7147.2000000000007</v>
      </c>
      <c r="X80" s="45">
        <f t="shared" si="16"/>
        <v>3308.5931999999993</v>
      </c>
      <c r="Y80" s="46">
        <f t="shared" si="17"/>
        <v>0.31643636563125593</v>
      </c>
    </row>
    <row r="81" spans="1:25" x14ac:dyDescent="0.3">
      <c r="A81" s="35" t="s">
        <v>94</v>
      </c>
      <c r="B81" s="36">
        <v>45617</v>
      </c>
      <c r="C81" s="36" t="str">
        <f t="shared" si="11"/>
        <v>Nov-2024</v>
      </c>
      <c r="D81" s="36" t="str">
        <f t="shared" si="12"/>
        <v>Q4-2024</v>
      </c>
      <c r="E81" s="36">
        <v>45647</v>
      </c>
      <c r="F81" s="36">
        <f t="shared" si="13"/>
        <v>45647</v>
      </c>
      <c r="G81" s="37">
        <f t="shared" si="14"/>
        <v>30</v>
      </c>
      <c r="H81" s="38" t="s">
        <v>649</v>
      </c>
      <c r="I81" s="38" t="s">
        <v>657</v>
      </c>
      <c r="J81" s="38" t="s">
        <v>673</v>
      </c>
      <c r="K81" s="30" t="str">
        <f t="shared" si="15"/>
        <v>Europe→France→Marseille</v>
      </c>
      <c r="L81" s="38" t="s">
        <v>705</v>
      </c>
      <c r="M81" s="38" t="s">
        <v>711</v>
      </c>
      <c r="N81" s="38" t="s">
        <v>714</v>
      </c>
      <c r="O81" s="38" t="s">
        <v>732</v>
      </c>
      <c r="P81" s="38" t="s">
        <v>813</v>
      </c>
      <c r="Q81" s="39">
        <v>1122.68</v>
      </c>
      <c r="R81" s="39">
        <v>1997.19</v>
      </c>
      <c r="S81" s="39" t="str">
        <f>IF('standardised dimensions'!$R81&lt;=_xlfn.PERCENTILE.INC( Q81:Q702,0.25),"Low",IF(R81&lt;=_xlfn.PERCENTILE.INC(Q81:Q702,0.5),"Medium","High"))</f>
        <v>High</v>
      </c>
      <c r="T81" s="40">
        <v>0.186</v>
      </c>
      <c r="U81" s="37">
        <v>3</v>
      </c>
      <c r="V81" s="39">
        <f t="shared" si="9"/>
        <v>4877.1379800000004</v>
      </c>
      <c r="W81" s="39">
        <f t="shared" si="10"/>
        <v>3368.04</v>
      </c>
      <c r="X81" s="39">
        <f t="shared" si="16"/>
        <v>1509.0979800000005</v>
      </c>
      <c r="Y81" s="40">
        <f t="shared" si="17"/>
        <v>0.30942285951073306</v>
      </c>
    </row>
    <row r="82" spans="1:25" x14ac:dyDescent="0.3">
      <c r="A82" s="41" t="s">
        <v>95</v>
      </c>
      <c r="B82" s="42">
        <v>44965</v>
      </c>
      <c r="C82" s="42" t="str">
        <f t="shared" si="11"/>
        <v>Feb-2023</v>
      </c>
      <c r="D82" s="42" t="str">
        <f t="shared" si="12"/>
        <v>Q1-2023</v>
      </c>
      <c r="E82" s="42">
        <v>44968</v>
      </c>
      <c r="F82" s="42">
        <f t="shared" si="13"/>
        <v>44968</v>
      </c>
      <c r="G82" s="43">
        <f t="shared" si="14"/>
        <v>3</v>
      </c>
      <c r="H82" s="44" t="s">
        <v>646</v>
      </c>
      <c r="I82" s="44" t="s">
        <v>661</v>
      </c>
      <c r="J82" s="44" t="s">
        <v>695</v>
      </c>
      <c r="K82" s="30" t="str">
        <f t="shared" si="15"/>
        <v>Africa→South Africa→Cape Town</v>
      </c>
      <c r="L82" s="44" t="s">
        <v>701</v>
      </c>
      <c r="M82" s="44" t="s">
        <v>711</v>
      </c>
      <c r="N82" s="44" t="s">
        <v>724</v>
      </c>
      <c r="O82" s="44" t="s">
        <v>729</v>
      </c>
      <c r="P82" s="44" t="s">
        <v>814</v>
      </c>
      <c r="Q82" s="45">
        <v>1410.05</v>
      </c>
      <c r="R82" s="45">
        <v>2763.95</v>
      </c>
      <c r="S82" s="45" t="str">
        <f>IF('standardised dimensions'!$R82&lt;=_xlfn.PERCENTILE.INC( Q82:Q703,0.25),"Low",IF(R82&lt;=_xlfn.PERCENTILE.INC(Q82:Q703,0.5),"Medium","High"))</f>
        <v>High</v>
      </c>
      <c r="T82" s="46">
        <v>0.161</v>
      </c>
      <c r="U82" s="43">
        <v>26</v>
      </c>
      <c r="V82" s="45">
        <f t="shared" si="9"/>
        <v>60292.805299999993</v>
      </c>
      <c r="W82" s="45">
        <f t="shared" si="10"/>
        <v>36661.299999999996</v>
      </c>
      <c r="X82" s="45">
        <f t="shared" si="16"/>
        <v>23631.505299999997</v>
      </c>
      <c r="Y82" s="46">
        <f t="shared" si="17"/>
        <v>0.39194569206750779</v>
      </c>
    </row>
    <row r="83" spans="1:25" x14ac:dyDescent="0.3">
      <c r="A83" s="35" t="s">
        <v>96</v>
      </c>
      <c r="B83" s="36">
        <v>45157</v>
      </c>
      <c r="C83" s="36" t="str">
        <f t="shared" si="11"/>
        <v>Aug-2023</v>
      </c>
      <c r="D83" s="36" t="str">
        <f t="shared" si="12"/>
        <v>Q3-2023</v>
      </c>
      <c r="E83" s="36">
        <v>45181</v>
      </c>
      <c r="F83" s="36">
        <f t="shared" si="13"/>
        <v>45181</v>
      </c>
      <c r="G83" s="37">
        <f t="shared" si="14"/>
        <v>24</v>
      </c>
      <c r="H83" s="38" t="s">
        <v>648</v>
      </c>
      <c r="I83" s="38" t="s">
        <v>653</v>
      </c>
      <c r="J83" s="38" t="s">
        <v>688</v>
      </c>
      <c r="K83" s="30" t="str">
        <f t="shared" si="15"/>
        <v>Americas→Canada→Vancouver</v>
      </c>
      <c r="L83" s="38" t="s">
        <v>706</v>
      </c>
      <c r="M83" s="38" t="s">
        <v>707</v>
      </c>
      <c r="N83" s="38" t="s">
        <v>714</v>
      </c>
      <c r="O83" s="38" t="s">
        <v>728</v>
      </c>
      <c r="P83" s="38" t="s">
        <v>815</v>
      </c>
      <c r="Q83" s="39">
        <v>1183.95</v>
      </c>
      <c r="R83" s="39">
        <v>1503.53</v>
      </c>
      <c r="S83" s="39" t="str">
        <f>IF('standardised dimensions'!$R83&lt;=_xlfn.PERCENTILE.INC( Q83:Q704,0.25),"Low",IF(R83&lt;=_xlfn.PERCENTILE.INC(Q83:Q704,0.5),"Medium","High"))</f>
        <v>High</v>
      </c>
      <c r="T83" s="40">
        <v>0.24099999999999999</v>
      </c>
      <c r="U83" s="37">
        <v>16</v>
      </c>
      <c r="V83" s="39">
        <f t="shared" si="9"/>
        <v>18258.868320000001</v>
      </c>
      <c r="W83" s="39">
        <f t="shared" si="10"/>
        <v>18943.2</v>
      </c>
      <c r="X83" s="39">
        <f t="shared" si="16"/>
        <v>-684.33167999999932</v>
      </c>
      <c r="Y83" s="40">
        <f t="shared" si="17"/>
        <v>-3.7479413729623705E-2</v>
      </c>
    </row>
    <row r="84" spans="1:25" x14ac:dyDescent="0.3">
      <c r="A84" s="41" t="s">
        <v>97</v>
      </c>
      <c r="B84" s="42">
        <v>45791</v>
      </c>
      <c r="C84" s="42" t="str">
        <f t="shared" si="11"/>
        <v>May-2025</v>
      </c>
      <c r="D84" s="42" t="str">
        <f t="shared" si="12"/>
        <v>Q2-2025</v>
      </c>
      <c r="E84" s="42">
        <v>45801</v>
      </c>
      <c r="F84" s="42">
        <f t="shared" si="13"/>
        <v>45801</v>
      </c>
      <c r="G84" s="43">
        <f t="shared" si="14"/>
        <v>10</v>
      </c>
      <c r="H84" s="44" t="s">
        <v>649</v>
      </c>
      <c r="I84" s="44" t="s">
        <v>657</v>
      </c>
      <c r="J84" s="44" t="s">
        <v>690</v>
      </c>
      <c r="K84" s="30" t="str">
        <f t="shared" si="15"/>
        <v>Europe→France→Paris</v>
      </c>
      <c r="L84" s="44" t="s">
        <v>705</v>
      </c>
      <c r="M84" s="44" t="s">
        <v>709</v>
      </c>
      <c r="N84" s="44" t="s">
        <v>723</v>
      </c>
      <c r="O84" s="44" t="s">
        <v>727</v>
      </c>
      <c r="P84" s="44" t="s">
        <v>816</v>
      </c>
      <c r="Q84" s="45">
        <v>170.39</v>
      </c>
      <c r="R84" s="45">
        <v>388.04</v>
      </c>
      <c r="S84" s="45" t="str">
        <f>IF('standardised dimensions'!$R84&lt;=_xlfn.PERCENTILE.INC( Q84:Q705,0.25),"Low",IF(R84&lt;=_xlfn.PERCENTILE.INC(Q84:Q705,0.5),"Medium","High"))</f>
        <v>Low</v>
      </c>
      <c r="T84" s="46">
        <v>8.4000000000000005E-2</v>
      </c>
      <c r="U84" s="43">
        <v>15</v>
      </c>
      <c r="V84" s="45">
        <f t="shared" si="9"/>
        <v>5331.6696000000002</v>
      </c>
      <c r="W84" s="45">
        <f t="shared" si="10"/>
        <v>2555.85</v>
      </c>
      <c r="X84" s="45">
        <f t="shared" si="16"/>
        <v>2775.8196000000003</v>
      </c>
      <c r="Y84" s="46">
        <f t="shared" si="17"/>
        <v>0.52062858508711796</v>
      </c>
    </row>
    <row r="85" spans="1:25" x14ac:dyDescent="0.3">
      <c r="A85" s="35" t="s">
        <v>98</v>
      </c>
      <c r="B85" s="36">
        <v>45770</v>
      </c>
      <c r="C85" s="36" t="str">
        <f t="shared" si="11"/>
        <v>Apr-2025</v>
      </c>
      <c r="D85" s="36" t="str">
        <f t="shared" si="12"/>
        <v>Q2-2025</v>
      </c>
      <c r="E85" s="36">
        <v>45769</v>
      </c>
      <c r="F85" s="36">
        <f t="shared" si="13"/>
        <v>45770</v>
      </c>
      <c r="G85" s="37">
        <f t="shared" si="14"/>
        <v>0</v>
      </c>
      <c r="H85" s="38" t="s">
        <v>648</v>
      </c>
      <c r="I85" s="38" t="s">
        <v>660</v>
      </c>
      <c r="J85" s="38" t="s">
        <v>686</v>
      </c>
      <c r="K85" s="30" t="str">
        <f t="shared" si="15"/>
        <v>Americas→USA→San Francisco</v>
      </c>
      <c r="L85" s="38" t="s">
        <v>703</v>
      </c>
      <c r="M85" s="38" t="s">
        <v>710</v>
      </c>
      <c r="N85" s="38" t="s">
        <v>726</v>
      </c>
      <c r="O85" s="38" t="s">
        <v>732</v>
      </c>
      <c r="P85" s="38" t="s">
        <v>817</v>
      </c>
      <c r="Q85" s="39">
        <v>23.24</v>
      </c>
      <c r="R85" s="39">
        <v>44.57</v>
      </c>
      <c r="S85" s="39" t="str">
        <f>IF('standardised dimensions'!$R85&lt;=_xlfn.PERCENTILE.INC( Q85:Q706,0.25),"Low",IF(R85&lt;=_xlfn.PERCENTILE.INC(Q85:Q706,0.5),"Medium","High"))</f>
        <v>Low</v>
      </c>
      <c r="T85" s="40">
        <v>0.215</v>
      </c>
      <c r="U85" s="37">
        <v>15</v>
      </c>
      <c r="V85" s="39">
        <f t="shared" si="9"/>
        <v>524.81174999999996</v>
      </c>
      <c r="W85" s="39">
        <f t="shared" si="10"/>
        <v>348.59999999999997</v>
      </c>
      <c r="X85" s="39">
        <f t="shared" si="16"/>
        <v>176.21174999999999</v>
      </c>
      <c r="Y85" s="40">
        <f t="shared" si="17"/>
        <v>0.33576182316802167</v>
      </c>
    </row>
    <row r="86" spans="1:25" x14ac:dyDescent="0.3">
      <c r="A86" s="41" t="s">
        <v>99</v>
      </c>
      <c r="B86" s="42">
        <v>45741</v>
      </c>
      <c r="C86" s="42" t="str">
        <f t="shared" si="11"/>
        <v>Mar-2025</v>
      </c>
      <c r="D86" s="42" t="str">
        <f t="shared" si="12"/>
        <v>Q1-2025</v>
      </c>
      <c r="E86" s="42">
        <v>45764</v>
      </c>
      <c r="F86" s="42">
        <f t="shared" si="13"/>
        <v>45764</v>
      </c>
      <c r="G86" s="43">
        <f t="shared" si="14"/>
        <v>23</v>
      </c>
      <c r="H86" s="44" t="s">
        <v>649</v>
      </c>
      <c r="I86" s="44" t="s">
        <v>658</v>
      </c>
      <c r="J86" s="44" t="s">
        <v>683</v>
      </c>
      <c r="K86" s="30" t="str">
        <f t="shared" si="15"/>
        <v>Europe→United Kingdom→London</v>
      </c>
      <c r="L86" s="44" t="s">
        <v>704</v>
      </c>
      <c r="M86" s="44" t="s">
        <v>707</v>
      </c>
      <c r="N86" s="44" t="s">
        <v>722</v>
      </c>
      <c r="O86" s="44" t="s">
        <v>729</v>
      </c>
      <c r="P86" s="44" t="s">
        <v>818</v>
      </c>
      <c r="Q86" s="45">
        <v>1421.19</v>
      </c>
      <c r="R86" s="45">
        <v>1808.26</v>
      </c>
      <c r="S86" s="45" t="str">
        <f>IF('standardised dimensions'!$R86&lt;=_xlfn.PERCENTILE.INC( Q86:Q707,0.25),"Low",IF(R86&lt;=_xlfn.PERCENTILE.INC(Q86:Q707,0.5),"Medium","High"))</f>
        <v>High</v>
      </c>
      <c r="T86" s="46">
        <v>0.104</v>
      </c>
      <c r="U86" s="43">
        <v>13</v>
      </c>
      <c r="V86" s="45">
        <f t="shared" si="9"/>
        <v>21062.61248</v>
      </c>
      <c r="W86" s="45">
        <f t="shared" si="10"/>
        <v>18475.47</v>
      </c>
      <c r="X86" s="45">
        <f t="shared" si="16"/>
        <v>2587.1424799999986</v>
      </c>
      <c r="Y86" s="46">
        <f t="shared" si="17"/>
        <v>0.12283103449093123</v>
      </c>
    </row>
    <row r="87" spans="1:25" x14ac:dyDescent="0.3">
      <c r="A87" s="35" t="s">
        <v>100</v>
      </c>
      <c r="B87" s="36">
        <v>45282</v>
      </c>
      <c r="C87" s="36" t="str">
        <f t="shared" si="11"/>
        <v>Dec-2023</v>
      </c>
      <c r="D87" s="36" t="str">
        <f t="shared" si="12"/>
        <v>Q4-2023</v>
      </c>
      <c r="E87" s="36">
        <v>45283</v>
      </c>
      <c r="F87" s="36">
        <f t="shared" si="13"/>
        <v>45283</v>
      </c>
      <c r="G87" s="37">
        <f t="shared" si="14"/>
        <v>1</v>
      </c>
      <c r="H87" s="38" t="s">
        <v>646</v>
      </c>
      <c r="I87" s="38" t="s">
        <v>661</v>
      </c>
      <c r="J87" s="38" t="s">
        <v>695</v>
      </c>
      <c r="K87" s="30" t="str">
        <f t="shared" si="15"/>
        <v>Africa→South Africa→Cape Town</v>
      </c>
      <c r="L87" s="38" t="s">
        <v>703</v>
      </c>
      <c r="M87" s="38" t="s">
        <v>709</v>
      </c>
      <c r="N87" s="38" t="s">
        <v>726</v>
      </c>
      <c r="O87" s="38" t="s">
        <v>727</v>
      </c>
      <c r="P87" s="38" t="s">
        <v>819</v>
      </c>
      <c r="Q87" s="39">
        <v>1186.18</v>
      </c>
      <c r="R87" s="39">
        <v>1285.0899999999999</v>
      </c>
      <c r="S87" s="39" t="str">
        <f>IF('standardised dimensions'!$R87&lt;=_xlfn.PERCENTILE.INC( Q87:Q708,0.25),"Low",IF(R87&lt;=_xlfn.PERCENTILE.INC(Q87:Q708,0.5),"Medium","High"))</f>
        <v>High</v>
      </c>
      <c r="T87" s="40">
        <v>7.0000000000000007E-2</v>
      </c>
      <c r="U87" s="37">
        <v>11</v>
      </c>
      <c r="V87" s="39">
        <f t="shared" si="9"/>
        <v>13146.470699999998</v>
      </c>
      <c r="W87" s="39">
        <f t="shared" si="10"/>
        <v>13047.980000000001</v>
      </c>
      <c r="X87" s="39">
        <f t="shared" si="16"/>
        <v>98.49069999999665</v>
      </c>
      <c r="Y87" s="40">
        <f t="shared" si="17"/>
        <v>7.4917977796121861E-3</v>
      </c>
    </row>
    <row r="88" spans="1:25" x14ac:dyDescent="0.3">
      <c r="A88" s="41" t="s">
        <v>101</v>
      </c>
      <c r="B88" s="42">
        <v>45388</v>
      </c>
      <c r="C88" s="42" t="str">
        <f t="shared" si="11"/>
        <v>Apr-2024</v>
      </c>
      <c r="D88" s="42" t="str">
        <f t="shared" si="12"/>
        <v>Q2-2024</v>
      </c>
      <c r="E88" s="42">
        <v>45407</v>
      </c>
      <c r="F88" s="42">
        <f t="shared" si="13"/>
        <v>45407</v>
      </c>
      <c r="G88" s="43">
        <f t="shared" si="14"/>
        <v>19</v>
      </c>
      <c r="H88" s="44" t="s">
        <v>647</v>
      </c>
      <c r="I88" s="44" t="s">
        <v>659</v>
      </c>
      <c r="J88" s="44" t="s">
        <v>685</v>
      </c>
      <c r="K88" s="30" t="str">
        <f t="shared" si="15"/>
        <v>Asia→China→Shanghai</v>
      </c>
      <c r="L88" s="44" t="s">
        <v>701</v>
      </c>
      <c r="M88" s="44" t="s">
        <v>707</v>
      </c>
      <c r="N88" s="44" t="s">
        <v>723</v>
      </c>
      <c r="O88" s="44" t="s">
        <v>727</v>
      </c>
      <c r="P88" s="44" t="s">
        <v>820</v>
      </c>
      <c r="Q88" s="45">
        <v>1366.48</v>
      </c>
      <c r="R88" s="45">
        <v>1678.14</v>
      </c>
      <c r="S88" s="45" t="str">
        <f>IF('standardised dimensions'!$R88&lt;=_xlfn.PERCENTILE.INC( Q88:Q709,0.25),"Low",IF(R88&lt;=_xlfn.PERCENTILE.INC(Q88:Q709,0.5),"Medium","High"))</f>
        <v>High</v>
      </c>
      <c r="T88" s="46">
        <v>0.154</v>
      </c>
      <c r="U88" s="43">
        <v>10</v>
      </c>
      <c r="V88" s="45">
        <f t="shared" si="9"/>
        <v>14197.064400000001</v>
      </c>
      <c r="W88" s="45">
        <f t="shared" si="10"/>
        <v>13664.8</v>
      </c>
      <c r="X88" s="45">
        <f t="shared" si="16"/>
        <v>532.26440000000184</v>
      </c>
      <c r="Y88" s="46">
        <f t="shared" si="17"/>
        <v>3.7491159087790132E-2</v>
      </c>
    </row>
    <row r="89" spans="1:25" x14ac:dyDescent="0.3">
      <c r="A89" s="35" t="s">
        <v>102</v>
      </c>
      <c r="B89" s="36">
        <v>45876</v>
      </c>
      <c r="C89" s="36" t="str">
        <f t="shared" si="11"/>
        <v>Aug-2025</v>
      </c>
      <c r="D89" s="36" t="str">
        <f t="shared" si="12"/>
        <v>Q3-2025</v>
      </c>
      <c r="E89" s="36">
        <v>45888</v>
      </c>
      <c r="F89" s="36">
        <f t="shared" si="13"/>
        <v>45888</v>
      </c>
      <c r="G89" s="37">
        <f t="shared" si="14"/>
        <v>12</v>
      </c>
      <c r="H89" s="38" t="s">
        <v>646</v>
      </c>
      <c r="I89" s="38" t="s">
        <v>650</v>
      </c>
      <c r="J89" s="38" t="s">
        <v>678</v>
      </c>
      <c r="K89" s="30" t="str">
        <f t="shared" si="15"/>
        <v>Africa→Kenya→Nakuru</v>
      </c>
      <c r="L89" s="38" t="s">
        <v>701</v>
      </c>
      <c r="M89" s="38" t="s">
        <v>1426</v>
      </c>
      <c r="N89" s="38" t="s">
        <v>724</v>
      </c>
      <c r="O89" s="38" t="s">
        <v>727</v>
      </c>
      <c r="P89" s="38" t="s">
        <v>821</v>
      </c>
      <c r="Q89" s="39">
        <v>601.51</v>
      </c>
      <c r="R89" s="39">
        <v>679.35</v>
      </c>
      <c r="S89" s="39" t="str">
        <f>IF('standardised dimensions'!$R89&lt;=_xlfn.PERCENTILE.INC( Q89:Q710,0.25),"Low",IF(R89&lt;=_xlfn.PERCENTILE.INC(Q89:Q710,0.5),"Medium","High"))</f>
        <v>Medium</v>
      </c>
      <c r="T89" s="40">
        <v>0.188</v>
      </c>
      <c r="U89" s="37">
        <v>3</v>
      </c>
      <c r="V89" s="39">
        <f t="shared" si="9"/>
        <v>1654.8966000000003</v>
      </c>
      <c r="W89" s="39">
        <f t="shared" si="10"/>
        <v>1804.53</v>
      </c>
      <c r="X89" s="39">
        <f t="shared" si="16"/>
        <v>-149.63339999999971</v>
      </c>
      <c r="Y89" s="40">
        <f t="shared" si="17"/>
        <v>-9.0418579626062243E-2</v>
      </c>
    </row>
    <row r="90" spans="1:25" x14ac:dyDescent="0.3">
      <c r="A90" s="41" t="s">
        <v>103</v>
      </c>
      <c r="B90" s="42">
        <v>45312</v>
      </c>
      <c r="C90" s="42" t="str">
        <f t="shared" si="11"/>
        <v>Jan-2024</v>
      </c>
      <c r="D90" s="42" t="str">
        <f t="shared" si="12"/>
        <v>Q1-2024</v>
      </c>
      <c r="E90" s="42">
        <v>45316</v>
      </c>
      <c r="F90" s="42">
        <f t="shared" si="13"/>
        <v>45316</v>
      </c>
      <c r="G90" s="43">
        <f t="shared" si="14"/>
        <v>4</v>
      </c>
      <c r="H90" s="44" t="s">
        <v>647</v>
      </c>
      <c r="I90" s="44" t="s">
        <v>654</v>
      </c>
      <c r="J90" s="44" t="s">
        <v>680</v>
      </c>
      <c r="K90" s="30" t="str">
        <f t="shared" si="15"/>
        <v>Asia→India→Delhi</v>
      </c>
      <c r="L90" s="44" t="s">
        <v>704</v>
      </c>
      <c r="M90" s="44" t="s">
        <v>711</v>
      </c>
      <c r="N90" s="44" t="s">
        <v>712</v>
      </c>
      <c r="O90" s="44" t="s">
        <v>732</v>
      </c>
      <c r="P90" s="44" t="s">
        <v>822</v>
      </c>
      <c r="Q90" s="45">
        <v>523.70000000000005</v>
      </c>
      <c r="R90" s="45">
        <v>1109.92</v>
      </c>
      <c r="S90" s="45" t="str">
        <f>IF('standardised dimensions'!$R90&lt;=_xlfn.PERCENTILE.INC( Q90:Q711,0.25),"Low",IF(R90&lt;=_xlfn.PERCENTILE.INC(Q90:Q711,0.5),"Medium","High"))</f>
        <v>High</v>
      </c>
      <c r="T90" s="46">
        <v>0.03</v>
      </c>
      <c r="U90" s="43">
        <v>11</v>
      </c>
      <c r="V90" s="45">
        <f t="shared" si="9"/>
        <v>11842.8464</v>
      </c>
      <c r="W90" s="45">
        <f t="shared" si="10"/>
        <v>5760.7000000000007</v>
      </c>
      <c r="X90" s="45">
        <f t="shared" si="16"/>
        <v>6082.1463999999996</v>
      </c>
      <c r="Y90" s="46">
        <f t="shared" si="17"/>
        <v>0.51357133197302973</v>
      </c>
    </row>
    <row r="91" spans="1:25" x14ac:dyDescent="0.3">
      <c r="A91" s="35" t="s">
        <v>104</v>
      </c>
      <c r="B91" s="36">
        <v>45106</v>
      </c>
      <c r="C91" s="36" t="str">
        <f t="shared" si="11"/>
        <v>Jun-2023</v>
      </c>
      <c r="D91" s="36" t="str">
        <f t="shared" si="12"/>
        <v>Q2-2023</v>
      </c>
      <c r="E91" s="36">
        <v>45109</v>
      </c>
      <c r="F91" s="36">
        <f t="shared" si="13"/>
        <v>45109</v>
      </c>
      <c r="G91" s="37">
        <f t="shared" si="14"/>
        <v>3</v>
      </c>
      <c r="H91" s="38" t="s">
        <v>647</v>
      </c>
      <c r="I91" s="38" t="s">
        <v>652</v>
      </c>
      <c r="J91" s="38" t="s">
        <v>694</v>
      </c>
      <c r="K91" s="30" t="str">
        <f t="shared" si="15"/>
        <v>Asia→Japan→Nagoya</v>
      </c>
      <c r="L91" s="38" t="s">
        <v>702</v>
      </c>
      <c r="M91" s="38" t="s">
        <v>709</v>
      </c>
      <c r="N91" s="38" t="s">
        <v>721</v>
      </c>
      <c r="O91" s="38" t="s">
        <v>732</v>
      </c>
      <c r="P91" s="38" t="s">
        <v>823</v>
      </c>
      <c r="Q91" s="39">
        <v>55.65</v>
      </c>
      <c r="R91" s="39">
        <v>83.57</v>
      </c>
      <c r="S91" s="39" t="str">
        <f>IF('standardised dimensions'!$R91&lt;=_xlfn.PERCENTILE.INC( Q91:Q712,0.25),"Low",IF(R91&lt;=_xlfn.PERCENTILE.INC(Q91:Q712,0.5),"Medium","High"))</f>
        <v>Low</v>
      </c>
      <c r="T91" s="40">
        <v>6.6000000000000003E-2</v>
      </c>
      <c r="U91" s="37">
        <v>8</v>
      </c>
      <c r="V91" s="39">
        <f t="shared" si="9"/>
        <v>624.43503999999996</v>
      </c>
      <c r="W91" s="39">
        <f t="shared" si="10"/>
        <v>445.2</v>
      </c>
      <c r="X91" s="39">
        <f t="shared" si="16"/>
        <v>179.23503999999997</v>
      </c>
      <c r="Y91" s="40">
        <f t="shared" si="17"/>
        <v>0.2870355257449998</v>
      </c>
    </row>
    <row r="92" spans="1:25" x14ac:dyDescent="0.3">
      <c r="A92" s="41" t="s">
        <v>105</v>
      </c>
      <c r="B92" s="42">
        <v>45775</v>
      </c>
      <c r="C92" s="42" t="str">
        <f t="shared" si="11"/>
        <v>Apr-2025</v>
      </c>
      <c r="D92" s="42" t="str">
        <f t="shared" si="12"/>
        <v>Q2-2025</v>
      </c>
      <c r="E92" s="42">
        <v>45792</v>
      </c>
      <c r="F92" s="42">
        <f t="shared" si="13"/>
        <v>45792</v>
      </c>
      <c r="G92" s="43">
        <f t="shared" si="14"/>
        <v>17</v>
      </c>
      <c r="H92" s="44" t="s">
        <v>647</v>
      </c>
      <c r="I92" s="44" t="s">
        <v>652</v>
      </c>
      <c r="J92" s="44" t="s">
        <v>694</v>
      </c>
      <c r="K92" s="30" t="str">
        <f t="shared" si="15"/>
        <v>Asia→Japan→Nagoya</v>
      </c>
      <c r="L92" s="44" t="s">
        <v>702</v>
      </c>
      <c r="M92" s="44" t="s">
        <v>711</v>
      </c>
      <c r="N92" s="44" t="s">
        <v>725</v>
      </c>
      <c r="O92" s="44" t="s">
        <v>729</v>
      </c>
      <c r="P92" s="44" t="s">
        <v>824</v>
      </c>
      <c r="Q92" s="45">
        <v>691.19</v>
      </c>
      <c r="R92" s="45">
        <v>1284.3</v>
      </c>
      <c r="S92" s="45" t="str">
        <f>IF('standardised dimensions'!$R92&lt;=_xlfn.PERCENTILE.INC( Q92:Q713,0.25),"Low",IF(R92&lt;=_xlfn.PERCENTILE.INC(Q92:Q713,0.5),"Medium","High"))</f>
        <v>High</v>
      </c>
      <c r="T92" s="46">
        <v>7.3999999999999996E-2</v>
      </c>
      <c r="U92" s="43">
        <v>7</v>
      </c>
      <c r="V92" s="45">
        <f t="shared" si="9"/>
        <v>8324.8326000000015</v>
      </c>
      <c r="W92" s="45">
        <f t="shared" si="10"/>
        <v>4838.33</v>
      </c>
      <c r="X92" s="45">
        <f t="shared" si="16"/>
        <v>3486.5026000000016</v>
      </c>
      <c r="Y92" s="46">
        <f t="shared" si="17"/>
        <v>0.41880753253825198</v>
      </c>
    </row>
    <row r="93" spans="1:25" x14ac:dyDescent="0.3">
      <c r="A93" s="35" t="s">
        <v>106</v>
      </c>
      <c r="B93" s="36">
        <v>45817</v>
      </c>
      <c r="C93" s="36" t="str">
        <f t="shared" si="11"/>
        <v>Jun-2025</v>
      </c>
      <c r="D93" s="36" t="str">
        <f t="shared" si="12"/>
        <v>Q2-2025</v>
      </c>
      <c r="E93" s="36">
        <v>45833</v>
      </c>
      <c r="F93" s="36">
        <f t="shared" si="13"/>
        <v>45833</v>
      </c>
      <c r="G93" s="37">
        <f t="shared" si="14"/>
        <v>16</v>
      </c>
      <c r="H93" s="38" t="s">
        <v>647</v>
      </c>
      <c r="I93" s="38" t="s">
        <v>654</v>
      </c>
      <c r="J93" s="38" t="s">
        <v>696</v>
      </c>
      <c r="K93" s="30" t="str">
        <f t="shared" si="15"/>
        <v>Asia→India→Hyderabad</v>
      </c>
      <c r="L93" s="38" t="s">
        <v>706</v>
      </c>
      <c r="M93" s="38" t="s">
        <v>710</v>
      </c>
      <c r="N93" s="38" t="s">
        <v>724</v>
      </c>
      <c r="O93" s="38" t="s">
        <v>730</v>
      </c>
      <c r="P93" s="38" t="s">
        <v>825</v>
      </c>
      <c r="Q93" s="39">
        <v>527.33000000000004</v>
      </c>
      <c r="R93" s="39">
        <v>911.72</v>
      </c>
      <c r="S93" s="39" t="str">
        <f>IF('standardised dimensions'!$R93&lt;=_xlfn.PERCENTILE.INC( Q93:Q714,0.25),"Low",IF(R93&lt;=_xlfn.PERCENTILE.INC(Q93:Q714,0.5),"Medium","High"))</f>
        <v>High</v>
      </c>
      <c r="T93" s="40">
        <v>0.14399999999999999</v>
      </c>
      <c r="U93" s="37">
        <v>25</v>
      </c>
      <c r="V93" s="39">
        <f t="shared" si="9"/>
        <v>19510.808000000001</v>
      </c>
      <c r="W93" s="39">
        <f t="shared" si="10"/>
        <v>13183.250000000002</v>
      </c>
      <c r="X93" s="39">
        <f t="shared" si="16"/>
        <v>6327.5579999999991</v>
      </c>
      <c r="Y93" s="40">
        <f t="shared" si="17"/>
        <v>0.32431040272652978</v>
      </c>
    </row>
    <row r="94" spans="1:25" x14ac:dyDescent="0.3">
      <c r="A94" s="41" t="s">
        <v>107</v>
      </c>
      <c r="B94" s="42">
        <v>45101</v>
      </c>
      <c r="C94" s="42" t="str">
        <f t="shared" si="11"/>
        <v>Jun-2023</v>
      </c>
      <c r="D94" s="42" t="str">
        <f t="shared" si="12"/>
        <v>Q2-2023</v>
      </c>
      <c r="E94" s="42">
        <v>45100</v>
      </c>
      <c r="F94" s="42">
        <f t="shared" si="13"/>
        <v>45101</v>
      </c>
      <c r="G94" s="43">
        <f t="shared" si="14"/>
        <v>0</v>
      </c>
      <c r="H94" s="44" t="s">
        <v>648</v>
      </c>
      <c r="I94" s="44" t="s">
        <v>655</v>
      </c>
      <c r="J94" s="44" t="s">
        <v>692</v>
      </c>
      <c r="K94" s="30" t="str">
        <f t="shared" si="15"/>
        <v>Americas→Brazil→Rio de Janeiro</v>
      </c>
      <c r="L94" s="44" t="s">
        <v>703</v>
      </c>
      <c r="M94" s="44" t="s">
        <v>707</v>
      </c>
      <c r="N94" s="44" t="s">
        <v>718</v>
      </c>
      <c r="O94" s="44" t="s">
        <v>728</v>
      </c>
      <c r="P94" s="44" t="s">
        <v>826</v>
      </c>
      <c r="Q94" s="45">
        <v>804.01</v>
      </c>
      <c r="R94" s="45">
        <v>1405.07</v>
      </c>
      <c r="S94" s="45" t="str">
        <f>IF('standardised dimensions'!$R94&lt;=_xlfn.PERCENTILE.INC( Q94:Q715,0.25),"Low",IF(R94&lt;=_xlfn.PERCENTILE.INC(Q94:Q715,0.5),"Medium","High"))</f>
        <v>High</v>
      </c>
      <c r="T94" s="46">
        <v>9.6000000000000002E-2</v>
      </c>
      <c r="U94" s="43">
        <v>8</v>
      </c>
      <c r="V94" s="45">
        <f t="shared" si="9"/>
        <v>10161.46624</v>
      </c>
      <c r="W94" s="45">
        <f t="shared" si="10"/>
        <v>6432.08</v>
      </c>
      <c r="X94" s="45">
        <f t="shared" si="16"/>
        <v>3729.3862399999998</v>
      </c>
      <c r="Y94" s="46">
        <f t="shared" si="17"/>
        <v>0.36701260939287439</v>
      </c>
    </row>
    <row r="95" spans="1:25" x14ac:dyDescent="0.3">
      <c r="A95" s="35" t="s">
        <v>108</v>
      </c>
      <c r="B95" s="36">
        <v>45569</v>
      </c>
      <c r="C95" s="36" t="str">
        <f t="shared" si="11"/>
        <v>Oct-2024</v>
      </c>
      <c r="D95" s="36" t="str">
        <f t="shared" si="12"/>
        <v>Q4-2024</v>
      </c>
      <c r="E95" s="36">
        <v>45598</v>
      </c>
      <c r="F95" s="36">
        <f t="shared" si="13"/>
        <v>45598</v>
      </c>
      <c r="G95" s="37">
        <f t="shared" si="14"/>
        <v>29</v>
      </c>
      <c r="H95" s="38" t="s">
        <v>646</v>
      </c>
      <c r="I95" s="38" t="s">
        <v>651</v>
      </c>
      <c r="J95" s="38" t="s">
        <v>669</v>
      </c>
      <c r="K95" s="30" t="str">
        <f t="shared" si="15"/>
        <v>Africa→Nigeria→Abuja</v>
      </c>
      <c r="L95" s="38" t="s">
        <v>701</v>
      </c>
      <c r="M95" s="38" t="s">
        <v>710</v>
      </c>
      <c r="N95" s="38" t="s">
        <v>721</v>
      </c>
      <c r="O95" s="38" t="s">
        <v>733</v>
      </c>
      <c r="P95" s="38" t="s">
        <v>827</v>
      </c>
      <c r="Q95" s="39">
        <v>412.09</v>
      </c>
      <c r="R95" s="39">
        <v>968.94</v>
      </c>
      <c r="S95" s="39" t="str">
        <f>IF('standardised dimensions'!$R95&lt;=_xlfn.PERCENTILE.INC( Q95:Q716,0.25),"Low",IF(R95&lt;=_xlfn.PERCENTILE.INC(Q95:Q716,0.5),"Medium","High"))</f>
        <v>High</v>
      </c>
      <c r="T95" s="40">
        <v>9.9000000000000005E-2</v>
      </c>
      <c r="U95" s="37">
        <v>23</v>
      </c>
      <c r="V95" s="39">
        <f t="shared" si="9"/>
        <v>20079.343620000003</v>
      </c>
      <c r="W95" s="39">
        <f t="shared" si="10"/>
        <v>9478.07</v>
      </c>
      <c r="X95" s="39">
        <f t="shared" si="16"/>
        <v>10601.273620000004</v>
      </c>
      <c r="Y95" s="40">
        <f t="shared" si="17"/>
        <v>0.52796913189137418</v>
      </c>
    </row>
    <row r="96" spans="1:25" x14ac:dyDescent="0.3">
      <c r="A96" s="41" t="s">
        <v>109</v>
      </c>
      <c r="B96" s="42">
        <v>45910</v>
      </c>
      <c r="C96" s="42" t="str">
        <f t="shared" si="11"/>
        <v>Sep-2025</v>
      </c>
      <c r="D96" s="42" t="str">
        <f t="shared" si="12"/>
        <v>Q3-2025</v>
      </c>
      <c r="E96" s="42">
        <v>45930</v>
      </c>
      <c r="F96" s="42">
        <f t="shared" si="13"/>
        <v>45930</v>
      </c>
      <c r="G96" s="43">
        <f t="shared" si="14"/>
        <v>20</v>
      </c>
      <c r="H96" s="44" t="s">
        <v>646</v>
      </c>
      <c r="I96" s="44" t="s">
        <v>650</v>
      </c>
      <c r="J96" s="44" t="s">
        <v>675</v>
      </c>
      <c r="K96" s="30" t="str">
        <f t="shared" si="15"/>
        <v>Africa→Kenya→Mombasa</v>
      </c>
      <c r="L96" s="44" t="s">
        <v>701</v>
      </c>
      <c r="M96" s="44" t="s">
        <v>711</v>
      </c>
      <c r="N96" s="44" t="s">
        <v>716</v>
      </c>
      <c r="O96" s="44" t="s">
        <v>730</v>
      </c>
      <c r="P96" s="44" t="s">
        <v>828</v>
      </c>
      <c r="Q96" s="45">
        <v>1009.48</v>
      </c>
      <c r="R96" s="45">
        <v>1088.81</v>
      </c>
      <c r="S96" s="45" t="str">
        <f>IF('standardised dimensions'!$R96&lt;=_xlfn.PERCENTILE.INC( Q96:Q717,0.25),"Low",IF(R96&lt;=_xlfn.PERCENTILE.INC(Q96:Q717,0.5),"Medium","High"))</f>
        <v>High</v>
      </c>
      <c r="T96" s="46">
        <v>0.16</v>
      </c>
      <c r="U96" s="43">
        <v>6</v>
      </c>
      <c r="V96" s="45">
        <f t="shared" si="9"/>
        <v>5487.6023999999998</v>
      </c>
      <c r="W96" s="45">
        <f t="shared" si="10"/>
        <v>6056.88</v>
      </c>
      <c r="X96" s="45">
        <f t="shared" si="16"/>
        <v>-569.27760000000035</v>
      </c>
      <c r="Y96" s="46">
        <f t="shared" si="17"/>
        <v>-0.10373885688219693</v>
      </c>
    </row>
    <row r="97" spans="1:25" x14ac:dyDescent="0.3">
      <c r="A97" s="35" t="s">
        <v>110</v>
      </c>
      <c r="B97" s="36">
        <v>45022</v>
      </c>
      <c r="C97" s="36" t="str">
        <f t="shared" si="11"/>
        <v>Apr-2023</v>
      </c>
      <c r="D97" s="36" t="str">
        <f t="shared" si="12"/>
        <v>Q2-2023</v>
      </c>
      <c r="E97" s="36">
        <v>45043</v>
      </c>
      <c r="F97" s="36">
        <f t="shared" si="13"/>
        <v>45043</v>
      </c>
      <c r="G97" s="37">
        <f t="shared" si="14"/>
        <v>21</v>
      </c>
      <c r="H97" s="38" t="s">
        <v>649</v>
      </c>
      <c r="I97" s="38" t="s">
        <v>658</v>
      </c>
      <c r="J97" s="38" t="s">
        <v>693</v>
      </c>
      <c r="K97" s="30" t="str">
        <f t="shared" si="15"/>
        <v>Europe→United Kingdom→Manchester</v>
      </c>
      <c r="L97" s="38" t="s">
        <v>706</v>
      </c>
      <c r="M97" s="38" t="s">
        <v>710</v>
      </c>
      <c r="N97" s="38" t="s">
        <v>714</v>
      </c>
      <c r="O97" s="38" t="s">
        <v>728</v>
      </c>
      <c r="P97" s="38" t="s">
        <v>829</v>
      </c>
      <c r="Q97" s="39">
        <v>1084.79</v>
      </c>
      <c r="R97" s="39">
        <v>2484.9899999999998</v>
      </c>
      <c r="S97" s="39" t="str">
        <f>IF('standardised dimensions'!$R97&lt;=_xlfn.PERCENTILE.INC( Q97:Q718,0.25),"Low",IF(R97&lt;=_xlfn.PERCENTILE.INC(Q97:Q718,0.5),"Medium","High"))</f>
        <v>High</v>
      </c>
      <c r="T97" s="40">
        <v>3.4000000000000002E-2</v>
      </c>
      <c r="U97" s="37">
        <v>18</v>
      </c>
      <c r="V97" s="39">
        <f t="shared" si="9"/>
        <v>43209.006119999991</v>
      </c>
      <c r="W97" s="39">
        <f t="shared" si="10"/>
        <v>19526.22</v>
      </c>
      <c r="X97" s="39">
        <f t="shared" si="16"/>
        <v>23682.78611999999</v>
      </c>
      <c r="Y97" s="40">
        <f t="shared" si="17"/>
        <v>0.54809837685755114</v>
      </c>
    </row>
    <row r="98" spans="1:25" x14ac:dyDescent="0.3">
      <c r="A98" s="41" t="s">
        <v>111</v>
      </c>
      <c r="B98" s="42">
        <v>45870</v>
      </c>
      <c r="C98" s="42" t="str">
        <f t="shared" si="11"/>
        <v>Aug-2025</v>
      </c>
      <c r="D98" s="42" t="str">
        <f t="shared" si="12"/>
        <v>Q3-2025</v>
      </c>
      <c r="E98" s="42">
        <v>45885</v>
      </c>
      <c r="F98" s="42">
        <f t="shared" si="13"/>
        <v>45885</v>
      </c>
      <c r="G98" s="43">
        <f t="shared" si="14"/>
        <v>15</v>
      </c>
      <c r="H98" s="44" t="s">
        <v>647</v>
      </c>
      <c r="I98" s="44" t="s">
        <v>654</v>
      </c>
      <c r="J98" s="44" t="s">
        <v>1426</v>
      </c>
      <c r="K98" s="30" t="str">
        <f t="shared" si="15"/>
        <v>Asia→India→Unknown</v>
      </c>
      <c r="L98" s="44" t="s">
        <v>706</v>
      </c>
      <c r="M98" s="44" t="s">
        <v>711</v>
      </c>
      <c r="N98" s="44" t="s">
        <v>719</v>
      </c>
      <c r="O98" s="44" t="s">
        <v>732</v>
      </c>
      <c r="P98" s="44" t="s">
        <v>830</v>
      </c>
      <c r="Q98" s="45">
        <v>24.44</v>
      </c>
      <c r="R98" s="45">
        <v>28.69</v>
      </c>
      <c r="S98" s="45" t="str">
        <f>IF('standardised dimensions'!$R98&lt;=_xlfn.PERCENTILE.INC( Q98:Q719,0.25),"Low",IF(R98&lt;=_xlfn.PERCENTILE.INC(Q98:Q719,0.5),"Medium","High"))</f>
        <v>Low</v>
      </c>
      <c r="T98" s="46">
        <v>0.14599999999999999</v>
      </c>
      <c r="U98" s="43">
        <v>6</v>
      </c>
      <c r="V98" s="45">
        <f t="shared" si="9"/>
        <v>147.00756000000001</v>
      </c>
      <c r="W98" s="45">
        <f t="shared" si="10"/>
        <v>146.64000000000001</v>
      </c>
      <c r="X98" s="45">
        <f t="shared" si="16"/>
        <v>0.36755999999999744</v>
      </c>
      <c r="Y98" s="46">
        <f t="shared" si="17"/>
        <v>2.5002795774584476E-3</v>
      </c>
    </row>
    <row r="99" spans="1:25" x14ac:dyDescent="0.3">
      <c r="A99" s="35" t="s">
        <v>112</v>
      </c>
      <c r="B99" s="36">
        <v>45440</v>
      </c>
      <c r="C99" s="36" t="str">
        <f t="shared" si="11"/>
        <v>May-2024</v>
      </c>
      <c r="D99" s="36" t="str">
        <f t="shared" si="12"/>
        <v>Q2-2024</v>
      </c>
      <c r="E99" s="36">
        <v>45438</v>
      </c>
      <c r="F99" s="36">
        <f t="shared" si="13"/>
        <v>45440</v>
      </c>
      <c r="G99" s="37">
        <f t="shared" si="14"/>
        <v>0</v>
      </c>
      <c r="H99" s="38" t="s">
        <v>646</v>
      </c>
      <c r="I99" s="38" t="s">
        <v>651</v>
      </c>
      <c r="J99" s="38" t="s">
        <v>669</v>
      </c>
      <c r="K99" s="30" t="str">
        <f t="shared" si="15"/>
        <v>Africa→Nigeria→Abuja</v>
      </c>
      <c r="L99" s="38" t="s">
        <v>706</v>
      </c>
      <c r="M99" s="38" t="s">
        <v>708</v>
      </c>
      <c r="N99" s="38" t="s">
        <v>721</v>
      </c>
      <c r="O99" s="38" t="s">
        <v>733</v>
      </c>
      <c r="P99" s="38" t="s">
        <v>831</v>
      </c>
      <c r="Q99" s="39">
        <v>1227.08</v>
      </c>
      <c r="R99" s="39">
        <v>1896.62</v>
      </c>
      <c r="S99" s="39" t="str">
        <f>IF('standardised dimensions'!$R99&lt;=_xlfn.PERCENTILE.INC( Q99:Q720,0.25),"Low",IF(R99&lt;=_xlfn.PERCENTILE.INC(Q99:Q720,0.5),"Medium","High"))</f>
        <v>High</v>
      </c>
      <c r="T99" s="40">
        <v>0</v>
      </c>
      <c r="U99" s="37">
        <v>18</v>
      </c>
      <c r="V99" s="39">
        <f t="shared" si="9"/>
        <v>34139.159999999996</v>
      </c>
      <c r="W99" s="39">
        <f t="shared" si="10"/>
        <v>22087.439999999999</v>
      </c>
      <c r="X99" s="39">
        <f t="shared" si="16"/>
        <v>12051.719999999998</v>
      </c>
      <c r="Y99" s="40">
        <f t="shared" si="17"/>
        <v>0.353017473189147</v>
      </c>
    </row>
    <row r="100" spans="1:25" x14ac:dyDescent="0.3">
      <c r="A100" s="41" t="s">
        <v>113</v>
      </c>
      <c r="B100" s="42">
        <v>45860</v>
      </c>
      <c r="C100" s="42" t="str">
        <f t="shared" si="11"/>
        <v>Jul-2025</v>
      </c>
      <c r="D100" s="42" t="str">
        <f t="shared" si="12"/>
        <v>Q3-2025</v>
      </c>
      <c r="E100" s="42">
        <v>45887</v>
      </c>
      <c r="F100" s="42">
        <f t="shared" si="13"/>
        <v>45887</v>
      </c>
      <c r="G100" s="43">
        <f t="shared" si="14"/>
        <v>27</v>
      </c>
      <c r="H100" s="44" t="s">
        <v>647</v>
      </c>
      <c r="I100" s="44" t="s">
        <v>659</v>
      </c>
      <c r="J100" s="44" t="s">
        <v>676</v>
      </c>
      <c r="K100" s="30" t="str">
        <f t="shared" si="15"/>
        <v>Asia→China→Shenzhen</v>
      </c>
      <c r="L100" s="44" t="s">
        <v>703</v>
      </c>
      <c r="M100" s="44" t="s">
        <v>709</v>
      </c>
      <c r="N100" s="44" t="s">
        <v>724</v>
      </c>
      <c r="O100" s="44" t="s">
        <v>729</v>
      </c>
      <c r="P100" s="44" t="s">
        <v>832</v>
      </c>
      <c r="Q100" s="45">
        <v>547.32000000000005</v>
      </c>
      <c r="R100" s="45">
        <v>419.17</v>
      </c>
      <c r="S100" s="45" t="str">
        <f>IF('standardised dimensions'!$R100&lt;=_xlfn.PERCENTILE.INC( Q100:Q721,0.25),"Low",IF(R100&lt;=_xlfn.PERCENTILE.INC(Q100:Q721,0.5),"Medium","High"))</f>
        <v>Medium</v>
      </c>
      <c r="T100" s="46">
        <v>9.1999999999999998E-2</v>
      </c>
      <c r="U100" s="43">
        <v>14</v>
      </c>
      <c r="V100" s="45">
        <f t="shared" si="9"/>
        <v>5328.4890400000004</v>
      </c>
      <c r="W100" s="45">
        <f t="shared" si="10"/>
        <v>7662.4800000000005</v>
      </c>
      <c r="X100" s="45">
        <f t="shared" si="16"/>
        <v>-2333.9909600000001</v>
      </c>
      <c r="Y100" s="46">
        <f t="shared" si="17"/>
        <v>-0.43802116181137907</v>
      </c>
    </row>
    <row r="101" spans="1:25" x14ac:dyDescent="0.3">
      <c r="A101" s="35" t="s">
        <v>114</v>
      </c>
      <c r="B101" s="36">
        <v>44985</v>
      </c>
      <c r="C101" s="36" t="str">
        <f t="shared" si="11"/>
        <v>Feb-2023</v>
      </c>
      <c r="D101" s="36" t="str">
        <f t="shared" si="12"/>
        <v>Q1-2023</v>
      </c>
      <c r="E101" s="36">
        <v>45005</v>
      </c>
      <c r="F101" s="36">
        <f t="shared" si="13"/>
        <v>45005</v>
      </c>
      <c r="G101" s="37">
        <f t="shared" si="14"/>
        <v>20</v>
      </c>
      <c r="H101" s="38" t="s">
        <v>649</v>
      </c>
      <c r="I101" s="38" t="s">
        <v>656</v>
      </c>
      <c r="J101" s="38" t="s">
        <v>671</v>
      </c>
      <c r="K101" s="30" t="str">
        <f t="shared" si="15"/>
        <v>Europe→Germany→Berlin</v>
      </c>
      <c r="L101" s="38" t="s">
        <v>705</v>
      </c>
      <c r="M101" s="38" t="s">
        <v>711</v>
      </c>
      <c r="N101" s="38" t="s">
        <v>722</v>
      </c>
      <c r="O101" s="38" t="s">
        <v>731</v>
      </c>
      <c r="P101" s="38" t="s">
        <v>833</v>
      </c>
      <c r="Q101" s="39">
        <v>1200.78</v>
      </c>
      <c r="R101" s="39">
        <v>2001.17</v>
      </c>
      <c r="S101" s="39" t="str">
        <f>IF('standardised dimensions'!$R101&lt;=_xlfn.PERCENTILE.INC( Q101:Q722,0.25),"Low",IF(R101&lt;=_xlfn.PERCENTILE.INC(Q101:Q722,0.5),"Medium","High"))</f>
        <v>High</v>
      </c>
      <c r="T101" s="40">
        <v>0.29199999999999998</v>
      </c>
      <c r="U101" s="37">
        <v>18</v>
      </c>
      <c r="V101" s="39">
        <f t="shared" si="9"/>
        <v>25502.910479999999</v>
      </c>
      <c r="W101" s="39">
        <f t="shared" si="10"/>
        <v>21614.04</v>
      </c>
      <c r="X101" s="39">
        <f t="shared" si="16"/>
        <v>3888.8704799999978</v>
      </c>
      <c r="Y101" s="40">
        <f t="shared" si="17"/>
        <v>0.15248732034132906</v>
      </c>
    </row>
    <row r="102" spans="1:25" x14ac:dyDescent="0.3">
      <c r="A102" s="41" t="s">
        <v>115</v>
      </c>
      <c r="B102" s="42">
        <v>45684</v>
      </c>
      <c r="C102" s="42" t="str">
        <f t="shared" si="11"/>
        <v>Jan-2025</v>
      </c>
      <c r="D102" s="42" t="str">
        <f t="shared" si="12"/>
        <v>Q1-2025</v>
      </c>
      <c r="E102" s="42">
        <v>45703</v>
      </c>
      <c r="F102" s="42">
        <f t="shared" si="13"/>
        <v>45703</v>
      </c>
      <c r="G102" s="43">
        <f t="shared" si="14"/>
        <v>19</v>
      </c>
      <c r="H102" s="44" t="s">
        <v>647</v>
      </c>
      <c r="I102" s="44" t="s">
        <v>659</v>
      </c>
      <c r="J102" s="44" t="s">
        <v>676</v>
      </c>
      <c r="K102" s="30" t="str">
        <f t="shared" si="15"/>
        <v>Asia→China→Shenzhen</v>
      </c>
      <c r="L102" s="44" t="s">
        <v>703</v>
      </c>
      <c r="M102" s="44" t="s">
        <v>711</v>
      </c>
      <c r="N102" s="44" t="s">
        <v>716</v>
      </c>
      <c r="O102" s="44" t="s">
        <v>730</v>
      </c>
      <c r="P102" s="44" t="s">
        <v>834</v>
      </c>
      <c r="Q102" s="45">
        <v>1253.22</v>
      </c>
      <c r="R102" s="45">
        <v>3104.71</v>
      </c>
      <c r="S102" s="45" t="str">
        <f>IF('standardised dimensions'!$R102&lt;=_xlfn.PERCENTILE.INC( Q102:Q723,0.25),"Low",IF(R102&lt;=_xlfn.PERCENTILE.INC(Q102:Q723,0.5),"Medium","High"))</f>
        <v>High</v>
      </c>
      <c r="T102" s="46">
        <v>0</v>
      </c>
      <c r="U102" s="43">
        <v>17</v>
      </c>
      <c r="V102" s="45">
        <f t="shared" si="9"/>
        <v>52780.07</v>
      </c>
      <c r="W102" s="45">
        <f t="shared" si="10"/>
        <v>21304.74</v>
      </c>
      <c r="X102" s="45">
        <f t="shared" si="16"/>
        <v>31475.329999999998</v>
      </c>
      <c r="Y102" s="46">
        <f t="shared" si="17"/>
        <v>0.59634877331538205</v>
      </c>
    </row>
    <row r="103" spans="1:25" x14ac:dyDescent="0.3">
      <c r="A103" s="35" t="s">
        <v>116</v>
      </c>
      <c r="B103" s="36">
        <v>45304</v>
      </c>
      <c r="C103" s="36" t="str">
        <f t="shared" si="11"/>
        <v>Jan-2024</v>
      </c>
      <c r="D103" s="36" t="str">
        <f t="shared" si="12"/>
        <v>Q1-2024</v>
      </c>
      <c r="E103" s="36">
        <v>45313</v>
      </c>
      <c r="F103" s="36">
        <f t="shared" si="13"/>
        <v>45313</v>
      </c>
      <c r="G103" s="37">
        <f t="shared" si="14"/>
        <v>9</v>
      </c>
      <c r="H103" s="38" t="s">
        <v>647</v>
      </c>
      <c r="I103" s="38" t="s">
        <v>654</v>
      </c>
      <c r="J103" s="38" t="s">
        <v>691</v>
      </c>
      <c r="K103" s="30" t="str">
        <f t="shared" si="15"/>
        <v>Asia→India→Mumbai</v>
      </c>
      <c r="L103" s="38" t="s">
        <v>706</v>
      </c>
      <c r="M103" s="38" t="s">
        <v>709</v>
      </c>
      <c r="N103" s="38" t="s">
        <v>713</v>
      </c>
      <c r="O103" s="38" t="s">
        <v>727</v>
      </c>
      <c r="P103" s="38" t="s">
        <v>835</v>
      </c>
      <c r="Q103" s="39">
        <v>313.60000000000002</v>
      </c>
      <c r="R103" s="39">
        <v>334.28</v>
      </c>
      <c r="S103" s="39" t="str">
        <f>IF('standardised dimensions'!$R103&lt;=_xlfn.PERCENTILE.INC( Q103:Q724,0.25),"Low",IF(R103&lt;=_xlfn.PERCENTILE.INC(Q103:Q724,0.5),"Medium","High"))</f>
        <v>Low</v>
      </c>
      <c r="T103" s="40">
        <v>0.14000000000000001</v>
      </c>
      <c r="U103" s="37">
        <v>22</v>
      </c>
      <c r="V103" s="39">
        <f t="shared" si="9"/>
        <v>6324.5775999999996</v>
      </c>
      <c r="W103" s="39">
        <f t="shared" si="10"/>
        <v>6899.2000000000007</v>
      </c>
      <c r="X103" s="39">
        <f t="shared" si="16"/>
        <v>-574.62240000000111</v>
      </c>
      <c r="Y103" s="40">
        <f t="shared" si="17"/>
        <v>-9.0855458868905517E-2</v>
      </c>
    </row>
    <row r="104" spans="1:25" x14ac:dyDescent="0.3">
      <c r="A104" s="41" t="s">
        <v>117</v>
      </c>
      <c r="B104" s="42">
        <v>45747</v>
      </c>
      <c r="C104" s="42" t="str">
        <f t="shared" si="11"/>
        <v>Mar-2025</v>
      </c>
      <c r="D104" s="42" t="str">
        <f t="shared" si="12"/>
        <v>Q1-2025</v>
      </c>
      <c r="E104" s="42">
        <v>45751</v>
      </c>
      <c r="F104" s="42">
        <f t="shared" si="13"/>
        <v>45751</v>
      </c>
      <c r="G104" s="43">
        <f t="shared" si="14"/>
        <v>4</v>
      </c>
      <c r="H104" s="44" t="s">
        <v>646</v>
      </c>
      <c r="I104" s="44" t="s">
        <v>650</v>
      </c>
      <c r="J104" s="44" t="s">
        <v>678</v>
      </c>
      <c r="K104" s="30" t="str">
        <f t="shared" si="15"/>
        <v>Africa→Kenya→Nakuru</v>
      </c>
      <c r="L104" s="44" t="s">
        <v>701</v>
      </c>
      <c r="M104" s="44" t="s">
        <v>711</v>
      </c>
      <c r="N104" s="44" t="s">
        <v>712</v>
      </c>
      <c r="O104" s="44" t="s">
        <v>731</v>
      </c>
      <c r="P104" s="44" t="s">
        <v>836</v>
      </c>
      <c r="Q104" s="45">
        <v>862.08</v>
      </c>
      <c r="R104" s="45">
        <v>1952.83</v>
      </c>
      <c r="S104" s="45" t="str">
        <f>IF('standardised dimensions'!$R104&lt;=_xlfn.PERCENTILE.INC( Q104:Q725,0.25),"Low",IF(R104&lt;=_xlfn.PERCENTILE.INC(Q104:Q725,0.5),"Medium","High"))</f>
        <v>High</v>
      </c>
      <c r="T104" s="46">
        <v>0</v>
      </c>
      <c r="U104" s="43">
        <v>7</v>
      </c>
      <c r="V104" s="45">
        <f t="shared" si="9"/>
        <v>13669.81</v>
      </c>
      <c r="W104" s="45">
        <f t="shared" si="10"/>
        <v>6034.56</v>
      </c>
      <c r="X104" s="45">
        <f t="shared" si="16"/>
        <v>7635.2499999999991</v>
      </c>
      <c r="Y104" s="46">
        <f t="shared" si="17"/>
        <v>0.5585483631447693</v>
      </c>
    </row>
    <row r="105" spans="1:25" x14ac:dyDescent="0.3">
      <c r="A105" s="35" t="s">
        <v>118</v>
      </c>
      <c r="B105" s="36">
        <v>45631</v>
      </c>
      <c r="C105" s="36" t="str">
        <f t="shared" si="11"/>
        <v>Dec-2024</v>
      </c>
      <c r="D105" s="36" t="str">
        <f t="shared" si="12"/>
        <v>Q4-2024</v>
      </c>
      <c r="E105" s="36">
        <v>45654</v>
      </c>
      <c r="F105" s="36">
        <f t="shared" si="13"/>
        <v>45654</v>
      </c>
      <c r="G105" s="37">
        <f t="shared" si="14"/>
        <v>23</v>
      </c>
      <c r="H105" s="38" t="s">
        <v>648</v>
      </c>
      <c r="I105" s="38" t="s">
        <v>653</v>
      </c>
      <c r="J105" s="38" t="s">
        <v>688</v>
      </c>
      <c r="K105" s="30" t="str">
        <f t="shared" si="15"/>
        <v>Americas→Canada→Vancouver</v>
      </c>
      <c r="L105" s="38" t="s">
        <v>701</v>
      </c>
      <c r="M105" s="38" t="s">
        <v>711</v>
      </c>
      <c r="N105" s="38" t="s">
        <v>721</v>
      </c>
      <c r="O105" s="38" t="s">
        <v>733</v>
      </c>
      <c r="P105" s="38" t="s">
        <v>837</v>
      </c>
      <c r="Q105" s="39">
        <v>107.03</v>
      </c>
      <c r="R105" s="39">
        <v>242.29</v>
      </c>
      <c r="S105" s="39" t="str">
        <f>IF('standardised dimensions'!$R105&lt;=_xlfn.PERCENTILE.INC( Q105:Q726,0.25),"Low",IF(R105&lt;=_xlfn.PERCENTILE.INC(Q105:Q726,0.5),"Medium","High"))</f>
        <v>Low</v>
      </c>
      <c r="T105" s="40">
        <v>0.18</v>
      </c>
      <c r="U105" s="37">
        <v>30</v>
      </c>
      <c r="V105" s="39">
        <f t="shared" si="9"/>
        <v>5960.3340000000007</v>
      </c>
      <c r="W105" s="39">
        <f t="shared" si="10"/>
        <v>3210.9</v>
      </c>
      <c r="X105" s="39">
        <f t="shared" si="16"/>
        <v>2749.4340000000007</v>
      </c>
      <c r="Y105" s="40">
        <f t="shared" si="17"/>
        <v>0.46128857879440988</v>
      </c>
    </row>
    <row r="106" spans="1:25" x14ac:dyDescent="0.3">
      <c r="A106" s="41" t="s">
        <v>119</v>
      </c>
      <c r="B106" s="42">
        <v>45549</v>
      </c>
      <c r="C106" s="42" t="str">
        <f t="shared" si="11"/>
        <v>Sep-2024</v>
      </c>
      <c r="D106" s="42" t="str">
        <f t="shared" si="12"/>
        <v>Q3-2024</v>
      </c>
      <c r="E106" s="42">
        <v>45570</v>
      </c>
      <c r="F106" s="42">
        <f t="shared" si="13"/>
        <v>45570</v>
      </c>
      <c r="G106" s="43">
        <f t="shared" si="14"/>
        <v>21</v>
      </c>
      <c r="H106" s="44" t="s">
        <v>647</v>
      </c>
      <c r="I106" s="44" t="s">
        <v>659</v>
      </c>
      <c r="J106" s="44" t="s">
        <v>685</v>
      </c>
      <c r="K106" s="30" t="str">
        <f t="shared" si="15"/>
        <v>Asia→China→Shanghai</v>
      </c>
      <c r="L106" s="44" t="s">
        <v>705</v>
      </c>
      <c r="M106" s="44" t="s">
        <v>708</v>
      </c>
      <c r="N106" s="44" t="s">
        <v>722</v>
      </c>
      <c r="O106" s="44" t="s">
        <v>731</v>
      </c>
      <c r="P106" s="44" t="s">
        <v>838</v>
      </c>
      <c r="Q106" s="45">
        <v>1405.56</v>
      </c>
      <c r="R106" s="45">
        <v>2968.87</v>
      </c>
      <c r="S106" s="45" t="str">
        <f>IF('standardised dimensions'!$R106&lt;=_xlfn.PERCENTILE.INC( Q106:Q727,0.25),"Low",IF(R106&lt;=_xlfn.PERCENTILE.INC(Q106:Q727,0.5),"Medium","High"))</f>
        <v>High</v>
      </c>
      <c r="T106" s="46">
        <v>0.16900000000000001</v>
      </c>
      <c r="U106" s="43">
        <v>5</v>
      </c>
      <c r="V106" s="45">
        <f t="shared" si="9"/>
        <v>12335.654849999999</v>
      </c>
      <c r="W106" s="45">
        <f t="shared" si="10"/>
        <v>7027.7999999999993</v>
      </c>
      <c r="X106" s="45">
        <f t="shared" si="16"/>
        <v>5307.8548499999997</v>
      </c>
      <c r="Y106" s="46">
        <f t="shared" si="17"/>
        <v>0.4302856163327235</v>
      </c>
    </row>
    <row r="107" spans="1:25" x14ac:dyDescent="0.3">
      <c r="A107" s="35" t="s">
        <v>120</v>
      </c>
      <c r="B107" s="36">
        <v>45433</v>
      </c>
      <c r="C107" s="36" t="str">
        <f t="shared" si="11"/>
        <v>May-2024</v>
      </c>
      <c r="D107" s="36" t="str">
        <f t="shared" si="12"/>
        <v>Q2-2024</v>
      </c>
      <c r="E107" s="36">
        <v>45439</v>
      </c>
      <c r="F107" s="36">
        <f t="shared" si="13"/>
        <v>45439</v>
      </c>
      <c r="G107" s="37">
        <f t="shared" si="14"/>
        <v>6</v>
      </c>
      <c r="H107" s="38" t="s">
        <v>646</v>
      </c>
      <c r="I107" s="38" t="s">
        <v>661</v>
      </c>
      <c r="J107" s="38" t="s">
        <v>682</v>
      </c>
      <c r="K107" s="30" t="str">
        <f t="shared" si="15"/>
        <v>Africa→South Africa→Johannesburg</v>
      </c>
      <c r="L107" s="38" t="s">
        <v>703</v>
      </c>
      <c r="M107" s="38" t="s">
        <v>708</v>
      </c>
      <c r="N107" s="38" t="s">
        <v>724</v>
      </c>
      <c r="O107" s="38" t="s">
        <v>727</v>
      </c>
      <c r="P107" s="38" t="s">
        <v>839</v>
      </c>
      <c r="Q107" s="39">
        <v>1157.51</v>
      </c>
      <c r="R107" s="39">
        <v>1394.3</v>
      </c>
      <c r="S107" s="39" t="str">
        <f>IF('standardised dimensions'!$R107&lt;=_xlfn.PERCENTILE.INC( Q107:Q728,0.25),"Low",IF(R107&lt;=_xlfn.PERCENTILE.INC(Q107:Q728,0.5),"Medium","High"))</f>
        <v>High</v>
      </c>
      <c r="T107" s="40">
        <v>0.27800000000000002</v>
      </c>
      <c r="U107" s="37">
        <v>12</v>
      </c>
      <c r="V107" s="39">
        <f t="shared" si="9"/>
        <v>12080.215199999999</v>
      </c>
      <c r="W107" s="39">
        <f t="shared" si="10"/>
        <v>13890.119999999999</v>
      </c>
      <c r="X107" s="39">
        <f t="shared" si="16"/>
        <v>-1809.9048000000003</v>
      </c>
      <c r="Y107" s="40">
        <f t="shared" si="17"/>
        <v>-0.14982388724333326</v>
      </c>
    </row>
    <row r="108" spans="1:25" x14ac:dyDescent="0.3">
      <c r="A108" s="41" t="s">
        <v>121</v>
      </c>
      <c r="B108" s="42">
        <v>45057</v>
      </c>
      <c r="C108" s="42" t="str">
        <f t="shared" si="11"/>
        <v>May-2023</v>
      </c>
      <c r="D108" s="42" t="str">
        <f t="shared" si="12"/>
        <v>Q2-2023</v>
      </c>
      <c r="E108" s="42">
        <v>45084</v>
      </c>
      <c r="F108" s="42">
        <f t="shared" si="13"/>
        <v>45084</v>
      </c>
      <c r="G108" s="43">
        <f t="shared" si="14"/>
        <v>27</v>
      </c>
      <c r="H108" s="44" t="s">
        <v>646</v>
      </c>
      <c r="I108" s="44" t="s">
        <v>650</v>
      </c>
      <c r="J108" s="44" t="s">
        <v>675</v>
      </c>
      <c r="K108" s="30" t="str">
        <f t="shared" si="15"/>
        <v>Africa→Kenya→Mombasa</v>
      </c>
      <c r="L108" s="44" t="s">
        <v>701</v>
      </c>
      <c r="M108" s="44" t="s">
        <v>708</v>
      </c>
      <c r="N108" s="44" t="s">
        <v>713</v>
      </c>
      <c r="O108" s="44" t="s">
        <v>730</v>
      </c>
      <c r="P108" s="44" t="s">
        <v>840</v>
      </c>
      <c r="Q108" s="45">
        <v>12.85</v>
      </c>
      <c r="R108" s="45">
        <v>15.41</v>
      </c>
      <c r="S108" s="45" t="str">
        <f>IF('standardised dimensions'!$R108&lt;=_xlfn.PERCENTILE.INC( Q108:Q729,0.25),"Low",IF(R108&lt;=_xlfn.PERCENTILE.INC(Q108:Q729,0.5),"Medium","High"))</f>
        <v>Low</v>
      </c>
      <c r="T108" s="46">
        <v>0.13700000000000001</v>
      </c>
      <c r="U108" s="43">
        <v>39</v>
      </c>
      <c r="V108" s="45">
        <f t="shared" si="9"/>
        <v>518.65436999999997</v>
      </c>
      <c r="W108" s="45">
        <f t="shared" si="10"/>
        <v>501.15</v>
      </c>
      <c r="X108" s="45">
        <f t="shared" si="16"/>
        <v>17.504369999999994</v>
      </c>
      <c r="Y108" s="46">
        <f t="shared" si="17"/>
        <v>3.3749585489851353E-2</v>
      </c>
    </row>
    <row r="109" spans="1:25" x14ac:dyDescent="0.3">
      <c r="A109" s="35" t="s">
        <v>122</v>
      </c>
      <c r="B109" s="36">
        <v>45518</v>
      </c>
      <c r="C109" s="36" t="str">
        <f t="shared" si="11"/>
        <v>Aug-2024</v>
      </c>
      <c r="D109" s="36" t="str">
        <f t="shared" si="12"/>
        <v>Q3-2024</v>
      </c>
      <c r="E109" s="36">
        <v>45539</v>
      </c>
      <c r="F109" s="36">
        <f t="shared" si="13"/>
        <v>45539</v>
      </c>
      <c r="G109" s="37">
        <f t="shared" si="14"/>
        <v>21</v>
      </c>
      <c r="H109" s="38" t="s">
        <v>649</v>
      </c>
      <c r="I109" s="38" t="s">
        <v>658</v>
      </c>
      <c r="J109" s="38" t="s">
        <v>693</v>
      </c>
      <c r="K109" s="30" t="str">
        <f t="shared" si="15"/>
        <v>Europe→United Kingdom→Manchester</v>
      </c>
      <c r="L109" s="38" t="s">
        <v>703</v>
      </c>
      <c r="M109" s="38" t="s">
        <v>708</v>
      </c>
      <c r="N109" s="38" t="s">
        <v>713</v>
      </c>
      <c r="O109" s="38" t="s">
        <v>730</v>
      </c>
      <c r="P109" s="38" t="s">
        <v>841</v>
      </c>
      <c r="Q109" s="39">
        <v>1138.8</v>
      </c>
      <c r="R109" s="39">
        <v>2250.81</v>
      </c>
      <c r="S109" s="39" t="str">
        <f>IF('standardised dimensions'!$R109&lt;=_xlfn.PERCENTILE.INC( Q109:Q730,0.25),"Low",IF(R109&lt;=_xlfn.PERCENTILE.INC(Q109:Q730,0.5),"Medium","High"))</f>
        <v>High</v>
      </c>
      <c r="T109" s="40">
        <v>0.123</v>
      </c>
      <c r="U109" s="37">
        <v>12</v>
      </c>
      <c r="V109" s="39">
        <f t="shared" si="9"/>
        <v>23687.524440000001</v>
      </c>
      <c r="W109" s="39">
        <f t="shared" si="10"/>
        <v>13665.599999999999</v>
      </c>
      <c r="X109" s="39">
        <f t="shared" si="16"/>
        <v>10021.924440000003</v>
      </c>
      <c r="Y109" s="40">
        <f t="shared" si="17"/>
        <v>0.42308872188756258</v>
      </c>
    </row>
    <row r="110" spans="1:25" x14ac:dyDescent="0.3">
      <c r="A110" s="41" t="s">
        <v>123</v>
      </c>
      <c r="B110" s="42">
        <v>45581</v>
      </c>
      <c r="C110" s="42" t="str">
        <f t="shared" si="11"/>
        <v>Oct-2024</v>
      </c>
      <c r="D110" s="42" t="str">
        <f t="shared" si="12"/>
        <v>Q4-2024</v>
      </c>
      <c r="E110" s="42">
        <v>45604</v>
      </c>
      <c r="F110" s="42">
        <f t="shared" si="13"/>
        <v>45604</v>
      </c>
      <c r="G110" s="43">
        <f t="shared" si="14"/>
        <v>23</v>
      </c>
      <c r="H110" s="44" t="s">
        <v>647</v>
      </c>
      <c r="I110" s="44" t="s">
        <v>652</v>
      </c>
      <c r="J110" s="44" t="s">
        <v>666</v>
      </c>
      <c r="K110" s="30" t="str">
        <f t="shared" si="15"/>
        <v>Asia→Japan→Osaka</v>
      </c>
      <c r="L110" s="44" t="s">
        <v>705</v>
      </c>
      <c r="M110" s="44" t="s">
        <v>707</v>
      </c>
      <c r="N110" s="44" t="s">
        <v>713</v>
      </c>
      <c r="O110" s="44" t="s">
        <v>729</v>
      </c>
      <c r="P110" s="44" t="s">
        <v>842</v>
      </c>
      <c r="Q110" s="45">
        <v>82.14</v>
      </c>
      <c r="R110" s="45">
        <v>166.04</v>
      </c>
      <c r="S110" s="45" t="str">
        <f>IF('standardised dimensions'!$R110&lt;=_xlfn.PERCENTILE.INC( Q110:Q731,0.25),"Low",IF(R110&lt;=_xlfn.PERCENTILE.INC(Q110:Q731,0.5),"Medium","High"))</f>
        <v>Low</v>
      </c>
      <c r="T110" s="46">
        <v>0</v>
      </c>
      <c r="U110" s="43">
        <v>10</v>
      </c>
      <c r="V110" s="45">
        <f t="shared" si="9"/>
        <v>1660.3999999999999</v>
      </c>
      <c r="W110" s="45">
        <f t="shared" si="10"/>
        <v>821.4</v>
      </c>
      <c r="X110" s="45">
        <f t="shared" si="16"/>
        <v>838.99999999999989</v>
      </c>
      <c r="Y110" s="46">
        <f t="shared" si="17"/>
        <v>0.50529992772825827</v>
      </c>
    </row>
    <row r="111" spans="1:25" x14ac:dyDescent="0.3">
      <c r="A111" s="35" t="s">
        <v>124</v>
      </c>
      <c r="B111" s="36">
        <v>45445</v>
      </c>
      <c r="C111" s="36" t="str">
        <f t="shared" si="11"/>
        <v>Jun-2024</v>
      </c>
      <c r="D111" s="36" t="str">
        <f t="shared" si="12"/>
        <v>Q2-2024</v>
      </c>
      <c r="E111" s="36">
        <v>45451</v>
      </c>
      <c r="F111" s="36">
        <f t="shared" si="13"/>
        <v>45451</v>
      </c>
      <c r="G111" s="37">
        <f t="shared" si="14"/>
        <v>6</v>
      </c>
      <c r="H111" s="38" t="s">
        <v>646</v>
      </c>
      <c r="I111" s="38" t="s">
        <v>650</v>
      </c>
      <c r="J111" s="38" t="s">
        <v>662</v>
      </c>
      <c r="K111" s="30" t="str">
        <f t="shared" si="15"/>
        <v>Africa→Kenya→Kisumu</v>
      </c>
      <c r="L111" s="38" t="s">
        <v>704</v>
      </c>
      <c r="M111" s="38" t="s">
        <v>709</v>
      </c>
      <c r="N111" s="38" t="s">
        <v>720</v>
      </c>
      <c r="O111" s="38" t="s">
        <v>733</v>
      </c>
      <c r="P111" s="38" t="s">
        <v>843</v>
      </c>
      <c r="Q111" s="39">
        <v>292.94</v>
      </c>
      <c r="R111" s="39">
        <v>356.55</v>
      </c>
      <c r="S111" s="39" t="str">
        <f>IF('standardised dimensions'!$R111&lt;=_xlfn.PERCENTILE.INC( Q111:Q732,0.25),"Low",IF(R111&lt;=_xlfn.PERCENTILE.INC(Q111:Q732,0.5),"Medium","High"))</f>
        <v>Low</v>
      </c>
      <c r="T111" s="40">
        <v>0.22900000000000001</v>
      </c>
      <c r="U111" s="37">
        <v>2</v>
      </c>
      <c r="V111" s="39">
        <f t="shared" si="9"/>
        <v>549.80010000000004</v>
      </c>
      <c r="W111" s="39">
        <f t="shared" si="10"/>
        <v>585.88</v>
      </c>
      <c r="X111" s="39">
        <f t="shared" si="16"/>
        <v>-36.079899999999952</v>
      </c>
      <c r="Y111" s="40">
        <f t="shared" si="17"/>
        <v>-6.5623669402751925E-2</v>
      </c>
    </row>
    <row r="112" spans="1:25" x14ac:dyDescent="0.3">
      <c r="A112" s="41" t="s">
        <v>125</v>
      </c>
      <c r="B112" s="42">
        <v>45452</v>
      </c>
      <c r="C112" s="42" t="str">
        <f t="shared" si="11"/>
        <v>Jun-2024</v>
      </c>
      <c r="D112" s="42" t="str">
        <f t="shared" si="12"/>
        <v>Q2-2024</v>
      </c>
      <c r="E112" s="42">
        <v>45480</v>
      </c>
      <c r="F112" s="42">
        <f t="shared" si="13"/>
        <v>45480</v>
      </c>
      <c r="G112" s="43">
        <f t="shared" si="14"/>
        <v>28</v>
      </c>
      <c r="H112" s="44" t="s">
        <v>647</v>
      </c>
      <c r="I112" s="44" t="s">
        <v>659</v>
      </c>
      <c r="J112" s="44" t="s">
        <v>676</v>
      </c>
      <c r="K112" s="30" t="str">
        <f t="shared" si="15"/>
        <v>Asia→China→Shenzhen</v>
      </c>
      <c r="L112" s="44" t="s">
        <v>701</v>
      </c>
      <c r="M112" s="44" t="s">
        <v>708</v>
      </c>
      <c r="N112" s="44" t="s">
        <v>713</v>
      </c>
      <c r="O112" s="44" t="s">
        <v>727</v>
      </c>
      <c r="P112" s="44" t="s">
        <v>844</v>
      </c>
      <c r="Q112" s="45">
        <v>550.22</v>
      </c>
      <c r="R112" s="45">
        <v>1025.05</v>
      </c>
      <c r="S112" s="45" t="str">
        <f>IF('standardised dimensions'!$R112&lt;=_xlfn.PERCENTILE.INC( Q112:Q733,0.25),"Low",IF(R112&lt;=_xlfn.PERCENTILE.INC(Q112:Q733,0.5),"Medium","High"))</f>
        <v>High</v>
      </c>
      <c r="T112" s="46">
        <v>0</v>
      </c>
      <c r="U112" s="43">
        <v>27</v>
      </c>
      <c r="V112" s="45">
        <f t="shared" si="9"/>
        <v>27676.35</v>
      </c>
      <c r="W112" s="45">
        <f t="shared" si="10"/>
        <v>14855.94</v>
      </c>
      <c r="X112" s="45">
        <f t="shared" si="16"/>
        <v>12820.409999999998</v>
      </c>
      <c r="Y112" s="46">
        <f t="shared" si="17"/>
        <v>0.46322618408858102</v>
      </c>
    </row>
    <row r="113" spans="1:25" x14ac:dyDescent="0.3">
      <c r="A113" s="35" t="s">
        <v>126</v>
      </c>
      <c r="B113" s="36">
        <v>45453</v>
      </c>
      <c r="C113" s="36" t="str">
        <f t="shared" si="11"/>
        <v>Jun-2024</v>
      </c>
      <c r="D113" s="36" t="str">
        <f t="shared" si="12"/>
        <v>Q2-2024</v>
      </c>
      <c r="E113" s="36">
        <v>45454</v>
      </c>
      <c r="F113" s="36">
        <f t="shared" si="13"/>
        <v>45454</v>
      </c>
      <c r="G113" s="37">
        <f t="shared" si="14"/>
        <v>1</v>
      </c>
      <c r="H113" s="38" t="s">
        <v>649</v>
      </c>
      <c r="I113" s="38" t="s">
        <v>658</v>
      </c>
      <c r="J113" s="38" t="s">
        <v>674</v>
      </c>
      <c r="K113" s="30" t="str">
        <f t="shared" si="15"/>
        <v>Europe→United Kingdom→Birmingham</v>
      </c>
      <c r="L113" s="38" t="s">
        <v>705</v>
      </c>
      <c r="M113" s="38" t="s">
        <v>709</v>
      </c>
      <c r="N113" s="38" t="s">
        <v>724</v>
      </c>
      <c r="O113" s="38" t="s">
        <v>731</v>
      </c>
      <c r="P113" s="38" t="s">
        <v>845</v>
      </c>
      <c r="Q113" s="39">
        <v>1187.1300000000001</v>
      </c>
      <c r="R113" s="39">
        <v>1795.17</v>
      </c>
      <c r="S113" s="39" t="str">
        <f>IF('standardised dimensions'!$R113&lt;=_xlfn.PERCENTILE.INC( Q113:Q734,0.25),"Low",IF(R113&lt;=_xlfn.PERCENTILE.INC(Q113:Q734,0.5),"Medium","High"))</f>
        <v>High</v>
      </c>
      <c r="T113" s="40">
        <v>1.2E-2</v>
      </c>
      <c r="U113" s="37">
        <v>17</v>
      </c>
      <c r="V113" s="39">
        <f t="shared" si="9"/>
        <v>30151.675319999998</v>
      </c>
      <c r="W113" s="39">
        <f t="shared" si="10"/>
        <v>20181.210000000003</v>
      </c>
      <c r="X113" s="39">
        <f t="shared" si="16"/>
        <v>9970.4653199999957</v>
      </c>
      <c r="Y113" s="40">
        <f t="shared" si="17"/>
        <v>0.33067699271046663</v>
      </c>
    </row>
    <row r="114" spans="1:25" x14ac:dyDescent="0.3">
      <c r="A114" s="41" t="s">
        <v>127</v>
      </c>
      <c r="B114" s="42">
        <v>45472</v>
      </c>
      <c r="C114" s="42" t="str">
        <f t="shared" si="11"/>
        <v>Jun-2024</v>
      </c>
      <c r="D114" s="42" t="str">
        <f t="shared" si="12"/>
        <v>Q2-2024</v>
      </c>
      <c r="E114" s="42">
        <v>45499</v>
      </c>
      <c r="F114" s="42">
        <f t="shared" si="13"/>
        <v>45499</v>
      </c>
      <c r="G114" s="43">
        <f t="shared" si="14"/>
        <v>27</v>
      </c>
      <c r="H114" s="44" t="s">
        <v>646</v>
      </c>
      <c r="I114" s="44" t="s">
        <v>661</v>
      </c>
      <c r="J114" s="44" t="s">
        <v>687</v>
      </c>
      <c r="K114" s="30" t="str">
        <f t="shared" si="15"/>
        <v>Africa→South Africa→Durban</v>
      </c>
      <c r="L114" s="44" t="s">
        <v>706</v>
      </c>
      <c r="M114" s="44" t="s">
        <v>710</v>
      </c>
      <c r="N114" s="44" t="s">
        <v>717</v>
      </c>
      <c r="O114" s="44" t="s">
        <v>729</v>
      </c>
      <c r="P114" s="44" t="s">
        <v>846</v>
      </c>
      <c r="Q114" s="45">
        <v>5.36</v>
      </c>
      <c r="R114" s="45">
        <v>4.37</v>
      </c>
      <c r="S114" s="45" t="str">
        <f>IF('standardised dimensions'!$R114&lt;=_xlfn.PERCENTILE.INC( Q114:Q735,0.25),"Low",IF(R114&lt;=_xlfn.PERCENTILE.INC(Q114:Q735,0.5),"Medium","High"))</f>
        <v>Low</v>
      </c>
      <c r="T114" s="46">
        <v>0.11799999999999999</v>
      </c>
      <c r="U114" s="43">
        <v>9</v>
      </c>
      <c r="V114" s="45">
        <f t="shared" si="9"/>
        <v>34.689059999999998</v>
      </c>
      <c r="W114" s="45">
        <f t="shared" si="10"/>
        <v>48.24</v>
      </c>
      <c r="X114" s="45">
        <f t="shared" si="16"/>
        <v>-13.550940000000004</v>
      </c>
      <c r="Y114" s="46">
        <f t="shared" si="17"/>
        <v>-0.39064016148030545</v>
      </c>
    </row>
    <row r="115" spans="1:25" x14ac:dyDescent="0.3">
      <c r="A115" s="35" t="s">
        <v>128</v>
      </c>
      <c r="B115" s="36">
        <v>45674</v>
      </c>
      <c r="C115" s="36" t="str">
        <f t="shared" si="11"/>
        <v>Jan-2025</v>
      </c>
      <c r="D115" s="36" t="str">
        <f t="shared" si="12"/>
        <v>Q1-2025</v>
      </c>
      <c r="E115" s="36">
        <v>45681</v>
      </c>
      <c r="F115" s="36">
        <f t="shared" si="13"/>
        <v>45681</v>
      </c>
      <c r="G115" s="37">
        <f t="shared" si="14"/>
        <v>7</v>
      </c>
      <c r="H115" s="38" t="s">
        <v>648</v>
      </c>
      <c r="I115" s="38" t="s">
        <v>660</v>
      </c>
      <c r="J115" s="38" t="s">
        <v>697</v>
      </c>
      <c r="K115" s="30" t="str">
        <f t="shared" si="15"/>
        <v>Americas→USA→Austin</v>
      </c>
      <c r="L115" s="38" t="s">
        <v>706</v>
      </c>
      <c r="M115" s="38" t="s">
        <v>708</v>
      </c>
      <c r="N115" s="38" t="s">
        <v>715</v>
      </c>
      <c r="O115" s="38" t="s">
        <v>733</v>
      </c>
      <c r="P115" s="38" t="s">
        <v>847</v>
      </c>
      <c r="Q115" s="39">
        <v>142.09</v>
      </c>
      <c r="R115" s="39">
        <v>218.5</v>
      </c>
      <c r="S115" s="39" t="str">
        <f>IF('standardised dimensions'!$R115&lt;=_xlfn.PERCENTILE.INC( Q115:Q736,0.25),"Low",IF(R115&lt;=_xlfn.PERCENTILE.INC(Q115:Q736,0.5),"Medium","High"))</f>
        <v>Low</v>
      </c>
      <c r="T115" s="40">
        <v>0.11899999999999999</v>
      </c>
      <c r="U115" s="37">
        <v>11</v>
      </c>
      <c r="V115" s="39">
        <f t="shared" si="9"/>
        <v>2117.4834999999998</v>
      </c>
      <c r="W115" s="39">
        <f t="shared" si="10"/>
        <v>1562.99</v>
      </c>
      <c r="X115" s="39">
        <f t="shared" si="16"/>
        <v>554.49349999999981</v>
      </c>
      <c r="Y115" s="40">
        <f t="shared" si="17"/>
        <v>0.26186437816398561</v>
      </c>
    </row>
    <row r="116" spans="1:25" x14ac:dyDescent="0.3">
      <c r="A116" s="41" t="s">
        <v>129</v>
      </c>
      <c r="B116" s="42">
        <v>45250</v>
      </c>
      <c r="C116" s="42" t="str">
        <f t="shared" si="11"/>
        <v>Nov-2023</v>
      </c>
      <c r="D116" s="42" t="str">
        <f t="shared" si="12"/>
        <v>Q4-2023</v>
      </c>
      <c r="E116" s="42">
        <v>45265</v>
      </c>
      <c r="F116" s="42">
        <f t="shared" si="13"/>
        <v>45265</v>
      </c>
      <c r="G116" s="43">
        <f t="shared" si="14"/>
        <v>15</v>
      </c>
      <c r="H116" s="44" t="s">
        <v>647</v>
      </c>
      <c r="I116" s="44" t="s">
        <v>652</v>
      </c>
      <c r="J116" s="44" t="s">
        <v>689</v>
      </c>
      <c r="K116" s="30" t="str">
        <f t="shared" si="15"/>
        <v>Asia→Japan→Tokyo</v>
      </c>
      <c r="L116" s="44" t="s">
        <v>706</v>
      </c>
      <c r="M116" s="44" t="s">
        <v>707</v>
      </c>
      <c r="N116" s="44" t="s">
        <v>716</v>
      </c>
      <c r="O116" s="44" t="s">
        <v>729</v>
      </c>
      <c r="P116" s="44" t="s">
        <v>848</v>
      </c>
      <c r="Q116" s="45">
        <v>354.24</v>
      </c>
      <c r="R116" s="45">
        <v>249.87</v>
      </c>
      <c r="S116" s="45" t="str">
        <f>IF('standardised dimensions'!$R116&lt;=_xlfn.PERCENTILE.INC( Q116:Q737,0.25),"Low",IF(R116&lt;=_xlfn.PERCENTILE.INC(Q116:Q737,0.5),"Medium","High"))</f>
        <v>Low</v>
      </c>
      <c r="T116" s="46">
        <v>0</v>
      </c>
      <c r="U116" s="43">
        <v>6</v>
      </c>
      <c r="V116" s="45">
        <f t="shared" si="9"/>
        <v>1499.22</v>
      </c>
      <c r="W116" s="45">
        <f t="shared" si="10"/>
        <v>2125.44</v>
      </c>
      <c r="X116" s="45">
        <f t="shared" si="16"/>
        <v>-626.22</v>
      </c>
      <c r="Y116" s="46">
        <f t="shared" si="17"/>
        <v>-0.41769720254532355</v>
      </c>
    </row>
    <row r="117" spans="1:25" x14ac:dyDescent="0.3">
      <c r="A117" s="35" t="s">
        <v>130</v>
      </c>
      <c r="B117" s="36">
        <v>44987</v>
      </c>
      <c r="C117" s="36" t="str">
        <f t="shared" si="11"/>
        <v>Mar-2023</v>
      </c>
      <c r="D117" s="36" t="str">
        <f t="shared" si="12"/>
        <v>Q1-2023</v>
      </c>
      <c r="E117" s="36">
        <v>44990</v>
      </c>
      <c r="F117" s="36">
        <f t="shared" si="13"/>
        <v>44990</v>
      </c>
      <c r="G117" s="37">
        <f t="shared" si="14"/>
        <v>3</v>
      </c>
      <c r="H117" s="38" t="s">
        <v>648</v>
      </c>
      <c r="I117" s="38" t="s">
        <v>655</v>
      </c>
      <c r="J117" s="38" t="s">
        <v>672</v>
      </c>
      <c r="K117" s="30" t="str">
        <f t="shared" si="15"/>
        <v>Americas→Brazil→Brasília</v>
      </c>
      <c r="L117" s="38" t="s">
        <v>706</v>
      </c>
      <c r="M117" s="38" t="s">
        <v>711</v>
      </c>
      <c r="N117" s="38" t="s">
        <v>715</v>
      </c>
      <c r="O117" s="38" t="s">
        <v>732</v>
      </c>
      <c r="P117" s="38" t="s">
        <v>849</v>
      </c>
      <c r="Q117" s="39">
        <v>1473.58</v>
      </c>
      <c r="R117" s="39">
        <v>3436.52</v>
      </c>
      <c r="S117" s="39" t="str">
        <f>IF('standardised dimensions'!$R117&lt;=_xlfn.PERCENTILE.INC( Q117:Q738,0.25),"Low",IF(R117&lt;=_xlfn.PERCENTILE.INC(Q117:Q738,0.5),"Medium","High"))</f>
        <v>High</v>
      </c>
      <c r="T117" s="40">
        <v>0.108</v>
      </c>
      <c r="U117" s="37">
        <v>8</v>
      </c>
      <c r="V117" s="39">
        <f t="shared" si="9"/>
        <v>24523.006720000001</v>
      </c>
      <c r="W117" s="39">
        <f t="shared" si="10"/>
        <v>11788.64</v>
      </c>
      <c r="X117" s="39">
        <f t="shared" si="16"/>
        <v>12734.366720000002</v>
      </c>
      <c r="Y117" s="40">
        <f t="shared" si="17"/>
        <v>0.51928243813652564</v>
      </c>
    </row>
    <row r="118" spans="1:25" x14ac:dyDescent="0.3">
      <c r="A118" s="41" t="s">
        <v>131</v>
      </c>
      <c r="B118" s="42">
        <v>45811</v>
      </c>
      <c r="C118" s="42" t="str">
        <f t="shared" si="11"/>
        <v>Jun-2025</v>
      </c>
      <c r="D118" s="42" t="str">
        <f t="shared" si="12"/>
        <v>Q2-2025</v>
      </c>
      <c r="E118" s="42">
        <v>45818</v>
      </c>
      <c r="F118" s="42">
        <f t="shared" si="13"/>
        <v>45818</v>
      </c>
      <c r="G118" s="43">
        <f t="shared" si="14"/>
        <v>7</v>
      </c>
      <c r="H118" s="44" t="s">
        <v>648</v>
      </c>
      <c r="I118" s="44" t="s">
        <v>653</v>
      </c>
      <c r="J118" s="44" t="s">
        <v>667</v>
      </c>
      <c r="K118" s="30" t="str">
        <f t="shared" si="15"/>
        <v>Americas→Canada→Toronto</v>
      </c>
      <c r="L118" s="44" t="s">
        <v>704</v>
      </c>
      <c r="M118" s="44" t="s">
        <v>710</v>
      </c>
      <c r="N118" s="44" t="s">
        <v>719</v>
      </c>
      <c r="O118" s="44" t="s">
        <v>728</v>
      </c>
      <c r="P118" s="44" t="s">
        <v>850</v>
      </c>
      <c r="Q118" s="45">
        <v>75.180000000000007</v>
      </c>
      <c r="R118" s="45">
        <v>53.45</v>
      </c>
      <c r="S118" s="45" t="str">
        <f>IF('standardised dimensions'!$R118&lt;=_xlfn.PERCENTILE.INC( Q118:Q739,0.25),"Low",IF(R118&lt;=_xlfn.PERCENTILE.INC(Q118:Q739,0.5),"Medium","High"))</f>
        <v>Low</v>
      </c>
      <c r="T118" s="46">
        <v>0.157</v>
      </c>
      <c r="U118" s="43">
        <v>17</v>
      </c>
      <c r="V118" s="45">
        <f t="shared" si="9"/>
        <v>765.99195000000009</v>
      </c>
      <c r="W118" s="45">
        <f t="shared" si="10"/>
        <v>1278.0600000000002</v>
      </c>
      <c r="X118" s="45">
        <f t="shared" si="16"/>
        <v>-512.06805000000008</v>
      </c>
      <c r="Y118" s="46">
        <f t="shared" si="17"/>
        <v>-0.66850317421743144</v>
      </c>
    </row>
    <row r="119" spans="1:25" x14ac:dyDescent="0.3">
      <c r="A119" s="35" t="s">
        <v>132</v>
      </c>
      <c r="B119" s="36">
        <v>45653</v>
      </c>
      <c r="C119" s="36" t="str">
        <f t="shared" si="11"/>
        <v>Dec-2024</v>
      </c>
      <c r="D119" s="36" t="str">
        <f t="shared" si="12"/>
        <v>Q4-2024</v>
      </c>
      <c r="E119" s="36">
        <v>45659</v>
      </c>
      <c r="F119" s="36">
        <f t="shared" si="13"/>
        <v>45659</v>
      </c>
      <c r="G119" s="37">
        <f t="shared" si="14"/>
        <v>6</v>
      </c>
      <c r="H119" s="38" t="s">
        <v>649</v>
      </c>
      <c r="I119" s="38" t="s">
        <v>656</v>
      </c>
      <c r="J119" s="38" t="s">
        <v>698</v>
      </c>
      <c r="K119" s="30" t="str">
        <f t="shared" si="15"/>
        <v>Europe→Germany→Frankfurt</v>
      </c>
      <c r="L119" s="38" t="s">
        <v>702</v>
      </c>
      <c r="M119" s="38" t="s">
        <v>711</v>
      </c>
      <c r="N119" s="38" t="s">
        <v>721</v>
      </c>
      <c r="O119" s="38" t="s">
        <v>731</v>
      </c>
      <c r="P119" s="38" t="s">
        <v>851</v>
      </c>
      <c r="Q119" s="39">
        <v>1391.99</v>
      </c>
      <c r="R119" s="39">
        <v>3469.7</v>
      </c>
      <c r="S119" s="39" t="str">
        <f>IF('standardised dimensions'!$R119&lt;=_xlfn.PERCENTILE.INC( Q119:Q740,0.25),"Low",IF(R119&lt;=_xlfn.PERCENTILE.INC(Q119:Q740,0.5),"Medium","High"))</f>
        <v>High</v>
      </c>
      <c r="T119" s="40">
        <v>0.184</v>
      </c>
      <c r="U119" s="37">
        <v>23</v>
      </c>
      <c r="V119" s="39">
        <f t="shared" si="9"/>
        <v>65119.329599999997</v>
      </c>
      <c r="W119" s="39">
        <f t="shared" si="10"/>
        <v>32015.77</v>
      </c>
      <c r="X119" s="39">
        <f t="shared" si="16"/>
        <v>33103.559599999993</v>
      </c>
      <c r="Y119" s="40">
        <f t="shared" si="17"/>
        <v>0.50835227886006973</v>
      </c>
    </row>
    <row r="120" spans="1:25" x14ac:dyDescent="0.3">
      <c r="A120" s="41" t="s">
        <v>133</v>
      </c>
      <c r="B120" s="42">
        <v>45086</v>
      </c>
      <c r="C120" s="42" t="str">
        <f t="shared" si="11"/>
        <v>Jun-2023</v>
      </c>
      <c r="D120" s="42" t="str">
        <f t="shared" si="12"/>
        <v>Q2-2023</v>
      </c>
      <c r="E120" s="42">
        <v>45096</v>
      </c>
      <c r="F120" s="42">
        <f t="shared" si="13"/>
        <v>45096</v>
      </c>
      <c r="G120" s="43">
        <f t="shared" si="14"/>
        <v>10</v>
      </c>
      <c r="H120" s="44" t="s">
        <v>647</v>
      </c>
      <c r="I120" s="44" t="s">
        <v>659</v>
      </c>
      <c r="J120" s="44" t="s">
        <v>699</v>
      </c>
      <c r="K120" s="30" t="str">
        <f t="shared" si="15"/>
        <v>Asia→China→Beijing</v>
      </c>
      <c r="L120" s="44" t="s">
        <v>706</v>
      </c>
      <c r="M120" s="44" t="s">
        <v>707</v>
      </c>
      <c r="N120" s="44" t="s">
        <v>721</v>
      </c>
      <c r="O120" s="44" t="s">
        <v>732</v>
      </c>
      <c r="P120" s="44" t="s">
        <v>852</v>
      </c>
      <c r="Q120" s="45">
        <v>339.61</v>
      </c>
      <c r="R120" s="45">
        <v>621.02</v>
      </c>
      <c r="S120" s="45" t="str">
        <f>IF('standardised dimensions'!$R120&lt;=_xlfn.PERCENTILE.INC( Q120:Q741,0.25),"Low",IF(R120&lt;=_xlfn.PERCENTILE.INC(Q120:Q741,0.5),"Medium","High"))</f>
        <v>Medium</v>
      </c>
      <c r="T120" s="46">
        <v>7.0999999999999994E-2</v>
      </c>
      <c r="U120" s="43">
        <v>10</v>
      </c>
      <c r="V120" s="45">
        <f t="shared" si="9"/>
        <v>5769.2758000000003</v>
      </c>
      <c r="W120" s="45">
        <f t="shared" si="10"/>
        <v>3396.1000000000004</v>
      </c>
      <c r="X120" s="45">
        <f t="shared" si="16"/>
        <v>2373.1758</v>
      </c>
      <c r="Y120" s="46">
        <f t="shared" si="17"/>
        <v>0.41134726129750981</v>
      </c>
    </row>
    <row r="121" spans="1:25" x14ac:dyDescent="0.3">
      <c r="A121" s="35" t="s">
        <v>134</v>
      </c>
      <c r="B121" s="36">
        <v>45847</v>
      </c>
      <c r="C121" s="36" t="str">
        <f t="shared" si="11"/>
        <v>Jul-2025</v>
      </c>
      <c r="D121" s="36" t="str">
        <f t="shared" si="12"/>
        <v>Q3-2025</v>
      </c>
      <c r="E121" s="36">
        <v>45856</v>
      </c>
      <c r="F121" s="36">
        <f t="shared" si="13"/>
        <v>45856</v>
      </c>
      <c r="G121" s="37">
        <f t="shared" si="14"/>
        <v>9</v>
      </c>
      <c r="H121" s="38" t="s">
        <v>648</v>
      </c>
      <c r="I121" s="38" t="s">
        <v>653</v>
      </c>
      <c r="J121" s="38" t="s">
        <v>688</v>
      </c>
      <c r="K121" s="30" t="str">
        <f t="shared" si="15"/>
        <v>Americas→Canada→Vancouver</v>
      </c>
      <c r="L121" s="38" t="s">
        <v>702</v>
      </c>
      <c r="M121" s="38" t="s">
        <v>710</v>
      </c>
      <c r="N121" s="38" t="s">
        <v>714</v>
      </c>
      <c r="O121" s="38" t="s">
        <v>731</v>
      </c>
      <c r="P121" s="38" t="s">
        <v>853</v>
      </c>
      <c r="Q121" s="39">
        <v>57.96</v>
      </c>
      <c r="R121" s="39">
        <v>88.51</v>
      </c>
      <c r="S121" s="39" t="str">
        <f>IF('standardised dimensions'!$R121&lt;=_xlfn.PERCENTILE.INC( Q121:Q742,0.25),"Low",IF(R121&lt;=_xlfn.PERCENTILE.INC(Q121:Q742,0.5),"Medium","High"))</f>
        <v>Low</v>
      </c>
      <c r="T121" s="40">
        <v>4.2999999999999997E-2</v>
      </c>
      <c r="U121" s="37">
        <v>7</v>
      </c>
      <c r="V121" s="39">
        <f t="shared" si="9"/>
        <v>592.92849000000001</v>
      </c>
      <c r="W121" s="39">
        <f t="shared" si="10"/>
        <v>405.72</v>
      </c>
      <c r="X121" s="39">
        <f t="shared" si="16"/>
        <v>187.20848999999998</v>
      </c>
      <c r="Y121" s="40">
        <f t="shared" si="17"/>
        <v>0.3157353595877978</v>
      </c>
    </row>
    <row r="122" spans="1:25" x14ac:dyDescent="0.3">
      <c r="A122" s="41" t="s">
        <v>135</v>
      </c>
      <c r="B122" s="42">
        <v>45827</v>
      </c>
      <c r="C122" s="42" t="str">
        <f t="shared" si="11"/>
        <v>Jun-2025</v>
      </c>
      <c r="D122" s="42" t="str">
        <f t="shared" si="12"/>
        <v>Q2-2025</v>
      </c>
      <c r="E122" s="42">
        <v>45850</v>
      </c>
      <c r="F122" s="42">
        <f t="shared" si="13"/>
        <v>45850</v>
      </c>
      <c r="G122" s="43">
        <f t="shared" si="14"/>
        <v>23</v>
      </c>
      <c r="H122" s="44" t="s">
        <v>649</v>
      </c>
      <c r="I122" s="44" t="s">
        <v>658</v>
      </c>
      <c r="J122" s="44" t="s">
        <v>1426</v>
      </c>
      <c r="K122" s="30" t="str">
        <f t="shared" si="15"/>
        <v>Europe→United Kingdom→Unknown</v>
      </c>
      <c r="L122" s="44" t="s">
        <v>703</v>
      </c>
      <c r="M122" s="44" t="s">
        <v>711</v>
      </c>
      <c r="N122" s="44" t="s">
        <v>1427</v>
      </c>
      <c r="O122" s="44" t="s">
        <v>729</v>
      </c>
      <c r="P122" s="44" t="s">
        <v>854</v>
      </c>
      <c r="Q122" s="45">
        <v>801.24</v>
      </c>
      <c r="R122" s="45">
        <v>1959.09</v>
      </c>
      <c r="S122" s="45" t="str">
        <f>IF('standardised dimensions'!$R122&lt;=_xlfn.PERCENTILE.INC( Q122:Q743,0.25),"Low",IF(R122&lt;=_xlfn.PERCENTILE.INC(Q122:Q743,0.5),"Medium","High"))</f>
        <v>High</v>
      </c>
      <c r="T122" s="46">
        <v>0.123</v>
      </c>
      <c r="U122" s="43">
        <v>23</v>
      </c>
      <c r="V122" s="45">
        <f t="shared" si="9"/>
        <v>39516.804389999998</v>
      </c>
      <c r="W122" s="45">
        <f t="shared" si="10"/>
        <v>18428.52</v>
      </c>
      <c r="X122" s="45">
        <f t="shared" si="16"/>
        <v>21088.284389999997</v>
      </c>
      <c r="Y122" s="46">
        <f t="shared" si="17"/>
        <v>0.53365358650651762</v>
      </c>
    </row>
    <row r="123" spans="1:25" x14ac:dyDescent="0.3">
      <c r="A123" s="35" t="s">
        <v>136</v>
      </c>
      <c r="B123" s="36">
        <v>45249</v>
      </c>
      <c r="C123" s="36" t="str">
        <f t="shared" si="11"/>
        <v>Nov-2023</v>
      </c>
      <c r="D123" s="36" t="str">
        <f t="shared" si="12"/>
        <v>Q4-2023</v>
      </c>
      <c r="E123" s="36">
        <v>45273</v>
      </c>
      <c r="F123" s="36">
        <f t="shared" si="13"/>
        <v>45273</v>
      </c>
      <c r="G123" s="37">
        <f t="shared" si="14"/>
        <v>24</v>
      </c>
      <c r="H123" s="38" t="s">
        <v>649</v>
      </c>
      <c r="I123" s="38" t="s">
        <v>657</v>
      </c>
      <c r="J123" s="38" t="s">
        <v>679</v>
      </c>
      <c r="K123" s="30" t="str">
        <f t="shared" si="15"/>
        <v>Europe→France→Lyon</v>
      </c>
      <c r="L123" s="38" t="s">
        <v>703</v>
      </c>
      <c r="M123" s="38" t="s">
        <v>711</v>
      </c>
      <c r="N123" s="38" t="s">
        <v>722</v>
      </c>
      <c r="O123" s="38" t="s">
        <v>732</v>
      </c>
      <c r="P123" s="38" t="s">
        <v>855</v>
      </c>
      <c r="Q123" s="39">
        <v>1297.42</v>
      </c>
      <c r="R123" s="39">
        <v>2742.97</v>
      </c>
      <c r="S123" s="39" t="str">
        <f>IF('standardised dimensions'!$R123&lt;=_xlfn.PERCENTILE.INC( Q123:Q744,0.25),"Low",IF(R123&lt;=_xlfn.PERCENTILE.INC(Q123:Q744,0.5),"Medium","High"))</f>
        <v>High</v>
      </c>
      <c r="T123" s="40">
        <v>6.9000000000000006E-2</v>
      </c>
      <c r="U123" s="37">
        <v>9</v>
      </c>
      <c r="V123" s="39">
        <f t="shared" si="9"/>
        <v>22983.34563</v>
      </c>
      <c r="W123" s="39">
        <f t="shared" si="10"/>
        <v>11676.78</v>
      </c>
      <c r="X123" s="39">
        <f t="shared" si="16"/>
        <v>11306.565629999999</v>
      </c>
      <c r="Y123" s="40">
        <f t="shared" si="17"/>
        <v>0.49194602961727291</v>
      </c>
    </row>
    <row r="124" spans="1:25" x14ac:dyDescent="0.3">
      <c r="A124" s="41" t="s">
        <v>137</v>
      </c>
      <c r="B124" s="42">
        <v>45289</v>
      </c>
      <c r="C124" s="42" t="str">
        <f t="shared" si="11"/>
        <v>Dec-2023</v>
      </c>
      <c r="D124" s="42" t="str">
        <f t="shared" si="12"/>
        <v>Q4-2023</v>
      </c>
      <c r="E124" s="42">
        <v>45311</v>
      </c>
      <c r="F124" s="42">
        <f t="shared" si="13"/>
        <v>45311</v>
      </c>
      <c r="G124" s="43">
        <f t="shared" si="14"/>
        <v>22</v>
      </c>
      <c r="H124" s="44" t="s">
        <v>646</v>
      </c>
      <c r="I124" s="44" t="s">
        <v>650</v>
      </c>
      <c r="J124" s="44" t="s">
        <v>662</v>
      </c>
      <c r="K124" s="30" t="str">
        <f t="shared" si="15"/>
        <v>Africa→Kenya→Kisumu</v>
      </c>
      <c r="L124" s="44" t="s">
        <v>701</v>
      </c>
      <c r="M124" s="44" t="s">
        <v>711</v>
      </c>
      <c r="N124" s="44" t="s">
        <v>716</v>
      </c>
      <c r="O124" s="44" t="s">
        <v>730</v>
      </c>
      <c r="P124" s="44" t="s">
        <v>856</v>
      </c>
      <c r="Q124" s="45">
        <v>1395.49</v>
      </c>
      <c r="R124" s="45">
        <v>1679.42</v>
      </c>
      <c r="S124" s="45" t="str">
        <f>IF('standardised dimensions'!$R124&lt;=_xlfn.PERCENTILE.INC( Q124:Q745,0.25),"Low",IF(R124&lt;=_xlfn.PERCENTILE.INC(Q124:Q745,0.5),"Medium","High"))</f>
        <v>High</v>
      </c>
      <c r="T124" s="46">
        <v>0.20300000000000001</v>
      </c>
      <c r="U124" s="43">
        <v>12</v>
      </c>
      <c r="V124" s="45">
        <f t="shared" si="9"/>
        <v>16061.972879999999</v>
      </c>
      <c r="W124" s="45">
        <f t="shared" si="10"/>
        <v>16745.88</v>
      </c>
      <c r="X124" s="45">
        <f t="shared" si="16"/>
        <v>-683.90712000000167</v>
      </c>
      <c r="Y124" s="46">
        <f t="shared" si="17"/>
        <v>-4.2579272490964493E-2</v>
      </c>
    </row>
    <row r="125" spans="1:25" x14ac:dyDescent="0.3">
      <c r="A125" s="35" t="s">
        <v>138</v>
      </c>
      <c r="B125" s="36">
        <v>45598</v>
      </c>
      <c r="C125" s="36" t="str">
        <f t="shared" si="11"/>
        <v>Nov-2024</v>
      </c>
      <c r="D125" s="36" t="str">
        <f t="shared" si="12"/>
        <v>Q4-2024</v>
      </c>
      <c r="E125" s="36">
        <v>45625</v>
      </c>
      <c r="F125" s="36">
        <f t="shared" si="13"/>
        <v>45625</v>
      </c>
      <c r="G125" s="37">
        <f t="shared" si="14"/>
        <v>27</v>
      </c>
      <c r="H125" s="38" t="s">
        <v>648</v>
      </c>
      <c r="I125" s="38" t="s">
        <v>655</v>
      </c>
      <c r="J125" s="38" t="s">
        <v>672</v>
      </c>
      <c r="K125" s="30" t="str">
        <f t="shared" si="15"/>
        <v>Americas→Brazil→Brasília</v>
      </c>
      <c r="L125" s="38" t="s">
        <v>705</v>
      </c>
      <c r="M125" s="38" t="s">
        <v>711</v>
      </c>
      <c r="N125" s="38" t="s">
        <v>714</v>
      </c>
      <c r="O125" s="38" t="s">
        <v>729</v>
      </c>
      <c r="P125" s="38" t="s">
        <v>857</v>
      </c>
      <c r="Q125" s="39">
        <v>1363.51</v>
      </c>
      <c r="R125" s="39">
        <v>1433.9</v>
      </c>
      <c r="S125" s="39" t="str">
        <f>IF('standardised dimensions'!$R125&lt;=_xlfn.PERCENTILE.INC( Q125:Q746,0.25),"Low",IF(R125&lt;=_xlfn.PERCENTILE.INC(Q125:Q746,0.5),"Medium","High"))</f>
        <v>High</v>
      </c>
      <c r="T125" s="40">
        <v>5.7000000000000002E-2</v>
      </c>
      <c r="U125" s="37">
        <v>8</v>
      </c>
      <c r="V125" s="39">
        <f t="shared" si="9"/>
        <v>10817.3416</v>
      </c>
      <c r="W125" s="39">
        <f t="shared" si="10"/>
        <v>10908.08</v>
      </c>
      <c r="X125" s="39">
        <f t="shared" si="16"/>
        <v>-90.738400000000183</v>
      </c>
      <c r="Y125" s="40">
        <f t="shared" si="17"/>
        <v>-8.3882346842037592E-3</v>
      </c>
    </row>
    <row r="126" spans="1:25" x14ac:dyDescent="0.3">
      <c r="A126" s="41" t="s">
        <v>139</v>
      </c>
      <c r="B126" s="42">
        <v>45159</v>
      </c>
      <c r="C126" s="42" t="str">
        <f t="shared" si="11"/>
        <v>Aug-2023</v>
      </c>
      <c r="D126" s="42" t="str">
        <f t="shared" si="12"/>
        <v>Q3-2023</v>
      </c>
      <c r="E126" s="42">
        <v>45173</v>
      </c>
      <c r="F126" s="42">
        <f t="shared" si="13"/>
        <v>45173</v>
      </c>
      <c r="G126" s="43">
        <f t="shared" si="14"/>
        <v>14</v>
      </c>
      <c r="H126" s="44" t="s">
        <v>648</v>
      </c>
      <c r="I126" s="44" t="s">
        <v>653</v>
      </c>
      <c r="J126" s="44" t="s">
        <v>681</v>
      </c>
      <c r="K126" s="30" t="str">
        <f t="shared" si="15"/>
        <v>Americas→Canada→Montreal</v>
      </c>
      <c r="L126" s="44" t="s">
        <v>702</v>
      </c>
      <c r="M126" s="44" t="s">
        <v>710</v>
      </c>
      <c r="N126" s="44" t="s">
        <v>721</v>
      </c>
      <c r="O126" s="44" t="s">
        <v>727</v>
      </c>
      <c r="P126" s="44" t="s">
        <v>858</v>
      </c>
      <c r="Q126" s="45">
        <v>178.19</v>
      </c>
      <c r="R126" s="45">
        <v>284.43</v>
      </c>
      <c r="S126" s="45" t="str">
        <f>IF('standardised dimensions'!$R126&lt;=_xlfn.PERCENTILE.INC( Q126:Q747,0.25),"Low",IF(R126&lt;=_xlfn.PERCENTILE.INC(Q126:Q747,0.5),"Medium","High"))</f>
        <v>Low</v>
      </c>
      <c r="T126" s="46">
        <v>8.8999999999999996E-2</v>
      </c>
      <c r="U126" s="43">
        <v>8</v>
      </c>
      <c r="V126" s="45">
        <f t="shared" si="9"/>
        <v>2072.9258400000003</v>
      </c>
      <c r="W126" s="45">
        <f t="shared" si="10"/>
        <v>1425.52</v>
      </c>
      <c r="X126" s="45">
        <f t="shared" si="16"/>
        <v>647.40584000000035</v>
      </c>
      <c r="Y126" s="46">
        <f t="shared" si="17"/>
        <v>0.31231500302972742</v>
      </c>
    </row>
    <row r="127" spans="1:25" x14ac:dyDescent="0.3">
      <c r="A127" s="35" t="s">
        <v>140</v>
      </c>
      <c r="B127" s="36">
        <v>45150</v>
      </c>
      <c r="C127" s="36" t="str">
        <f t="shared" si="11"/>
        <v>Aug-2023</v>
      </c>
      <c r="D127" s="36" t="str">
        <f t="shared" si="12"/>
        <v>Q3-2023</v>
      </c>
      <c r="E127" s="36">
        <v>45175</v>
      </c>
      <c r="F127" s="36">
        <f t="shared" si="13"/>
        <v>45175</v>
      </c>
      <c r="G127" s="37">
        <f t="shared" si="14"/>
        <v>25</v>
      </c>
      <c r="H127" s="38" t="s">
        <v>647</v>
      </c>
      <c r="I127" s="38" t="s">
        <v>659</v>
      </c>
      <c r="J127" s="38" t="s">
        <v>685</v>
      </c>
      <c r="K127" s="30" t="str">
        <f t="shared" si="15"/>
        <v>Asia→China→Shanghai</v>
      </c>
      <c r="L127" s="38" t="s">
        <v>705</v>
      </c>
      <c r="M127" s="38" t="s">
        <v>707</v>
      </c>
      <c r="N127" s="38" t="s">
        <v>717</v>
      </c>
      <c r="O127" s="38" t="s">
        <v>727</v>
      </c>
      <c r="P127" s="38" t="s">
        <v>859</v>
      </c>
      <c r="Q127" s="39">
        <v>950.77</v>
      </c>
      <c r="R127" s="39">
        <v>694.78</v>
      </c>
      <c r="S127" s="39" t="str">
        <f>IF('standardised dimensions'!$R127&lt;=_xlfn.PERCENTILE.INC( Q127:Q748,0.25),"Low",IF(R127&lt;=_xlfn.PERCENTILE.INC(Q127:Q748,0.5),"Medium","High"))</f>
        <v>Medium</v>
      </c>
      <c r="T127" s="40">
        <v>8.4000000000000005E-2</v>
      </c>
      <c r="U127" s="37">
        <v>14</v>
      </c>
      <c r="V127" s="39">
        <f t="shared" si="9"/>
        <v>8909.8587200000002</v>
      </c>
      <c r="W127" s="39">
        <f t="shared" si="10"/>
        <v>13310.779999999999</v>
      </c>
      <c r="X127" s="39">
        <f t="shared" si="16"/>
        <v>-4400.9212799999987</v>
      </c>
      <c r="Y127" s="40">
        <f t="shared" si="17"/>
        <v>-0.49393839097821279</v>
      </c>
    </row>
    <row r="128" spans="1:25" x14ac:dyDescent="0.3">
      <c r="A128" s="41" t="s">
        <v>141</v>
      </c>
      <c r="B128" s="42">
        <v>45450</v>
      </c>
      <c r="C128" s="42" t="str">
        <f t="shared" si="11"/>
        <v>Jun-2024</v>
      </c>
      <c r="D128" s="42" t="str">
        <f t="shared" si="12"/>
        <v>Q2-2024</v>
      </c>
      <c r="E128" s="42">
        <v>45469</v>
      </c>
      <c r="F128" s="42">
        <f t="shared" si="13"/>
        <v>45469</v>
      </c>
      <c r="G128" s="43">
        <f t="shared" si="14"/>
        <v>19</v>
      </c>
      <c r="H128" s="44" t="s">
        <v>649</v>
      </c>
      <c r="I128" s="44" t="s">
        <v>656</v>
      </c>
      <c r="J128" s="44" t="s">
        <v>671</v>
      </c>
      <c r="K128" s="30" t="str">
        <f t="shared" si="15"/>
        <v>Europe→Germany→Berlin</v>
      </c>
      <c r="L128" s="44" t="s">
        <v>703</v>
      </c>
      <c r="M128" s="44" t="s">
        <v>709</v>
      </c>
      <c r="N128" s="44" t="s">
        <v>724</v>
      </c>
      <c r="O128" s="44" t="s">
        <v>727</v>
      </c>
      <c r="P128" s="44" t="s">
        <v>860</v>
      </c>
      <c r="Q128" s="45">
        <v>1064.32</v>
      </c>
      <c r="R128" s="45">
        <v>1848.39</v>
      </c>
      <c r="S128" s="45" t="str">
        <f>IF('standardised dimensions'!$R128&lt;=_xlfn.PERCENTILE.INC( Q128:Q749,0.25),"Low",IF(R128&lt;=_xlfn.PERCENTILE.INC(Q128:Q749,0.5),"Medium","High"))</f>
        <v>High</v>
      </c>
      <c r="T128" s="46">
        <v>7.2999999999999995E-2</v>
      </c>
      <c r="U128" s="43">
        <v>38</v>
      </c>
      <c r="V128" s="45">
        <f t="shared" si="9"/>
        <v>65111.38614000001</v>
      </c>
      <c r="W128" s="45">
        <f t="shared" si="10"/>
        <v>40444.159999999996</v>
      </c>
      <c r="X128" s="45">
        <f t="shared" si="16"/>
        <v>24667.226140000013</v>
      </c>
      <c r="Y128" s="46">
        <f t="shared" si="17"/>
        <v>0.3788465827921631</v>
      </c>
    </row>
    <row r="129" spans="1:25" x14ac:dyDescent="0.3">
      <c r="A129" s="35" t="s">
        <v>142</v>
      </c>
      <c r="B129" s="36">
        <v>45874</v>
      </c>
      <c r="C129" s="36" t="str">
        <f t="shared" si="11"/>
        <v>Aug-2025</v>
      </c>
      <c r="D129" s="36" t="str">
        <f t="shared" si="12"/>
        <v>Q3-2025</v>
      </c>
      <c r="E129" s="36">
        <v>45883</v>
      </c>
      <c r="F129" s="36">
        <f t="shared" si="13"/>
        <v>45883</v>
      </c>
      <c r="G129" s="37">
        <f t="shared" si="14"/>
        <v>9</v>
      </c>
      <c r="H129" s="38" t="s">
        <v>649</v>
      </c>
      <c r="I129" s="38" t="s">
        <v>658</v>
      </c>
      <c r="J129" s="38" t="s">
        <v>683</v>
      </c>
      <c r="K129" s="30" t="str">
        <f t="shared" si="15"/>
        <v>Europe→United Kingdom→London</v>
      </c>
      <c r="L129" s="38" t="s">
        <v>703</v>
      </c>
      <c r="M129" s="38" t="s">
        <v>711</v>
      </c>
      <c r="N129" s="38" t="s">
        <v>718</v>
      </c>
      <c r="O129" s="38" t="s">
        <v>727</v>
      </c>
      <c r="P129" s="38" t="s">
        <v>861</v>
      </c>
      <c r="Q129" s="39">
        <v>41.76</v>
      </c>
      <c r="R129" s="39">
        <v>45.19</v>
      </c>
      <c r="S129" s="39" t="str">
        <f>IF('standardised dimensions'!$R129&lt;=_xlfn.PERCENTILE.INC( Q129:Q750,0.25),"Low",IF(R129&lt;=_xlfn.PERCENTILE.INC(Q129:Q750,0.5),"Medium","High"))</f>
        <v>Low</v>
      </c>
      <c r="T129" s="40">
        <v>0.17899999999999999</v>
      </c>
      <c r="U129" s="37">
        <v>23</v>
      </c>
      <c r="V129" s="39">
        <f t="shared" si="9"/>
        <v>853.32276999999988</v>
      </c>
      <c r="W129" s="39">
        <f t="shared" si="10"/>
        <v>960.4799999999999</v>
      </c>
      <c r="X129" s="39">
        <f t="shared" si="16"/>
        <v>-107.15723000000003</v>
      </c>
      <c r="Y129" s="40">
        <f t="shared" si="17"/>
        <v>-0.12557643340514638</v>
      </c>
    </row>
    <row r="130" spans="1:25" x14ac:dyDescent="0.3">
      <c r="A130" s="41" t="s">
        <v>143</v>
      </c>
      <c r="B130" s="42">
        <v>45442</v>
      </c>
      <c r="C130" s="42" t="str">
        <f t="shared" si="11"/>
        <v>May-2024</v>
      </c>
      <c r="D130" s="42" t="str">
        <f t="shared" si="12"/>
        <v>Q2-2024</v>
      </c>
      <c r="E130" s="42">
        <v>45456</v>
      </c>
      <c r="F130" s="42">
        <f t="shared" si="13"/>
        <v>45456</v>
      </c>
      <c r="G130" s="43">
        <f t="shared" si="14"/>
        <v>14</v>
      </c>
      <c r="H130" s="44" t="s">
        <v>648</v>
      </c>
      <c r="I130" s="44" t="s">
        <v>660</v>
      </c>
      <c r="J130" s="44" t="s">
        <v>686</v>
      </c>
      <c r="K130" s="30" t="str">
        <f t="shared" si="15"/>
        <v>Americas→USA→San Francisco</v>
      </c>
      <c r="L130" s="44" t="s">
        <v>705</v>
      </c>
      <c r="M130" s="44" t="s">
        <v>707</v>
      </c>
      <c r="N130" s="44" t="s">
        <v>721</v>
      </c>
      <c r="O130" s="44" t="s">
        <v>730</v>
      </c>
      <c r="P130" s="44" t="s">
        <v>862</v>
      </c>
      <c r="Q130" s="45">
        <v>157.78</v>
      </c>
      <c r="R130" s="45">
        <v>361.1</v>
      </c>
      <c r="S130" s="45" t="str">
        <f>IF('standardised dimensions'!$R130&lt;=_xlfn.PERCENTILE.INC( Q130:Q751,0.25),"Low",IF(R130&lt;=_xlfn.PERCENTILE.INC(Q130:Q751,0.5),"Medium","High"))</f>
        <v>Low</v>
      </c>
      <c r="T130" s="46">
        <v>0.187</v>
      </c>
      <c r="U130" s="43">
        <v>9</v>
      </c>
      <c r="V130" s="45">
        <f t="shared" ref="V130:V193" si="18">R130*U130*(1-T130)</f>
        <v>2642.1686999999997</v>
      </c>
      <c r="W130" s="45">
        <f t="shared" ref="W130:W193" si="19">Q130*U130</f>
        <v>1420.02</v>
      </c>
      <c r="X130" s="45">
        <f t="shared" si="16"/>
        <v>1222.1486999999997</v>
      </c>
      <c r="Y130" s="46">
        <f t="shared" si="17"/>
        <v>0.46255513510549112</v>
      </c>
    </row>
    <row r="131" spans="1:25" x14ac:dyDescent="0.3">
      <c r="A131" s="35" t="s">
        <v>144</v>
      </c>
      <c r="B131" s="36">
        <v>44948</v>
      </c>
      <c r="C131" s="36" t="str">
        <f t="shared" ref="C131:C194" si="20">TEXT(B131,"MMM-YYYY")</f>
        <v>Jan-2023</v>
      </c>
      <c r="D131" s="36" t="str">
        <f t="shared" ref="D131:D194" si="21">"Q"&amp;ROUNDUP(MONTH(B131)/3,0)&amp;"-"&amp;YEAR(B131)</f>
        <v>Q1-2023</v>
      </c>
      <c r="E131" s="36">
        <v>44956</v>
      </c>
      <c r="F131" s="36">
        <f t="shared" ref="F131:F194" si="22">IF(E131&lt;B131,B131,E131)</f>
        <v>44956</v>
      </c>
      <c r="G131" s="37">
        <f t="shared" ref="G131:G194" si="23">F131-B131</f>
        <v>8</v>
      </c>
      <c r="H131" s="38" t="s">
        <v>648</v>
      </c>
      <c r="I131" s="38" t="s">
        <v>660</v>
      </c>
      <c r="J131" s="38" t="s">
        <v>686</v>
      </c>
      <c r="K131" s="30" t="str">
        <f t="shared" ref="K131:K194" si="24">CONCATENATE(H131&amp;"→"&amp;I131&amp;"→"&amp;J131)</f>
        <v>Americas→USA→San Francisco</v>
      </c>
      <c r="L131" s="38" t="s">
        <v>705</v>
      </c>
      <c r="M131" s="38" t="s">
        <v>708</v>
      </c>
      <c r="N131" s="38" t="s">
        <v>720</v>
      </c>
      <c r="O131" s="38" t="s">
        <v>729</v>
      </c>
      <c r="P131" s="38" t="s">
        <v>863</v>
      </c>
      <c r="Q131" s="39">
        <v>413.52</v>
      </c>
      <c r="R131" s="39">
        <v>1004.34</v>
      </c>
      <c r="S131" s="39" t="str">
        <f>IF('standardised dimensions'!$R131&lt;=_xlfn.PERCENTILE.INC( Q131:Q752,0.25),"Low",IF(R131&lt;=_xlfn.PERCENTILE.INC(Q131:Q752,0.5),"Medium","High"))</f>
        <v>High</v>
      </c>
      <c r="T131" s="40">
        <v>0.111</v>
      </c>
      <c r="U131" s="37">
        <v>18</v>
      </c>
      <c r="V131" s="39">
        <f t="shared" si="18"/>
        <v>16071.44868</v>
      </c>
      <c r="W131" s="39">
        <f t="shared" si="19"/>
        <v>7443.36</v>
      </c>
      <c r="X131" s="39">
        <f t="shared" ref="X131:X194" si="25">V131-W131</f>
        <v>8628.0886800000007</v>
      </c>
      <c r="Y131" s="40">
        <f t="shared" ref="Y131:Y194" si="26">IF(V131=0,0,X131/V131)</f>
        <v>0.53685817948304593</v>
      </c>
    </row>
    <row r="132" spans="1:25" x14ac:dyDescent="0.3">
      <c r="A132" s="41" t="s">
        <v>145</v>
      </c>
      <c r="B132" s="42">
        <v>45700</v>
      </c>
      <c r="C132" s="42" t="str">
        <f t="shared" si="20"/>
        <v>Feb-2025</v>
      </c>
      <c r="D132" s="42" t="str">
        <f t="shared" si="21"/>
        <v>Q1-2025</v>
      </c>
      <c r="E132" s="42">
        <v>45716</v>
      </c>
      <c r="F132" s="42">
        <f t="shared" si="22"/>
        <v>45716</v>
      </c>
      <c r="G132" s="43">
        <f t="shared" si="23"/>
        <v>16</v>
      </c>
      <c r="H132" s="44" t="s">
        <v>648</v>
      </c>
      <c r="I132" s="44" t="s">
        <v>655</v>
      </c>
      <c r="J132" s="44" t="s">
        <v>670</v>
      </c>
      <c r="K132" s="30" t="str">
        <f t="shared" si="24"/>
        <v>Americas→Brazil→São Paulo</v>
      </c>
      <c r="L132" s="44" t="s">
        <v>703</v>
      </c>
      <c r="M132" s="44" t="s">
        <v>711</v>
      </c>
      <c r="N132" s="44" t="s">
        <v>717</v>
      </c>
      <c r="O132" s="44" t="s">
        <v>732</v>
      </c>
      <c r="P132" s="44" t="s">
        <v>864</v>
      </c>
      <c r="Q132" s="45">
        <v>414.95</v>
      </c>
      <c r="R132" s="45">
        <v>1027.73</v>
      </c>
      <c r="S132" s="45" t="str">
        <f>IF('standardised dimensions'!$R132&lt;=_xlfn.PERCENTILE.INC( Q132:Q753,0.25),"Low",IF(R132&lt;=_xlfn.PERCENTILE.INC(Q132:Q753,0.5),"Medium","High"))</f>
        <v>High</v>
      </c>
      <c r="T132" s="46">
        <v>6.3E-2</v>
      </c>
      <c r="U132" s="43">
        <v>8</v>
      </c>
      <c r="V132" s="45">
        <f t="shared" si="18"/>
        <v>7703.8640800000003</v>
      </c>
      <c r="W132" s="45">
        <f t="shared" si="19"/>
        <v>3319.6</v>
      </c>
      <c r="X132" s="45">
        <f t="shared" si="25"/>
        <v>4384.2640800000008</v>
      </c>
      <c r="Y132" s="46">
        <f t="shared" si="26"/>
        <v>0.56909935513815568</v>
      </c>
    </row>
    <row r="133" spans="1:25" x14ac:dyDescent="0.3">
      <c r="A133" s="35" t="s">
        <v>146</v>
      </c>
      <c r="B133" s="36">
        <v>45719</v>
      </c>
      <c r="C133" s="36" t="str">
        <f t="shared" si="20"/>
        <v>Mar-2025</v>
      </c>
      <c r="D133" s="36" t="str">
        <f t="shared" si="21"/>
        <v>Q1-2025</v>
      </c>
      <c r="E133" s="36">
        <v>45740</v>
      </c>
      <c r="F133" s="36">
        <f t="shared" si="22"/>
        <v>45740</v>
      </c>
      <c r="G133" s="37">
        <f t="shared" si="23"/>
        <v>21</v>
      </c>
      <c r="H133" s="38" t="s">
        <v>646</v>
      </c>
      <c r="I133" s="38" t="s">
        <v>651</v>
      </c>
      <c r="J133" s="38" t="s">
        <v>669</v>
      </c>
      <c r="K133" s="30" t="str">
        <f t="shared" si="24"/>
        <v>Africa→Nigeria→Abuja</v>
      </c>
      <c r="L133" s="38" t="s">
        <v>706</v>
      </c>
      <c r="M133" s="38" t="s">
        <v>711</v>
      </c>
      <c r="N133" s="38" t="s">
        <v>722</v>
      </c>
      <c r="O133" s="38" t="s">
        <v>733</v>
      </c>
      <c r="P133" s="38" t="s">
        <v>865</v>
      </c>
      <c r="Q133" s="39">
        <v>555.95000000000005</v>
      </c>
      <c r="R133" s="39">
        <v>468.09</v>
      </c>
      <c r="S133" s="39" t="str">
        <f>IF('standardised dimensions'!$R133&lt;=_xlfn.PERCENTILE.INC( Q133:Q754,0.25),"Low",IF(R133&lt;=_xlfn.PERCENTILE.INC(Q133:Q754,0.5),"Medium","High"))</f>
        <v>Medium</v>
      </c>
      <c r="T133" s="40">
        <v>0.14199999999999999</v>
      </c>
      <c r="U133" s="37">
        <v>11</v>
      </c>
      <c r="V133" s="39">
        <f t="shared" si="18"/>
        <v>4417.8334199999999</v>
      </c>
      <c r="W133" s="39">
        <f t="shared" si="19"/>
        <v>6115.4500000000007</v>
      </c>
      <c r="X133" s="39">
        <f t="shared" si="25"/>
        <v>-1697.6165800000008</v>
      </c>
      <c r="Y133" s="40">
        <f t="shared" si="26"/>
        <v>-0.38426450674095375</v>
      </c>
    </row>
    <row r="134" spans="1:25" x14ac:dyDescent="0.3">
      <c r="A134" s="41" t="s">
        <v>147</v>
      </c>
      <c r="B134" s="42">
        <v>44953</v>
      </c>
      <c r="C134" s="42" t="str">
        <f t="shared" si="20"/>
        <v>Jan-2023</v>
      </c>
      <c r="D134" s="42" t="str">
        <f t="shared" si="21"/>
        <v>Q1-2023</v>
      </c>
      <c r="E134" s="42">
        <v>44957</v>
      </c>
      <c r="F134" s="42">
        <f t="shared" si="22"/>
        <v>44957</v>
      </c>
      <c r="G134" s="43">
        <f t="shared" si="23"/>
        <v>4</v>
      </c>
      <c r="H134" s="44" t="s">
        <v>649</v>
      </c>
      <c r="I134" s="44" t="s">
        <v>658</v>
      </c>
      <c r="J134" s="44" t="s">
        <v>693</v>
      </c>
      <c r="K134" s="30" t="str">
        <f t="shared" si="24"/>
        <v>Europe→United Kingdom→Manchester</v>
      </c>
      <c r="L134" s="44" t="s">
        <v>706</v>
      </c>
      <c r="M134" s="44" t="s">
        <v>708</v>
      </c>
      <c r="N134" s="44" t="s">
        <v>725</v>
      </c>
      <c r="O134" s="44" t="s">
        <v>731</v>
      </c>
      <c r="P134" s="44" t="s">
        <v>866</v>
      </c>
      <c r="Q134" s="45">
        <v>941.2</v>
      </c>
      <c r="R134" s="45">
        <v>668.02</v>
      </c>
      <c r="S134" s="45" t="str">
        <f>IF('standardised dimensions'!$R134&lt;=_xlfn.PERCENTILE.INC( Q134:Q755,0.25),"Low",IF(R134&lt;=_xlfn.PERCENTILE.INC(Q134:Q755,0.5),"Medium","High"))</f>
        <v>Medium</v>
      </c>
      <c r="T134" s="46">
        <v>0.22</v>
      </c>
      <c r="U134" s="43">
        <v>16</v>
      </c>
      <c r="V134" s="45">
        <f t="shared" si="18"/>
        <v>8336.8896000000004</v>
      </c>
      <c r="W134" s="45">
        <f t="shared" si="19"/>
        <v>15059.2</v>
      </c>
      <c r="X134" s="45">
        <f t="shared" si="25"/>
        <v>-6722.3104000000003</v>
      </c>
      <c r="Y134" s="46">
        <f t="shared" si="26"/>
        <v>-0.80633314371825193</v>
      </c>
    </row>
    <row r="135" spans="1:25" x14ac:dyDescent="0.3">
      <c r="A135" s="35" t="s">
        <v>148</v>
      </c>
      <c r="B135" s="36">
        <v>45666</v>
      </c>
      <c r="C135" s="36" t="str">
        <f t="shared" si="20"/>
        <v>Jan-2025</v>
      </c>
      <c r="D135" s="36" t="str">
        <f t="shared" si="21"/>
        <v>Q1-2025</v>
      </c>
      <c r="E135" s="36">
        <v>45672</v>
      </c>
      <c r="F135" s="36">
        <f t="shared" si="22"/>
        <v>45672</v>
      </c>
      <c r="G135" s="37">
        <f t="shared" si="23"/>
        <v>6</v>
      </c>
      <c r="H135" s="38" t="s">
        <v>647</v>
      </c>
      <c r="I135" s="38" t="s">
        <v>659</v>
      </c>
      <c r="J135" s="38" t="s">
        <v>699</v>
      </c>
      <c r="K135" s="30" t="str">
        <f t="shared" si="24"/>
        <v>Asia→China→Beijing</v>
      </c>
      <c r="L135" s="38" t="s">
        <v>702</v>
      </c>
      <c r="M135" s="38" t="s">
        <v>708</v>
      </c>
      <c r="N135" s="38" t="s">
        <v>712</v>
      </c>
      <c r="O135" s="38" t="s">
        <v>730</v>
      </c>
      <c r="P135" s="38" t="s">
        <v>867</v>
      </c>
      <c r="Q135" s="39">
        <v>304.77999999999997</v>
      </c>
      <c r="R135" s="39">
        <v>537.27</v>
      </c>
      <c r="S135" s="39" t="str">
        <f>IF('standardised dimensions'!$R135&lt;=_xlfn.PERCENTILE.INC( Q135:Q756,0.25),"Low",IF(R135&lt;=_xlfn.PERCENTILE.INC(Q135:Q756,0.5),"Medium","High"))</f>
        <v>Medium</v>
      </c>
      <c r="T135" s="40">
        <v>0.187</v>
      </c>
      <c r="U135" s="37">
        <v>8</v>
      </c>
      <c r="V135" s="39">
        <f t="shared" si="18"/>
        <v>3494.4040799999998</v>
      </c>
      <c r="W135" s="39">
        <f t="shared" si="19"/>
        <v>2438.2399999999998</v>
      </c>
      <c r="X135" s="39">
        <f t="shared" si="25"/>
        <v>1056.16408</v>
      </c>
      <c r="Y135" s="40">
        <f t="shared" si="26"/>
        <v>0.3022444044307549</v>
      </c>
    </row>
    <row r="136" spans="1:25" x14ac:dyDescent="0.3">
      <c r="A136" s="41" t="s">
        <v>149</v>
      </c>
      <c r="B136" s="42">
        <v>45647</v>
      </c>
      <c r="C136" s="42" t="str">
        <f t="shared" si="20"/>
        <v>Dec-2024</v>
      </c>
      <c r="D136" s="42" t="str">
        <f t="shared" si="21"/>
        <v>Q4-2024</v>
      </c>
      <c r="E136" s="42">
        <v>45652</v>
      </c>
      <c r="F136" s="42">
        <f t="shared" si="22"/>
        <v>45652</v>
      </c>
      <c r="G136" s="43">
        <f t="shared" si="23"/>
        <v>5</v>
      </c>
      <c r="H136" s="44" t="s">
        <v>648</v>
      </c>
      <c r="I136" s="44" t="s">
        <v>660</v>
      </c>
      <c r="J136" s="44" t="s">
        <v>686</v>
      </c>
      <c r="K136" s="30" t="str">
        <f t="shared" si="24"/>
        <v>Americas→USA→San Francisco</v>
      </c>
      <c r="L136" s="44" t="s">
        <v>704</v>
      </c>
      <c r="M136" s="44" t="s">
        <v>709</v>
      </c>
      <c r="N136" s="44" t="s">
        <v>724</v>
      </c>
      <c r="O136" s="44" t="s">
        <v>728</v>
      </c>
      <c r="P136" s="44" t="s">
        <v>868</v>
      </c>
      <c r="Q136" s="45">
        <v>699.57</v>
      </c>
      <c r="R136" s="45">
        <v>572.71</v>
      </c>
      <c r="S136" s="45" t="str">
        <f>IF('standardised dimensions'!$R136&lt;=_xlfn.PERCENTILE.INC( Q136:Q757,0.25),"Low",IF(R136&lt;=_xlfn.PERCENTILE.INC(Q136:Q757,0.5),"Medium","High"))</f>
        <v>Medium</v>
      </c>
      <c r="T136" s="46">
        <v>0.192</v>
      </c>
      <c r="U136" s="43">
        <v>26</v>
      </c>
      <c r="V136" s="45">
        <f t="shared" si="18"/>
        <v>12031.491680000001</v>
      </c>
      <c r="W136" s="45">
        <f t="shared" si="19"/>
        <v>18188.82</v>
      </c>
      <c r="X136" s="45">
        <f t="shared" si="25"/>
        <v>-6157.3283199999987</v>
      </c>
      <c r="Y136" s="46">
        <f t="shared" si="26"/>
        <v>-0.51176765805651114</v>
      </c>
    </row>
    <row r="137" spans="1:25" x14ac:dyDescent="0.3">
      <c r="A137" s="35" t="s">
        <v>150</v>
      </c>
      <c r="B137" s="36">
        <v>45028</v>
      </c>
      <c r="C137" s="36" t="str">
        <f t="shared" si="20"/>
        <v>Apr-2023</v>
      </c>
      <c r="D137" s="36" t="str">
        <f t="shared" si="21"/>
        <v>Q2-2023</v>
      </c>
      <c r="E137" s="36">
        <v>45033</v>
      </c>
      <c r="F137" s="36">
        <f t="shared" si="22"/>
        <v>45033</v>
      </c>
      <c r="G137" s="37">
        <f t="shared" si="23"/>
        <v>5</v>
      </c>
      <c r="H137" s="38" t="s">
        <v>649</v>
      </c>
      <c r="I137" s="38" t="s">
        <v>657</v>
      </c>
      <c r="J137" s="38" t="s">
        <v>679</v>
      </c>
      <c r="K137" s="30" t="str">
        <f t="shared" si="24"/>
        <v>Europe→France→Lyon</v>
      </c>
      <c r="L137" s="38" t="s">
        <v>706</v>
      </c>
      <c r="M137" s="38" t="s">
        <v>711</v>
      </c>
      <c r="N137" s="38" t="s">
        <v>718</v>
      </c>
      <c r="O137" s="38" t="s">
        <v>732</v>
      </c>
      <c r="P137" s="38" t="s">
        <v>869</v>
      </c>
      <c r="Q137" s="39">
        <v>1087.81</v>
      </c>
      <c r="R137" s="39">
        <v>2323.87</v>
      </c>
      <c r="S137" s="39" t="str">
        <f>IF('standardised dimensions'!$R137&lt;=_xlfn.PERCENTILE.INC( Q137:Q758,0.25),"Low",IF(R137&lt;=_xlfn.PERCENTILE.INC(Q137:Q758,0.5),"Medium","High"))</f>
        <v>High</v>
      </c>
      <c r="T137" s="40">
        <v>9.4E-2</v>
      </c>
      <c r="U137" s="37">
        <v>13</v>
      </c>
      <c r="V137" s="39">
        <f t="shared" si="18"/>
        <v>27370.540859999997</v>
      </c>
      <c r="W137" s="39">
        <f t="shared" si="19"/>
        <v>14141.529999999999</v>
      </c>
      <c r="X137" s="39">
        <f t="shared" si="25"/>
        <v>13229.010859999999</v>
      </c>
      <c r="Y137" s="40">
        <f t="shared" si="26"/>
        <v>0.48333026839572651</v>
      </c>
    </row>
    <row r="138" spans="1:25" x14ac:dyDescent="0.3">
      <c r="A138" s="41" t="s">
        <v>151</v>
      </c>
      <c r="B138" s="42">
        <v>45640</v>
      </c>
      <c r="C138" s="42" t="str">
        <f t="shared" si="20"/>
        <v>Dec-2024</v>
      </c>
      <c r="D138" s="42" t="str">
        <f t="shared" si="21"/>
        <v>Q4-2024</v>
      </c>
      <c r="E138" s="42">
        <v>45669</v>
      </c>
      <c r="F138" s="42">
        <f t="shared" si="22"/>
        <v>45669</v>
      </c>
      <c r="G138" s="43">
        <f t="shared" si="23"/>
        <v>29</v>
      </c>
      <c r="H138" s="44" t="s">
        <v>647</v>
      </c>
      <c r="I138" s="44" t="s">
        <v>659</v>
      </c>
      <c r="J138" s="44" t="s">
        <v>676</v>
      </c>
      <c r="K138" s="30" t="str">
        <f t="shared" si="24"/>
        <v>Asia→China→Shenzhen</v>
      </c>
      <c r="L138" s="44" t="s">
        <v>702</v>
      </c>
      <c r="M138" s="44" t="s">
        <v>708</v>
      </c>
      <c r="N138" s="44" t="s">
        <v>713</v>
      </c>
      <c r="O138" s="44" t="s">
        <v>727</v>
      </c>
      <c r="P138" s="44" t="s">
        <v>870</v>
      </c>
      <c r="Q138" s="45">
        <v>1412.15</v>
      </c>
      <c r="R138" s="45">
        <v>1631.04</v>
      </c>
      <c r="S138" s="45" t="str">
        <f>IF('standardised dimensions'!$R138&lt;=_xlfn.PERCENTILE.INC( Q138:Q759,0.25),"Low",IF(R138&lt;=_xlfn.PERCENTILE.INC(Q138:Q759,0.5),"Medium","High"))</f>
        <v>High</v>
      </c>
      <c r="T138" s="46">
        <v>8.9999999999999993E-3</v>
      </c>
      <c r="U138" s="43">
        <v>6</v>
      </c>
      <c r="V138" s="45">
        <f t="shared" si="18"/>
        <v>9698.1638399999993</v>
      </c>
      <c r="W138" s="45">
        <f t="shared" si="19"/>
        <v>8472.9000000000015</v>
      </c>
      <c r="X138" s="45">
        <f t="shared" si="25"/>
        <v>1225.2638399999978</v>
      </c>
      <c r="Y138" s="46">
        <f t="shared" si="26"/>
        <v>0.12633977526203535</v>
      </c>
    </row>
    <row r="139" spans="1:25" x14ac:dyDescent="0.3">
      <c r="A139" s="35" t="s">
        <v>152</v>
      </c>
      <c r="B139" s="36">
        <v>45016</v>
      </c>
      <c r="C139" s="36" t="str">
        <f t="shared" si="20"/>
        <v>Mar-2023</v>
      </c>
      <c r="D139" s="36" t="str">
        <f t="shared" si="21"/>
        <v>Q1-2023</v>
      </c>
      <c r="E139" s="36">
        <v>45028</v>
      </c>
      <c r="F139" s="36">
        <f t="shared" si="22"/>
        <v>45028</v>
      </c>
      <c r="G139" s="37">
        <f t="shared" si="23"/>
        <v>12</v>
      </c>
      <c r="H139" s="38" t="s">
        <v>646</v>
      </c>
      <c r="I139" s="38" t="s">
        <v>650</v>
      </c>
      <c r="J139" s="38" t="s">
        <v>675</v>
      </c>
      <c r="K139" s="30" t="str">
        <f t="shared" si="24"/>
        <v>Africa→Kenya→Mombasa</v>
      </c>
      <c r="L139" s="38" t="s">
        <v>705</v>
      </c>
      <c r="M139" s="38" t="s">
        <v>708</v>
      </c>
      <c r="N139" s="38" t="s">
        <v>712</v>
      </c>
      <c r="O139" s="38" t="s">
        <v>730</v>
      </c>
      <c r="P139" s="38" t="s">
        <v>871</v>
      </c>
      <c r="Q139" s="39">
        <v>304.22000000000003</v>
      </c>
      <c r="R139" s="39">
        <v>393.31</v>
      </c>
      <c r="S139" s="39" t="str">
        <f>IF('standardised dimensions'!$R139&lt;=_xlfn.PERCENTILE.INC( Q139:Q760,0.25),"Low",IF(R139&lt;=_xlfn.PERCENTILE.INC(Q139:Q760,0.5),"Medium","High"))</f>
        <v>Low</v>
      </c>
      <c r="T139" s="40">
        <v>0.26500000000000001</v>
      </c>
      <c r="U139" s="37">
        <v>15</v>
      </c>
      <c r="V139" s="39">
        <f t="shared" si="18"/>
        <v>4336.2427499999994</v>
      </c>
      <c r="W139" s="39">
        <f t="shared" si="19"/>
        <v>4563.3</v>
      </c>
      <c r="X139" s="39">
        <f t="shared" si="25"/>
        <v>-227.05725000000075</v>
      </c>
      <c r="Y139" s="40">
        <f t="shared" si="26"/>
        <v>-5.2362670424759034E-2</v>
      </c>
    </row>
    <row r="140" spans="1:25" x14ac:dyDescent="0.3">
      <c r="A140" s="41" t="s">
        <v>153</v>
      </c>
      <c r="B140" s="42">
        <v>45616</v>
      </c>
      <c r="C140" s="42" t="str">
        <f t="shared" si="20"/>
        <v>Nov-2024</v>
      </c>
      <c r="D140" s="42" t="str">
        <f t="shared" si="21"/>
        <v>Q4-2024</v>
      </c>
      <c r="E140" s="42">
        <v>45641</v>
      </c>
      <c r="F140" s="42">
        <f t="shared" si="22"/>
        <v>45641</v>
      </c>
      <c r="G140" s="43">
        <f t="shared" si="23"/>
        <v>25</v>
      </c>
      <c r="H140" s="44" t="s">
        <v>649</v>
      </c>
      <c r="I140" s="44" t="s">
        <v>657</v>
      </c>
      <c r="J140" s="44" t="s">
        <v>690</v>
      </c>
      <c r="K140" s="30" t="str">
        <f t="shared" si="24"/>
        <v>Europe→France→Paris</v>
      </c>
      <c r="L140" s="44" t="s">
        <v>701</v>
      </c>
      <c r="M140" s="44" t="s">
        <v>708</v>
      </c>
      <c r="N140" s="44" t="s">
        <v>715</v>
      </c>
      <c r="O140" s="44" t="s">
        <v>728</v>
      </c>
      <c r="P140" s="44" t="s">
        <v>872</v>
      </c>
      <c r="Q140" s="45">
        <v>1203.58</v>
      </c>
      <c r="R140" s="45">
        <v>1856.16</v>
      </c>
      <c r="S140" s="45" t="str">
        <f>IF('standardised dimensions'!$R140&lt;=_xlfn.PERCENTILE.INC( Q140:Q761,0.25),"Low",IF(R140&lt;=_xlfn.PERCENTILE.INC(Q140:Q761,0.5),"Medium","High"))</f>
        <v>High</v>
      </c>
      <c r="T140" s="46">
        <v>0.129</v>
      </c>
      <c r="U140" s="43">
        <v>22</v>
      </c>
      <c r="V140" s="45">
        <f t="shared" si="18"/>
        <v>35567.737920000007</v>
      </c>
      <c r="W140" s="45">
        <f t="shared" si="19"/>
        <v>26478.76</v>
      </c>
      <c r="X140" s="45">
        <f t="shared" si="25"/>
        <v>9088.9779200000085</v>
      </c>
      <c r="Y140" s="46">
        <f t="shared" si="26"/>
        <v>0.25553994860295032</v>
      </c>
    </row>
    <row r="141" spans="1:25" x14ac:dyDescent="0.3">
      <c r="A141" s="35" t="s">
        <v>154</v>
      </c>
      <c r="B141" s="36">
        <v>45336</v>
      </c>
      <c r="C141" s="36" t="str">
        <f t="shared" si="20"/>
        <v>Feb-2024</v>
      </c>
      <c r="D141" s="36" t="str">
        <f t="shared" si="21"/>
        <v>Q1-2024</v>
      </c>
      <c r="E141" s="36">
        <v>45336</v>
      </c>
      <c r="F141" s="36">
        <f t="shared" si="22"/>
        <v>45336</v>
      </c>
      <c r="G141" s="37">
        <f t="shared" si="23"/>
        <v>0</v>
      </c>
      <c r="H141" s="38" t="s">
        <v>647</v>
      </c>
      <c r="I141" s="38" t="s">
        <v>659</v>
      </c>
      <c r="J141" s="38" t="s">
        <v>699</v>
      </c>
      <c r="K141" s="30" t="str">
        <f t="shared" si="24"/>
        <v>Asia→China→Beijing</v>
      </c>
      <c r="L141" s="38" t="s">
        <v>701</v>
      </c>
      <c r="M141" s="38" t="s">
        <v>710</v>
      </c>
      <c r="N141" s="38" t="s">
        <v>716</v>
      </c>
      <c r="O141" s="38" t="s">
        <v>733</v>
      </c>
      <c r="P141" s="38" t="s">
        <v>873</v>
      </c>
      <c r="Q141" s="39">
        <v>65.930000000000007</v>
      </c>
      <c r="R141" s="39">
        <v>84.9</v>
      </c>
      <c r="S141" s="39" t="str">
        <f>IF('standardised dimensions'!$R141&lt;=_xlfn.PERCENTILE.INC( Q141:Q762,0.25),"Low",IF(R141&lt;=_xlfn.PERCENTILE.INC(Q141:Q762,0.5),"Medium","High"))</f>
        <v>Low</v>
      </c>
      <c r="T141" s="40">
        <v>0.25900000000000001</v>
      </c>
      <c r="U141" s="37">
        <v>23</v>
      </c>
      <c r="V141" s="39">
        <f t="shared" si="18"/>
        <v>1446.9507000000001</v>
      </c>
      <c r="W141" s="39">
        <f t="shared" si="19"/>
        <v>1516.39</v>
      </c>
      <c r="X141" s="39">
        <f t="shared" si="25"/>
        <v>-69.439300000000003</v>
      </c>
      <c r="Y141" s="40">
        <f t="shared" si="26"/>
        <v>-4.7990093926489688E-2</v>
      </c>
    </row>
    <row r="142" spans="1:25" x14ac:dyDescent="0.3">
      <c r="A142" s="41" t="s">
        <v>155</v>
      </c>
      <c r="B142" s="42">
        <v>45048</v>
      </c>
      <c r="C142" s="42" t="str">
        <f t="shared" si="20"/>
        <v>May-2023</v>
      </c>
      <c r="D142" s="42" t="str">
        <f t="shared" si="21"/>
        <v>Q2-2023</v>
      </c>
      <c r="E142" s="42">
        <v>45064</v>
      </c>
      <c r="F142" s="42">
        <f t="shared" si="22"/>
        <v>45064</v>
      </c>
      <c r="G142" s="43">
        <f t="shared" si="23"/>
        <v>16</v>
      </c>
      <c r="H142" s="44" t="s">
        <v>647</v>
      </c>
      <c r="I142" s="44" t="s">
        <v>654</v>
      </c>
      <c r="J142" s="44" t="s">
        <v>680</v>
      </c>
      <c r="K142" s="30" t="str">
        <f t="shared" si="24"/>
        <v>Asia→India→Delhi</v>
      </c>
      <c r="L142" s="44" t="s">
        <v>705</v>
      </c>
      <c r="M142" s="44" t="s">
        <v>709</v>
      </c>
      <c r="N142" s="44" t="s">
        <v>723</v>
      </c>
      <c r="O142" s="44" t="s">
        <v>732</v>
      </c>
      <c r="P142" s="44" t="s">
        <v>874</v>
      </c>
      <c r="Q142" s="45">
        <v>1463.92</v>
      </c>
      <c r="R142" s="45">
        <v>2252.2399999999998</v>
      </c>
      <c r="S142" s="45" t="str">
        <f>IF('standardised dimensions'!$R142&lt;=_xlfn.PERCENTILE.INC( Q142:Q763,0.25),"Low",IF(R142&lt;=_xlfn.PERCENTILE.INC(Q142:Q763,0.5),"Medium","High"))</f>
        <v>High</v>
      </c>
      <c r="T142" s="46">
        <v>0.11799999999999999</v>
      </c>
      <c r="U142" s="43">
        <v>44</v>
      </c>
      <c r="V142" s="45">
        <f t="shared" si="18"/>
        <v>87404.929919999995</v>
      </c>
      <c r="W142" s="45">
        <f t="shared" si="19"/>
        <v>64412.480000000003</v>
      </c>
      <c r="X142" s="45">
        <f t="shared" si="25"/>
        <v>22992.449919999992</v>
      </c>
      <c r="Y142" s="46">
        <f t="shared" si="26"/>
        <v>0.26305667130040061</v>
      </c>
    </row>
    <row r="143" spans="1:25" x14ac:dyDescent="0.3">
      <c r="A143" s="35" t="s">
        <v>156</v>
      </c>
      <c r="B143" s="36">
        <v>45649</v>
      </c>
      <c r="C143" s="36" t="str">
        <f t="shared" si="20"/>
        <v>Dec-2024</v>
      </c>
      <c r="D143" s="36" t="str">
        <f t="shared" si="21"/>
        <v>Q4-2024</v>
      </c>
      <c r="E143" s="36">
        <v>45668</v>
      </c>
      <c r="F143" s="36">
        <f t="shared" si="22"/>
        <v>45668</v>
      </c>
      <c r="G143" s="37">
        <f t="shared" si="23"/>
        <v>19</v>
      </c>
      <c r="H143" s="38" t="s">
        <v>649</v>
      </c>
      <c r="I143" s="38" t="s">
        <v>656</v>
      </c>
      <c r="J143" s="38" t="s">
        <v>671</v>
      </c>
      <c r="K143" s="30" t="str">
        <f t="shared" si="24"/>
        <v>Europe→Germany→Berlin</v>
      </c>
      <c r="L143" s="38" t="s">
        <v>702</v>
      </c>
      <c r="M143" s="38" t="s">
        <v>707</v>
      </c>
      <c r="N143" s="38" t="s">
        <v>723</v>
      </c>
      <c r="O143" s="38" t="s">
        <v>730</v>
      </c>
      <c r="P143" s="38" t="s">
        <v>875</v>
      </c>
      <c r="Q143" s="39">
        <v>501.81</v>
      </c>
      <c r="R143" s="39">
        <v>921.62</v>
      </c>
      <c r="S143" s="39" t="str">
        <f>IF('standardised dimensions'!$R143&lt;=_xlfn.PERCENTILE.INC( Q143:Q764,0.25),"Low",IF(R143&lt;=_xlfn.PERCENTILE.INC(Q143:Q764,0.5),"Medium","High"))</f>
        <v>High</v>
      </c>
      <c r="T143" s="40">
        <v>0.01</v>
      </c>
      <c r="U143" s="37">
        <v>9</v>
      </c>
      <c r="V143" s="39">
        <f t="shared" si="18"/>
        <v>8211.6342000000004</v>
      </c>
      <c r="W143" s="39">
        <f t="shared" si="19"/>
        <v>4516.29</v>
      </c>
      <c r="X143" s="39">
        <f t="shared" si="25"/>
        <v>3695.3442000000005</v>
      </c>
      <c r="Y143" s="40">
        <f t="shared" si="26"/>
        <v>0.45001325071202031</v>
      </c>
    </row>
    <row r="144" spans="1:25" x14ac:dyDescent="0.3">
      <c r="A144" s="41" t="s">
        <v>157</v>
      </c>
      <c r="B144" s="42">
        <v>45133</v>
      </c>
      <c r="C144" s="42" t="str">
        <f t="shared" si="20"/>
        <v>Jul-2023</v>
      </c>
      <c r="D144" s="42" t="str">
        <f t="shared" si="21"/>
        <v>Q3-2023</v>
      </c>
      <c r="E144" s="42">
        <v>45163</v>
      </c>
      <c r="F144" s="42">
        <f t="shared" si="22"/>
        <v>45163</v>
      </c>
      <c r="G144" s="43">
        <f t="shared" si="23"/>
        <v>30</v>
      </c>
      <c r="H144" s="44" t="s">
        <v>648</v>
      </c>
      <c r="I144" s="44" t="s">
        <v>660</v>
      </c>
      <c r="J144" s="44" t="s">
        <v>700</v>
      </c>
      <c r="K144" s="30" t="str">
        <f t="shared" si="24"/>
        <v>Americas→USA→New York</v>
      </c>
      <c r="L144" s="44" t="s">
        <v>704</v>
      </c>
      <c r="M144" s="44" t="s">
        <v>707</v>
      </c>
      <c r="N144" s="44" t="s">
        <v>724</v>
      </c>
      <c r="O144" s="44" t="s">
        <v>733</v>
      </c>
      <c r="P144" s="44" t="s">
        <v>876</v>
      </c>
      <c r="Q144" s="45">
        <v>1261.48</v>
      </c>
      <c r="R144" s="45">
        <v>1643.18</v>
      </c>
      <c r="S144" s="45" t="str">
        <f>IF('standardised dimensions'!$R144&lt;=_xlfn.PERCENTILE.INC( Q144:Q765,0.25),"Low",IF(R144&lt;=_xlfn.PERCENTILE.INC(Q144:Q765,0.5),"Medium","High"))</f>
        <v>High</v>
      </c>
      <c r="T144" s="46">
        <v>0.151</v>
      </c>
      <c r="U144" s="43">
        <v>23</v>
      </c>
      <c r="V144" s="45">
        <f t="shared" si="18"/>
        <v>32086.37586</v>
      </c>
      <c r="W144" s="45">
        <f t="shared" si="19"/>
        <v>29014.04</v>
      </c>
      <c r="X144" s="45">
        <f t="shared" si="25"/>
        <v>3072.3358599999992</v>
      </c>
      <c r="Y144" s="46">
        <f t="shared" si="26"/>
        <v>9.5752037357079045E-2</v>
      </c>
    </row>
    <row r="145" spans="1:25" x14ac:dyDescent="0.3">
      <c r="A145" s="35" t="s">
        <v>158</v>
      </c>
      <c r="B145" s="36">
        <v>45458</v>
      </c>
      <c r="C145" s="36" t="str">
        <f t="shared" si="20"/>
        <v>Jun-2024</v>
      </c>
      <c r="D145" s="36" t="str">
        <f t="shared" si="21"/>
        <v>Q2-2024</v>
      </c>
      <c r="E145" s="36">
        <v>45479</v>
      </c>
      <c r="F145" s="36">
        <f t="shared" si="22"/>
        <v>45479</v>
      </c>
      <c r="G145" s="37">
        <f t="shared" si="23"/>
        <v>21</v>
      </c>
      <c r="H145" s="38" t="s">
        <v>648</v>
      </c>
      <c r="I145" s="38" t="s">
        <v>653</v>
      </c>
      <c r="J145" s="38" t="s">
        <v>667</v>
      </c>
      <c r="K145" s="30" t="str">
        <f t="shared" si="24"/>
        <v>Americas→Canada→Toronto</v>
      </c>
      <c r="L145" s="38" t="s">
        <v>706</v>
      </c>
      <c r="M145" s="38" t="s">
        <v>710</v>
      </c>
      <c r="N145" s="38" t="s">
        <v>716</v>
      </c>
      <c r="O145" s="38" t="s">
        <v>728</v>
      </c>
      <c r="P145" s="38" t="s">
        <v>877</v>
      </c>
      <c r="Q145" s="39">
        <v>817.23</v>
      </c>
      <c r="R145" s="39">
        <v>1467.17</v>
      </c>
      <c r="S145" s="39" t="str">
        <f>IF('standardised dimensions'!$R145&lt;=_xlfn.PERCENTILE.INC( Q145:Q766,0.25),"Low",IF(R145&lt;=_xlfn.PERCENTILE.INC(Q145:Q766,0.5),"Medium","High"))</f>
        <v>High</v>
      </c>
      <c r="T145" s="40">
        <v>0.245</v>
      </c>
      <c r="U145" s="37">
        <v>9</v>
      </c>
      <c r="V145" s="39">
        <f t="shared" si="18"/>
        <v>9969.4201499999999</v>
      </c>
      <c r="W145" s="39">
        <f t="shared" si="19"/>
        <v>7355.07</v>
      </c>
      <c r="X145" s="39">
        <f t="shared" si="25"/>
        <v>2614.3501500000002</v>
      </c>
      <c r="Y145" s="40">
        <f t="shared" si="26"/>
        <v>0.26223693160328893</v>
      </c>
    </row>
    <row r="146" spans="1:25" x14ac:dyDescent="0.3">
      <c r="A146" s="41" t="s">
        <v>159</v>
      </c>
      <c r="B146" s="42">
        <v>45112</v>
      </c>
      <c r="C146" s="42" t="str">
        <f t="shared" si="20"/>
        <v>Jul-2023</v>
      </c>
      <c r="D146" s="42" t="str">
        <f t="shared" si="21"/>
        <v>Q3-2023</v>
      </c>
      <c r="E146" s="42">
        <v>45121</v>
      </c>
      <c r="F146" s="42">
        <f t="shared" si="22"/>
        <v>45121</v>
      </c>
      <c r="G146" s="43">
        <f t="shared" si="23"/>
        <v>9</v>
      </c>
      <c r="H146" s="44" t="s">
        <v>648</v>
      </c>
      <c r="I146" s="44" t="s">
        <v>655</v>
      </c>
      <c r="J146" s="44" t="s">
        <v>672</v>
      </c>
      <c r="K146" s="30" t="str">
        <f t="shared" si="24"/>
        <v>Americas→Brazil→Brasília</v>
      </c>
      <c r="L146" s="44" t="s">
        <v>706</v>
      </c>
      <c r="M146" s="44" t="s">
        <v>711</v>
      </c>
      <c r="N146" s="44" t="s">
        <v>717</v>
      </c>
      <c r="O146" s="44" t="s">
        <v>729</v>
      </c>
      <c r="P146" s="44" t="s">
        <v>878</v>
      </c>
      <c r="Q146" s="45">
        <v>578.85</v>
      </c>
      <c r="R146" s="45">
        <v>998.76</v>
      </c>
      <c r="S146" s="45" t="str">
        <f>IF('standardised dimensions'!$R146&lt;=_xlfn.PERCENTILE.INC( Q146:Q767,0.25),"Low",IF(R146&lt;=_xlfn.PERCENTILE.INC(Q146:Q767,0.5),"Medium","High"))</f>
        <v>High</v>
      </c>
      <c r="T146" s="46">
        <v>8.2000000000000003E-2</v>
      </c>
      <c r="U146" s="43">
        <v>28</v>
      </c>
      <c r="V146" s="45">
        <f t="shared" si="18"/>
        <v>25672.127039999999</v>
      </c>
      <c r="W146" s="45">
        <f t="shared" si="19"/>
        <v>16207.800000000001</v>
      </c>
      <c r="X146" s="45">
        <f t="shared" si="25"/>
        <v>9464.3270399999983</v>
      </c>
      <c r="Y146" s="46">
        <f t="shared" si="26"/>
        <v>0.36866158480960831</v>
      </c>
    </row>
    <row r="147" spans="1:25" x14ac:dyDescent="0.3">
      <c r="A147" s="35" t="s">
        <v>160</v>
      </c>
      <c r="B147" s="36">
        <v>45260</v>
      </c>
      <c r="C147" s="36" t="str">
        <f t="shared" si="20"/>
        <v>Nov-2023</v>
      </c>
      <c r="D147" s="36" t="str">
        <f t="shared" si="21"/>
        <v>Q4-2023</v>
      </c>
      <c r="E147" s="36">
        <v>45259</v>
      </c>
      <c r="F147" s="36">
        <f t="shared" si="22"/>
        <v>45260</v>
      </c>
      <c r="G147" s="37">
        <f t="shared" si="23"/>
        <v>0</v>
      </c>
      <c r="H147" s="38" t="s">
        <v>646</v>
      </c>
      <c r="I147" s="38" t="s">
        <v>661</v>
      </c>
      <c r="J147" s="38" t="s">
        <v>687</v>
      </c>
      <c r="K147" s="30" t="str">
        <f t="shared" si="24"/>
        <v>Africa→South Africa→Durban</v>
      </c>
      <c r="L147" s="38" t="s">
        <v>705</v>
      </c>
      <c r="M147" s="38" t="s">
        <v>709</v>
      </c>
      <c r="N147" s="38" t="s">
        <v>718</v>
      </c>
      <c r="O147" s="38" t="s">
        <v>731</v>
      </c>
      <c r="P147" s="38" t="s">
        <v>879</v>
      </c>
      <c r="Q147" s="39">
        <v>275.56</v>
      </c>
      <c r="R147" s="39">
        <v>630.72</v>
      </c>
      <c r="S147" s="39" t="str">
        <f>IF('standardised dimensions'!$R147&lt;=_xlfn.PERCENTILE.INC( Q147:Q768,0.25),"Low",IF(R147&lt;=_xlfn.PERCENTILE.INC(Q147:Q768,0.5),"Medium","High"))</f>
        <v>Medium</v>
      </c>
      <c r="T147" s="40">
        <v>0.107</v>
      </c>
      <c r="U147" s="37">
        <v>23</v>
      </c>
      <c r="V147" s="39">
        <f t="shared" si="18"/>
        <v>12954.358080000002</v>
      </c>
      <c r="W147" s="39">
        <f t="shared" si="19"/>
        <v>6337.88</v>
      </c>
      <c r="X147" s="39">
        <f t="shared" si="25"/>
        <v>6616.4780800000017</v>
      </c>
      <c r="Y147" s="40">
        <f t="shared" si="26"/>
        <v>0.5107530638831933</v>
      </c>
    </row>
    <row r="148" spans="1:25" x14ac:dyDescent="0.3">
      <c r="A148" s="41" t="s">
        <v>161</v>
      </c>
      <c r="B148" s="42">
        <v>45911</v>
      </c>
      <c r="C148" s="42" t="str">
        <f t="shared" si="20"/>
        <v>Sep-2025</v>
      </c>
      <c r="D148" s="42" t="str">
        <f t="shared" si="21"/>
        <v>Q3-2025</v>
      </c>
      <c r="E148" s="42">
        <v>45928</v>
      </c>
      <c r="F148" s="42">
        <f t="shared" si="22"/>
        <v>45928</v>
      </c>
      <c r="G148" s="43">
        <f t="shared" si="23"/>
        <v>17</v>
      </c>
      <c r="H148" s="44" t="s">
        <v>646</v>
      </c>
      <c r="I148" s="44" t="s">
        <v>650</v>
      </c>
      <c r="J148" s="44" t="s">
        <v>664</v>
      </c>
      <c r="K148" s="30" t="str">
        <f t="shared" si="24"/>
        <v>Africa→Kenya→Nairobi</v>
      </c>
      <c r="L148" s="44" t="s">
        <v>703</v>
      </c>
      <c r="M148" s="44" t="s">
        <v>710</v>
      </c>
      <c r="N148" s="44" t="s">
        <v>713</v>
      </c>
      <c r="O148" s="44" t="s">
        <v>731</v>
      </c>
      <c r="P148" s="44" t="s">
        <v>880</v>
      </c>
      <c r="Q148" s="45">
        <v>891.46</v>
      </c>
      <c r="R148" s="45">
        <v>728.61</v>
      </c>
      <c r="S148" s="45" t="str">
        <f>IF('standardised dimensions'!$R148&lt;=_xlfn.PERCENTILE.INC( Q148:Q769,0.25),"Low",IF(R148&lt;=_xlfn.PERCENTILE.INC(Q148:Q769,0.5),"Medium","High"))</f>
        <v>Medium</v>
      </c>
      <c r="T148" s="46">
        <v>0.185</v>
      </c>
      <c r="U148" s="43">
        <v>6</v>
      </c>
      <c r="V148" s="45">
        <f t="shared" si="18"/>
        <v>3562.9028999999996</v>
      </c>
      <c r="W148" s="45">
        <f t="shared" si="19"/>
        <v>5348.76</v>
      </c>
      <c r="X148" s="45">
        <f t="shared" si="25"/>
        <v>-1785.8571000000006</v>
      </c>
      <c r="Y148" s="46">
        <f t="shared" si="26"/>
        <v>-0.50123653383874167</v>
      </c>
    </row>
    <row r="149" spans="1:25" x14ac:dyDescent="0.3">
      <c r="A149" s="35" t="s">
        <v>162</v>
      </c>
      <c r="B149" s="36">
        <v>45386</v>
      </c>
      <c r="C149" s="36" t="str">
        <f t="shared" si="20"/>
        <v>Apr-2024</v>
      </c>
      <c r="D149" s="36" t="str">
        <f t="shared" si="21"/>
        <v>Q2-2024</v>
      </c>
      <c r="E149" s="36">
        <v>45406</v>
      </c>
      <c r="F149" s="36">
        <f t="shared" si="22"/>
        <v>45406</v>
      </c>
      <c r="G149" s="37">
        <f t="shared" si="23"/>
        <v>20</v>
      </c>
      <c r="H149" s="38" t="s">
        <v>649</v>
      </c>
      <c r="I149" s="38" t="s">
        <v>656</v>
      </c>
      <c r="J149" s="38" t="s">
        <v>698</v>
      </c>
      <c r="K149" s="30" t="str">
        <f t="shared" si="24"/>
        <v>Europe→Germany→Frankfurt</v>
      </c>
      <c r="L149" s="38" t="s">
        <v>703</v>
      </c>
      <c r="M149" s="38" t="s">
        <v>711</v>
      </c>
      <c r="N149" s="38" t="s">
        <v>719</v>
      </c>
      <c r="O149" s="38" t="s">
        <v>733</v>
      </c>
      <c r="P149" s="38" t="s">
        <v>881</v>
      </c>
      <c r="Q149" s="39">
        <v>683.42</v>
      </c>
      <c r="R149" s="39">
        <v>951.51</v>
      </c>
      <c r="S149" s="39" t="str">
        <f>IF('standardised dimensions'!$R149&lt;=_xlfn.PERCENTILE.INC( Q149:Q770,0.25),"Low",IF(R149&lt;=_xlfn.PERCENTILE.INC(Q149:Q770,0.5),"Medium","High"))</f>
        <v>High</v>
      </c>
      <c r="T149" s="40">
        <v>0</v>
      </c>
      <c r="U149" s="37">
        <v>14</v>
      </c>
      <c r="V149" s="39">
        <f t="shared" si="18"/>
        <v>13321.14</v>
      </c>
      <c r="W149" s="39">
        <f t="shared" si="19"/>
        <v>9567.8799999999992</v>
      </c>
      <c r="X149" s="39">
        <f t="shared" si="25"/>
        <v>3753.26</v>
      </c>
      <c r="Y149" s="40">
        <f t="shared" si="26"/>
        <v>0.28175216235247136</v>
      </c>
    </row>
    <row r="150" spans="1:25" x14ac:dyDescent="0.3">
      <c r="A150" s="41" t="s">
        <v>163</v>
      </c>
      <c r="B150" s="42">
        <v>45183</v>
      </c>
      <c r="C150" s="42" t="str">
        <f t="shared" si="20"/>
        <v>Sep-2023</v>
      </c>
      <c r="D150" s="42" t="str">
        <f t="shared" si="21"/>
        <v>Q3-2023</v>
      </c>
      <c r="E150" s="42">
        <v>45185</v>
      </c>
      <c r="F150" s="42">
        <f t="shared" si="22"/>
        <v>45185</v>
      </c>
      <c r="G150" s="43">
        <f t="shared" si="23"/>
        <v>2</v>
      </c>
      <c r="H150" s="44" t="s">
        <v>649</v>
      </c>
      <c r="I150" s="44" t="s">
        <v>657</v>
      </c>
      <c r="J150" s="44" t="s">
        <v>679</v>
      </c>
      <c r="K150" s="30" t="str">
        <f t="shared" si="24"/>
        <v>Europe→France→Lyon</v>
      </c>
      <c r="L150" s="44" t="s">
        <v>703</v>
      </c>
      <c r="M150" s="44" t="s">
        <v>711</v>
      </c>
      <c r="N150" s="44" t="s">
        <v>717</v>
      </c>
      <c r="O150" s="44" t="s">
        <v>728</v>
      </c>
      <c r="P150" s="44" t="s">
        <v>882</v>
      </c>
      <c r="Q150" s="45">
        <v>376.83</v>
      </c>
      <c r="R150" s="45">
        <v>732.88</v>
      </c>
      <c r="S150" s="45" t="str">
        <f>IF('standardised dimensions'!$R150&lt;=_xlfn.PERCENTILE.INC( Q150:Q771,0.25),"Low",IF(R150&lt;=_xlfn.PERCENTILE.INC(Q150:Q771,0.5),"Medium","High"))</f>
        <v>Medium</v>
      </c>
      <c r="T150" s="46">
        <v>0.188</v>
      </c>
      <c r="U150" s="43">
        <v>25</v>
      </c>
      <c r="V150" s="45">
        <f t="shared" si="18"/>
        <v>14877.464000000002</v>
      </c>
      <c r="W150" s="45">
        <f t="shared" si="19"/>
        <v>9420.75</v>
      </c>
      <c r="X150" s="45">
        <f t="shared" si="25"/>
        <v>5456.7140000000018</v>
      </c>
      <c r="Y150" s="46">
        <f t="shared" si="26"/>
        <v>0.36677716040852132</v>
      </c>
    </row>
    <row r="151" spans="1:25" x14ac:dyDescent="0.3">
      <c r="A151" s="35" t="s">
        <v>164</v>
      </c>
      <c r="B151" s="36">
        <v>45558</v>
      </c>
      <c r="C151" s="36" t="str">
        <f t="shared" si="20"/>
        <v>Sep-2024</v>
      </c>
      <c r="D151" s="36" t="str">
        <f t="shared" si="21"/>
        <v>Q3-2024</v>
      </c>
      <c r="E151" s="36">
        <v>45583</v>
      </c>
      <c r="F151" s="36">
        <f t="shared" si="22"/>
        <v>45583</v>
      </c>
      <c r="G151" s="37">
        <f t="shared" si="23"/>
        <v>25</v>
      </c>
      <c r="H151" s="38" t="s">
        <v>648</v>
      </c>
      <c r="I151" s="38" t="s">
        <v>653</v>
      </c>
      <c r="J151" s="38" t="s">
        <v>688</v>
      </c>
      <c r="K151" s="30" t="str">
        <f t="shared" si="24"/>
        <v>Americas→Canada→Vancouver</v>
      </c>
      <c r="L151" s="38" t="s">
        <v>705</v>
      </c>
      <c r="M151" s="38" t="s">
        <v>708</v>
      </c>
      <c r="N151" s="38" t="s">
        <v>725</v>
      </c>
      <c r="O151" s="38" t="s">
        <v>730</v>
      </c>
      <c r="P151" s="38" t="s">
        <v>883</v>
      </c>
      <c r="Q151" s="39">
        <v>1297</v>
      </c>
      <c r="R151" s="39">
        <v>2411.52</v>
      </c>
      <c r="S151" s="39" t="str">
        <f>IF('standardised dimensions'!$R151&lt;=_xlfn.PERCENTILE.INC( Q151:Q772,0.25),"Low",IF(R151&lt;=_xlfn.PERCENTILE.INC(Q151:Q772,0.5),"Medium","High"))</f>
        <v>High</v>
      </c>
      <c r="T151" s="40">
        <v>2.1000000000000001E-2</v>
      </c>
      <c r="U151" s="37">
        <v>18</v>
      </c>
      <c r="V151" s="39">
        <f t="shared" si="18"/>
        <v>42495.805439999996</v>
      </c>
      <c r="W151" s="39">
        <f t="shared" si="19"/>
        <v>23346</v>
      </c>
      <c r="X151" s="39">
        <f t="shared" si="25"/>
        <v>19149.805439999996</v>
      </c>
      <c r="Y151" s="40">
        <f t="shared" si="26"/>
        <v>0.45062813239385913</v>
      </c>
    </row>
    <row r="152" spans="1:25" x14ac:dyDescent="0.3">
      <c r="A152" s="41" t="s">
        <v>165</v>
      </c>
      <c r="B152" s="42">
        <v>45763</v>
      </c>
      <c r="C152" s="42" t="str">
        <f t="shared" si="20"/>
        <v>Apr-2025</v>
      </c>
      <c r="D152" s="42" t="str">
        <f t="shared" si="21"/>
        <v>Q2-2025</v>
      </c>
      <c r="E152" s="42">
        <v>45793</v>
      </c>
      <c r="F152" s="42">
        <f t="shared" si="22"/>
        <v>45793</v>
      </c>
      <c r="G152" s="43">
        <f t="shared" si="23"/>
        <v>30</v>
      </c>
      <c r="H152" s="44" t="s">
        <v>648</v>
      </c>
      <c r="I152" s="44" t="s">
        <v>653</v>
      </c>
      <c r="J152" s="44" t="s">
        <v>681</v>
      </c>
      <c r="K152" s="30" t="str">
        <f t="shared" si="24"/>
        <v>Americas→Canada→Montreal</v>
      </c>
      <c r="L152" s="44" t="s">
        <v>706</v>
      </c>
      <c r="M152" s="44" t="s">
        <v>710</v>
      </c>
      <c r="N152" s="44" t="s">
        <v>723</v>
      </c>
      <c r="O152" s="44" t="s">
        <v>728</v>
      </c>
      <c r="P152" s="44" t="s">
        <v>884</v>
      </c>
      <c r="Q152" s="45">
        <v>763.32</v>
      </c>
      <c r="R152" s="45">
        <v>568.29</v>
      </c>
      <c r="S152" s="45" t="str">
        <f>IF('standardised dimensions'!$R152&lt;=_xlfn.PERCENTILE.INC( Q152:Q773,0.25),"Low",IF(R152&lt;=_xlfn.PERCENTILE.INC(Q152:Q773,0.5),"Medium","High"))</f>
        <v>Medium</v>
      </c>
      <c r="T152" s="46">
        <v>0.13100000000000001</v>
      </c>
      <c r="U152" s="43">
        <v>16</v>
      </c>
      <c r="V152" s="45">
        <f t="shared" si="18"/>
        <v>7901.5041599999995</v>
      </c>
      <c r="W152" s="45">
        <f t="shared" si="19"/>
        <v>12213.12</v>
      </c>
      <c r="X152" s="45">
        <f t="shared" si="25"/>
        <v>-4311.6158400000013</v>
      </c>
      <c r="Y152" s="46">
        <f t="shared" si="26"/>
        <v>-0.54567026134426555</v>
      </c>
    </row>
    <row r="153" spans="1:25" x14ac:dyDescent="0.3">
      <c r="A153" s="35" t="s">
        <v>166</v>
      </c>
      <c r="B153" s="36">
        <v>45110</v>
      </c>
      <c r="C153" s="36" t="str">
        <f t="shared" si="20"/>
        <v>Jul-2023</v>
      </c>
      <c r="D153" s="36" t="str">
        <f t="shared" si="21"/>
        <v>Q3-2023</v>
      </c>
      <c r="E153" s="36">
        <v>45130</v>
      </c>
      <c r="F153" s="36">
        <f t="shared" si="22"/>
        <v>45130</v>
      </c>
      <c r="G153" s="37">
        <f t="shared" si="23"/>
        <v>20</v>
      </c>
      <c r="H153" s="38" t="s">
        <v>646</v>
      </c>
      <c r="I153" s="38" t="s">
        <v>661</v>
      </c>
      <c r="J153" s="38" t="s">
        <v>682</v>
      </c>
      <c r="K153" s="30" t="str">
        <f t="shared" si="24"/>
        <v>Africa→South Africa→Johannesburg</v>
      </c>
      <c r="L153" s="38" t="s">
        <v>705</v>
      </c>
      <c r="M153" s="38" t="s">
        <v>710</v>
      </c>
      <c r="N153" s="38" t="s">
        <v>721</v>
      </c>
      <c r="O153" s="38" t="s">
        <v>731</v>
      </c>
      <c r="P153" s="38" t="s">
        <v>885</v>
      </c>
      <c r="Q153" s="39">
        <v>1001.96</v>
      </c>
      <c r="R153" s="39">
        <v>1254.95</v>
      </c>
      <c r="S153" s="39" t="str">
        <f>IF('standardised dimensions'!$R153&lt;=_xlfn.PERCENTILE.INC( Q153:Q774,0.25),"Low",IF(R153&lt;=_xlfn.PERCENTILE.INC(Q153:Q774,0.5),"Medium","High"))</f>
        <v>High</v>
      </c>
      <c r="T153" s="40">
        <v>4.4999999999999998E-2</v>
      </c>
      <c r="U153" s="37">
        <v>18</v>
      </c>
      <c r="V153" s="39">
        <f t="shared" si="18"/>
        <v>21572.590500000002</v>
      </c>
      <c r="W153" s="39">
        <f t="shared" si="19"/>
        <v>18035.28</v>
      </c>
      <c r="X153" s="39">
        <f t="shared" si="25"/>
        <v>3537.3105000000032</v>
      </c>
      <c r="Y153" s="40">
        <f t="shared" si="26"/>
        <v>0.16397244920585699</v>
      </c>
    </row>
    <row r="154" spans="1:25" x14ac:dyDescent="0.3">
      <c r="A154" s="41" t="s">
        <v>167</v>
      </c>
      <c r="B154" s="42">
        <v>45267</v>
      </c>
      <c r="C154" s="42" t="str">
        <f t="shared" si="20"/>
        <v>Dec-2023</v>
      </c>
      <c r="D154" s="42" t="str">
        <f t="shared" si="21"/>
        <v>Q4-2023</v>
      </c>
      <c r="E154" s="42">
        <v>45265</v>
      </c>
      <c r="F154" s="42">
        <f t="shared" si="22"/>
        <v>45267</v>
      </c>
      <c r="G154" s="43">
        <f t="shared" si="23"/>
        <v>0</v>
      </c>
      <c r="H154" s="44" t="s">
        <v>647</v>
      </c>
      <c r="I154" s="44" t="s">
        <v>652</v>
      </c>
      <c r="J154" s="44" t="s">
        <v>689</v>
      </c>
      <c r="K154" s="30" t="str">
        <f t="shared" si="24"/>
        <v>Asia→Japan→Tokyo</v>
      </c>
      <c r="L154" s="44" t="s">
        <v>703</v>
      </c>
      <c r="M154" s="44" t="s">
        <v>709</v>
      </c>
      <c r="N154" s="44" t="s">
        <v>722</v>
      </c>
      <c r="O154" s="44" t="s">
        <v>728</v>
      </c>
      <c r="P154" s="44" t="s">
        <v>886</v>
      </c>
      <c r="Q154" s="45">
        <v>1097.5899999999999</v>
      </c>
      <c r="R154" s="45">
        <v>845.55</v>
      </c>
      <c r="S154" s="45" t="str">
        <f>IF('standardised dimensions'!$R154&lt;=_xlfn.PERCENTILE.INC( Q154:Q775,0.25),"Low",IF(R154&lt;=_xlfn.PERCENTILE.INC(Q154:Q775,0.5),"Medium","High"))</f>
        <v>High</v>
      </c>
      <c r="T154" s="46">
        <v>0.184</v>
      </c>
      <c r="U154" s="43">
        <v>6</v>
      </c>
      <c r="V154" s="45">
        <f t="shared" si="18"/>
        <v>4139.8127999999997</v>
      </c>
      <c r="W154" s="45">
        <f t="shared" si="19"/>
        <v>6585.5399999999991</v>
      </c>
      <c r="X154" s="45">
        <f t="shared" si="25"/>
        <v>-2445.7271999999994</v>
      </c>
      <c r="Y154" s="46">
        <f t="shared" si="26"/>
        <v>-0.59078207594314402</v>
      </c>
    </row>
    <row r="155" spans="1:25" x14ac:dyDescent="0.3">
      <c r="A155" s="35" t="s">
        <v>168</v>
      </c>
      <c r="B155" s="36">
        <v>45340</v>
      </c>
      <c r="C155" s="36" t="str">
        <f t="shared" si="20"/>
        <v>Feb-2024</v>
      </c>
      <c r="D155" s="36" t="str">
        <f t="shared" si="21"/>
        <v>Q1-2024</v>
      </c>
      <c r="E155" s="36">
        <v>45355</v>
      </c>
      <c r="F155" s="36">
        <f t="shared" si="22"/>
        <v>45355</v>
      </c>
      <c r="G155" s="37">
        <f t="shared" si="23"/>
        <v>15</v>
      </c>
      <c r="H155" s="38" t="s">
        <v>646</v>
      </c>
      <c r="I155" s="38" t="s">
        <v>650</v>
      </c>
      <c r="J155" s="38" t="s">
        <v>662</v>
      </c>
      <c r="K155" s="30" t="str">
        <f t="shared" si="24"/>
        <v>Africa→Kenya→Kisumu</v>
      </c>
      <c r="L155" s="38" t="s">
        <v>702</v>
      </c>
      <c r="M155" s="38" t="s">
        <v>711</v>
      </c>
      <c r="N155" s="38" t="s">
        <v>723</v>
      </c>
      <c r="O155" s="38" t="s">
        <v>728</v>
      </c>
      <c r="P155" s="38" t="s">
        <v>887</v>
      </c>
      <c r="Q155" s="39">
        <v>928.68</v>
      </c>
      <c r="R155" s="39">
        <v>2145.17</v>
      </c>
      <c r="S155" s="39" t="str">
        <f>IF('standardised dimensions'!$R155&lt;=_xlfn.PERCENTILE.INC( Q155:Q776,0.25),"Low",IF(R155&lt;=_xlfn.PERCENTILE.INC(Q155:Q776,0.5),"Medium","High"))</f>
        <v>High</v>
      </c>
      <c r="T155" s="40">
        <v>0.13600000000000001</v>
      </c>
      <c r="U155" s="37">
        <v>16</v>
      </c>
      <c r="V155" s="39">
        <f t="shared" si="18"/>
        <v>29654.83008</v>
      </c>
      <c r="W155" s="39">
        <f t="shared" si="19"/>
        <v>14858.88</v>
      </c>
      <c r="X155" s="39">
        <f t="shared" si="25"/>
        <v>14795.950080000001</v>
      </c>
      <c r="Y155" s="40">
        <f t="shared" si="26"/>
        <v>0.49893896003062177</v>
      </c>
    </row>
    <row r="156" spans="1:25" x14ac:dyDescent="0.3">
      <c r="A156" s="41" t="s">
        <v>169</v>
      </c>
      <c r="B156" s="42">
        <v>45230</v>
      </c>
      <c r="C156" s="42" t="str">
        <f t="shared" si="20"/>
        <v>Oct-2023</v>
      </c>
      <c r="D156" s="42" t="str">
        <f t="shared" si="21"/>
        <v>Q4-2023</v>
      </c>
      <c r="E156" s="42">
        <v>45232</v>
      </c>
      <c r="F156" s="42">
        <f t="shared" si="22"/>
        <v>45232</v>
      </c>
      <c r="G156" s="43">
        <f t="shared" si="23"/>
        <v>2</v>
      </c>
      <c r="H156" s="44" t="s">
        <v>646</v>
      </c>
      <c r="I156" s="44" t="s">
        <v>650</v>
      </c>
      <c r="J156" s="44" t="s">
        <v>662</v>
      </c>
      <c r="K156" s="30" t="str">
        <f t="shared" si="24"/>
        <v>Africa→Kenya→Kisumu</v>
      </c>
      <c r="L156" s="44" t="s">
        <v>702</v>
      </c>
      <c r="M156" s="44" t="s">
        <v>707</v>
      </c>
      <c r="N156" s="44" t="s">
        <v>719</v>
      </c>
      <c r="O156" s="44" t="s">
        <v>733</v>
      </c>
      <c r="P156" s="44" t="s">
        <v>888</v>
      </c>
      <c r="Q156" s="45">
        <v>867.89</v>
      </c>
      <c r="R156" s="45">
        <v>1349.94</v>
      </c>
      <c r="S156" s="45" t="str">
        <f>IF('standardised dimensions'!$R156&lt;=_xlfn.PERCENTILE.INC( Q156:Q777,0.25),"Low",IF(R156&lt;=_xlfn.PERCENTILE.INC(Q156:Q777,0.5),"Medium","High"))</f>
        <v>High</v>
      </c>
      <c r="T156" s="46">
        <v>0.184</v>
      </c>
      <c r="U156" s="43">
        <v>10</v>
      </c>
      <c r="V156" s="45">
        <f t="shared" si="18"/>
        <v>11015.510400000003</v>
      </c>
      <c r="W156" s="45">
        <f t="shared" si="19"/>
        <v>8678.9</v>
      </c>
      <c r="X156" s="45">
        <f t="shared" si="25"/>
        <v>2336.6104000000032</v>
      </c>
      <c r="Y156" s="46">
        <f t="shared" si="26"/>
        <v>0.21212003031652557</v>
      </c>
    </row>
    <row r="157" spans="1:25" x14ac:dyDescent="0.3">
      <c r="A157" s="35" t="s">
        <v>170</v>
      </c>
      <c r="B157" s="36">
        <v>45511</v>
      </c>
      <c r="C157" s="36" t="str">
        <f t="shared" si="20"/>
        <v>Aug-2024</v>
      </c>
      <c r="D157" s="36" t="str">
        <f t="shared" si="21"/>
        <v>Q3-2024</v>
      </c>
      <c r="E157" s="36">
        <v>45521</v>
      </c>
      <c r="F157" s="36">
        <f t="shared" si="22"/>
        <v>45521</v>
      </c>
      <c r="G157" s="37">
        <f t="shared" si="23"/>
        <v>10</v>
      </c>
      <c r="H157" s="38" t="s">
        <v>647</v>
      </c>
      <c r="I157" s="38" t="s">
        <v>652</v>
      </c>
      <c r="J157" s="38" t="s">
        <v>666</v>
      </c>
      <c r="K157" s="30" t="str">
        <f t="shared" si="24"/>
        <v>Asia→Japan→Osaka</v>
      </c>
      <c r="L157" s="38" t="s">
        <v>704</v>
      </c>
      <c r="M157" s="38" t="s">
        <v>708</v>
      </c>
      <c r="N157" s="38" t="s">
        <v>723</v>
      </c>
      <c r="O157" s="38" t="s">
        <v>729</v>
      </c>
      <c r="P157" s="38" t="s">
        <v>889</v>
      </c>
      <c r="Q157" s="39">
        <v>436.58</v>
      </c>
      <c r="R157" s="39">
        <v>527.48</v>
      </c>
      <c r="S157" s="39" t="str">
        <f>IF('standardised dimensions'!$R157&lt;=_xlfn.PERCENTILE.INC( Q157:Q778,0.25),"Low",IF(R157&lt;=_xlfn.PERCENTILE.INC(Q157:Q778,0.5),"Medium","High"))</f>
        <v>Medium</v>
      </c>
      <c r="T157" s="40">
        <v>0.111</v>
      </c>
      <c r="U157" s="37">
        <v>19</v>
      </c>
      <c r="V157" s="39">
        <f t="shared" si="18"/>
        <v>8909.6646800000017</v>
      </c>
      <c r="W157" s="39">
        <f t="shared" si="19"/>
        <v>8295.02</v>
      </c>
      <c r="X157" s="39">
        <f t="shared" si="25"/>
        <v>614.64468000000124</v>
      </c>
      <c r="Y157" s="40">
        <f t="shared" si="26"/>
        <v>6.8986286473802644E-2</v>
      </c>
    </row>
    <row r="158" spans="1:25" x14ac:dyDescent="0.3">
      <c r="A158" s="41" t="s">
        <v>171</v>
      </c>
      <c r="B158" s="42">
        <v>45323</v>
      </c>
      <c r="C158" s="42" t="str">
        <f t="shared" si="20"/>
        <v>Feb-2024</v>
      </c>
      <c r="D158" s="42" t="str">
        <f t="shared" si="21"/>
        <v>Q1-2024</v>
      </c>
      <c r="E158" s="42">
        <v>45343</v>
      </c>
      <c r="F158" s="42">
        <f t="shared" si="22"/>
        <v>45343</v>
      </c>
      <c r="G158" s="43">
        <f t="shared" si="23"/>
        <v>20</v>
      </c>
      <c r="H158" s="44" t="s">
        <v>649</v>
      </c>
      <c r="I158" s="44" t="s">
        <v>657</v>
      </c>
      <c r="J158" s="44" t="s">
        <v>690</v>
      </c>
      <c r="K158" s="30" t="str">
        <f t="shared" si="24"/>
        <v>Europe→France→Paris</v>
      </c>
      <c r="L158" s="44" t="s">
        <v>705</v>
      </c>
      <c r="M158" s="44" t="s">
        <v>709</v>
      </c>
      <c r="N158" s="44" t="s">
        <v>720</v>
      </c>
      <c r="O158" s="44" t="s">
        <v>729</v>
      </c>
      <c r="P158" s="44" t="s">
        <v>890</v>
      </c>
      <c r="Q158" s="45">
        <v>656.2</v>
      </c>
      <c r="R158" s="45">
        <v>1467.17</v>
      </c>
      <c r="S158" s="45" t="str">
        <f>IF('standardised dimensions'!$R158&lt;=_xlfn.PERCENTILE.INC( Q158:Q779,0.25),"Low",IF(R158&lt;=_xlfn.PERCENTILE.INC(Q158:Q779,0.5),"Medium","High"))</f>
        <v>High</v>
      </c>
      <c r="T158" s="46">
        <v>1.7999999999999999E-2</v>
      </c>
      <c r="U158" s="43">
        <v>5</v>
      </c>
      <c r="V158" s="45">
        <f t="shared" si="18"/>
        <v>7203.8047000000006</v>
      </c>
      <c r="W158" s="45">
        <f t="shared" si="19"/>
        <v>3281</v>
      </c>
      <c r="X158" s="45">
        <f t="shared" si="25"/>
        <v>3922.8047000000006</v>
      </c>
      <c r="Y158" s="46">
        <f t="shared" si="26"/>
        <v>0.54454623124360946</v>
      </c>
    </row>
    <row r="159" spans="1:25" x14ac:dyDescent="0.3">
      <c r="A159" s="35" t="s">
        <v>172</v>
      </c>
      <c r="B159" s="36">
        <v>45531</v>
      </c>
      <c r="C159" s="36" t="str">
        <f t="shared" si="20"/>
        <v>Aug-2024</v>
      </c>
      <c r="D159" s="36" t="str">
        <f t="shared" si="21"/>
        <v>Q3-2024</v>
      </c>
      <c r="E159" s="36">
        <v>45553</v>
      </c>
      <c r="F159" s="36">
        <f t="shared" si="22"/>
        <v>45553</v>
      </c>
      <c r="G159" s="37">
        <f t="shared" si="23"/>
        <v>22</v>
      </c>
      <c r="H159" s="38" t="s">
        <v>647</v>
      </c>
      <c r="I159" s="38" t="s">
        <v>654</v>
      </c>
      <c r="J159" s="38" t="s">
        <v>680</v>
      </c>
      <c r="K159" s="30" t="str">
        <f t="shared" si="24"/>
        <v>Asia→India→Delhi</v>
      </c>
      <c r="L159" s="38" t="s">
        <v>704</v>
      </c>
      <c r="M159" s="38" t="s">
        <v>711</v>
      </c>
      <c r="N159" s="38" t="s">
        <v>717</v>
      </c>
      <c r="O159" s="38" t="s">
        <v>727</v>
      </c>
      <c r="P159" s="38" t="s">
        <v>891</v>
      </c>
      <c r="Q159" s="39">
        <v>896.75</v>
      </c>
      <c r="R159" s="39">
        <v>1651.14</v>
      </c>
      <c r="S159" s="39" t="str">
        <f>IF('standardised dimensions'!$R159&lt;=_xlfn.PERCENTILE.INC( Q159:Q780,0.25),"Low",IF(R159&lt;=_xlfn.PERCENTILE.INC(Q159:Q780,0.5),"Medium","High"))</f>
        <v>High</v>
      </c>
      <c r="T159" s="40">
        <v>2.5000000000000001E-2</v>
      </c>
      <c r="U159" s="37">
        <v>15</v>
      </c>
      <c r="V159" s="39">
        <f t="shared" si="18"/>
        <v>24147.922500000001</v>
      </c>
      <c r="W159" s="39">
        <f t="shared" si="19"/>
        <v>13451.25</v>
      </c>
      <c r="X159" s="39">
        <f t="shared" si="25"/>
        <v>10696.672500000001</v>
      </c>
      <c r="Y159" s="40">
        <f t="shared" si="26"/>
        <v>0.44296450346815552</v>
      </c>
    </row>
    <row r="160" spans="1:25" x14ac:dyDescent="0.3">
      <c r="A160" s="41" t="s">
        <v>173</v>
      </c>
      <c r="B160" s="42">
        <v>45703</v>
      </c>
      <c r="C160" s="42" t="str">
        <f t="shared" si="20"/>
        <v>Feb-2025</v>
      </c>
      <c r="D160" s="42" t="str">
        <f t="shared" si="21"/>
        <v>Q1-2025</v>
      </c>
      <c r="E160" s="42">
        <v>45703</v>
      </c>
      <c r="F160" s="42">
        <f t="shared" si="22"/>
        <v>45703</v>
      </c>
      <c r="G160" s="43">
        <f t="shared" si="23"/>
        <v>0</v>
      </c>
      <c r="H160" s="44" t="s">
        <v>649</v>
      </c>
      <c r="I160" s="44" t="s">
        <v>656</v>
      </c>
      <c r="J160" s="44" t="s">
        <v>698</v>
      </c>
      <c r="K160" s="30" t="str">
        <f t="shared" si="24"/>
        <v>Europe→Germany→Frankfurt</v>
      </c>
      <c r="L160" s="44" t="s">
        <v>705</v>
      </c>
      <c r="M160" s="44" t="s">
        <v>709</v>
      </c>
      <c r="N160" s="44" t="s">
        <v>716</v>
      </c>
      <c r="O160" s="44" t="s">
        <v>733</v>
      </c>
      <c r="P160" s="44" t="s">
        <v>892</v>
      </c>
      <c r="Q160" s="45">
        <v>815.83</v>
      </c>
      <c r="R160" s="45">
        <v>1982.18</v>
      </c>
      <c r="S160" s="45" t="str">
        <f>IF('standardised dimensions'!$R160&lt;=_xlfn.PERCENTILE.INC( Q160:Q781,0.25),"Low",IF(R160&lt;=_xlfn.PERCENTILE.INC(Q160:Q781,0.5),"Medium","High"))</f>
        <v>High</v>
      </c>
      <c r="T160" s="46">
        <v>0.127</v>
      </c>
      <c r="U160" s="43">
        <v>6</v>
      </c>
      <c r="V160" s="45">
        <f t="shared" si="18"/>
        <v>10382.65884</v>
      </c>
      <c r="W160" s="45">
        <f t="shared" si="19"/>
        <v>4894.9800000000005</v>
      </c>
      <c r="X160" s="45">
        <f t="shared" si="25"/>
        <v>5487.6788399999996</v>
      </c>
      <c r="Y160" s="46">
        <f t="shared" si="26"/>
        <v>0.52854272923408507</v>
      </c>
    </row>
    <row r="161" spans="1:25" x14ac:dyDescent="0.3">
      <c r="A161" s="35" t="s">
        <v>174</v>
      </c>
      <c r="B161" s="36">
        <v>45870</v>
      </c>
      <c r="C161" s="36" t="str">
        <f t="shared" si="20"/>
        <v>Aug-2025</v>
      </c>
      <c r="D161" s="36" t="str">
        <f t="shared" si="21"/>
        <v>Q3-2025</v>
      </c>
      <c r="E161" s="36">
        <v>45890</v>
      </c>
      <c r="F161" s="36">
        <f t="shared" si="22"/>
        <v>45890</v>
      </c>
      <c r="G161" s="37">
        <f t="shared" si="23"/>
        <v>20</v>
      </c>
      <c r="H161" s="38" t="s">
        <v>647</v>
      </c>
      <c r="I161" s="38" t="s">
        <v>659</v>
      </c>
      <c r="J161" s="38" t="s">
        <v>685</v>
      </c>
      <c r="K161" s="30" t="str">
        <f t="shared" si="24"/>
        <v>Asia→China→Shanghai</v>
      </c>
      <c r="L161" s="38" t="s">
        <v>701</v>
      </c>
      <c r="M161" s="38" t="s">
        <v>711</v>
      </c>
      <c r="N161" s="38" t="s">
        <v>714</v>
      </c>
      <c r="O161" s="38" t="s">
        <v>730</v>
      </c>
      <c r="P161" s="38" t="s">
        <v>893</v>
      </c>
      <c r="Q161" s="39">
        <v>1220.4100000000001</v>
      </c>
      <c r="R161" s="39">
        <v>2552.2199999999998</v>
      </c>
      <c r="S161" s="39" t="str">
        <f>IF('standardised dimensions'!$R161&lt;=_xlfn.PERCENTILE.INC( Q161:Q782,0.25),"Low",IF(R161&lt;=_xlfn.PERCENTILE.INC(Q161:Q782,0.5),"Medium","High"))</f>
        <v>High</v>
      </c>
      <c r="T161" s="40">
        <v>0.18099999999999999</v>
      </c>
      <c r="U161" s="37">
        <v>14</v>
      </c>
      <c r="V161" s="39">
        <f t="shared" si="18"/>
        <v>29263.754519999995</v>
      </c>
      <c r="W161" s="39">
        <f t="shared" si="19"/>
        <v>17085.740000000002</v>
      </c>
      <c r="X161" s="39">
        <f t="shared" si="25"/>
        <v>12178.014519999993</v>
      </c>
      <c r="Y161" s="40">
        <f t="shared" si="26"/>
        <v>0.41614668793360271</v>
      </c>
    </row>
    <row r="162" spans="1:25" x14ac:dyDescent="0.3">
      <c r="A162" s="41" t="s">
        <v>175</v>
      </c>
      <c r="B162" s="42">
        <v>44977</v>
      </c>
      <c r="C162" s="42" t="str">
        <f t="shared" si="20"/>
        <v>Feb-2023</v>
      </c>
      <c r="D162" s="42" t="str">
        <f t="shared" si="21"/>
        <v>Q1-2023</v>
      </c>
      <c r="E162" s="42">
        <v>44989</v>
      </c>
      <c r="F162" s="42">
        <f t="shared" si="22"/>
        <v>44989</v>
      </c>
      <c r="G162" s="43">
        <f t="shared" si="23"/>
        <v>12</v>
      </c>
      <c r="H162" s="44" t="s">
        <v>647</v>
      </c>
      <c r="I162" s="44" t="s">
        <v>654</v>
      </c>
      <c r="J162" s="44" t="s">
        <v>680</v>
      </c>
      <c r="K162" s="30" t="str">
        <f t="shared" si="24"/>
        <v>Asia→India→Delhi</v>
      </c>
      <c r="L162" s="44" t="s">
        <v>704</v>
      </c>
      <c r="M162" s="44" t="s">
        <v>710</v>
      </c>
      <c r="N162" s="44" t="s">
        <v>724</v>
      </c>
      <c r="O162" s="44" t="s">
        <v>732</v>
      </c>
      <c r="P162" s="44" t="s">
        <v>894</v>
      </c>
      <c r="Q162" s="45">
        <v>299.75</v>
      </c>
      <c r="R162" s="45">
        <v>523.01</v>
      </c>
      <c r="S162" s="45" t="str">
        <f>IF('standardised dimensions'!$R162&lt;=_xlfn.PERCENTILE.INC( Q162:Q783,0.25),"Low",IF(R162&lt;=_xlfn.PERCENTILE.INC(Q162:Q783,0.5),"Medium","High"))</f>
        <v>Medium</v>
      </c>
      <c r="T162" s="46">
        <v>0.157</v>
      </c>
      <c r="U162" s="43">
        <v>50</v>
      </c>
      <c r="V162" s="45">
        <f t="shared" si="18"/>
        <v>22044.871499999997</v>
      </c>
      <c r="W162" s="45">
        <f t="shared" si="19"/>
        <v>14987.5</v>
      </c>
      <c r="X162" s="45">
        <f t="shared" si="25"/>
        <v>7057.3714999999975</v>
      </c>
      <c r="Y162" s="46">
        <f t="shared" si="26"/>
        <v>0.32013665854210122</v>
      </c>
    </row>
    <row r="163" spans="1:25" x14ac:dyDescent="0.3">
      <c r="A163" s="35" t="s">
        <v>176</v>
      </c>
      <c r="B163" s="36">
        <v>45595</v>
      </c>
      <c r="C163" s="36" t="str">
        <f t="shared" si="20"/>
        <v>Oct-2024</v>
      </c>
      <c r="D163" s="36" t="str">
        <f t="shared" si="21"/>
        <v>Q4-2024</v>
      </c>
      <c r="E163" s="36">
        <v>45620</v>
      </c>
      <c r="F163" s="36">
        <f t="shared" si="22"/>
        <v>45620</v>
      </c>
      <c r="G163" s="37">
        <f t="shared" si="23"/>
        <v>25</v>
      </c>
      <c r="H163" s="38" t="s">
        <v>647</v>
      </c>
      <c r="I163" s="38" t="s">
        <v>659</v>
      </c>
      <c r="J163" s="38" t="s">
        <v>676</v>
      </c>
      <c r="K163" s="30" t="str">
        <f t="shared" si="24"/>
        <v>Asia→China→Shenzhen</v>
      </c>
      <c r="L163" s="38" t="s">
        <v>705</v>
      </c>
      <c r="M163" s="38" t="s">
        <v>708</v>
      </c>
      <c r="N163" s="38" t="s">
        <v>718</v>
      </c>
      <c r="O163" s="38" t="s">
        <v>727</v>
      </c>
      <c r="P163" s="38" t="s">
        <v>895</v>
      </c>
      <c r="Q163" s="39">
        <v>811.05</v>
      </c>
      <c r="R163" s="39">
        <v>1217.71</v>
      </c>
      <c r="S163" s="39" t="str">
        <f>IF('standardised dimensions'!$R163&lt;=_xlfn.PERCENTILE.INC( Q163:Q784,0.25),"Low",IF(R163&lt;=_xlfn.PERCENTILE.INC(Q163:Q784,0.5),"Medium","High"))</f>
        <v>High</v>
      </c>
      <c r="T163" s="40">
        <v>7.1999999999999995E-2</v>
      </c>
      <c r="U163" s="37">
        <v>5</v>
      </c>
      <c r="V163" s="39">
        <f t="shared" si="18"/>
        <v>5650.1744000000008</v>
      </c>
      <c r="W163" s="39">
        <f t="shared" si="19"/>
        <v>4055.25</v>
      </c>
      <c r="X163" s="39">
        <f t="shared" si="25"/>
        <v>1594.9244000000008</v>
      </c>
      <c r="Y163" s="40">
        <f t="shared" si="26"/>
        <v>0.28227879125288602</v>
      </c>
    </row>
    <row r="164" spans="1:25" x14ac:dyDescent="0.3">
      <c r="A164" s="41" t="s">
        <v>177</v>
      </c>
      <c r="B164" s="42">
        <v>45385</v>
      </c>
      <c r="C164" s="42" t="str">
        <f t="shared" si="20"/>
        <v>Apr-2024</v>
      </c>
      <c r="D164" s="42" t="str">
        <f t="shared" si="21"/>
        <v>Q2-2024</v>
      </c>
      <c r="E164" s="42">
        <v>45389</v>
      </c>
      <c r="F164" s="42">
        <f t="shared" si="22"/>
        <v>45389</v>
      </c>
      <c r="G164" s="43">
        <f t="shared" si="23"/>
        <v>4</v>
      </c>
      <c r="H164" s="44" t="s">
        <v>648</v>
      </c>
      <c r="I164" s="44" t="s">
        <v>655</v>
      </c>
      <c r="J164" s="44" t="s">
        <v>672</v>
      </c>
      <c r="K164" s="30" t="str">
        <f t="shared" si="24"/>
        <v>Americas→Brazil→Brasília</v>
      </c>
      <c r="L164" s="44" t="s">
        <v>703</v>
      </c>
      <c r="M164" s="44" t="s">
        <v>711</v>
      </c>
      <c r="N164" s="44" t="s">
        <v>725</v>
      </c>
      <c r="O164" s="44" t="s">
        <v>730</v>
      </c>
      <c r="P164" s="44" t="s">
        <v>896</v>
      </c>
      <c r="Q164" s="45">
        <v>1023.27</v>
      </c>
      <c r="R164" s="45">
        <v>1343.64</v>
      </c>
      <c r="S164" s="45" t="str">
        <f>IF('standardised dimensions'!$R164&lt;=_xlfn.PERCENTILE.INC( Q164:Q785,0.25),"Low",IF(R164&lt;=_xlfn.PERCENTILE.INC(Q164:Q785,0.5),"Medium","High"))</f>
        <v>High</v>
      </c>
      <c r="T164" s="46">
        <v>0.13300000000000001</v>
      </c>
      <c r="U164" s="43">
        <v>7</v>
      </c>
      <c r="V164" s="45">
        <f t="shared" si="18"/>
        <v>8154.5511600000009</v>
      </c>
      <c r="W164" s="45">
        <f t="shared" si="19"/>
        <v>7162.8899999999994</v>
      </c>
      <c r="X164" s="45">
        <f t="shared" si="25"/>
        <v>991.66116000000147</v>
      </c>
      <c r="Y164" s="46">
        <f t="shared" si="26"/>
        <v>0.12160830688810116</v>
      </c>
    </row>
    <row r="165" spans="1:25" x14ac:dyDescent="0.3">
      <c r="A165" s="35" t="s">
        <v>178</v>
      </c>
      <c r="B165" s="36">
        <v>45010</v>
      </c>
      <c r="C165" s="36" t="str">
        <f t="shared" si="20"/>
        <v>Mar-2023</v>
      </c>
      <c r="D165" s="36" t="str">
        <f t="shared" si="21"/>
        <v>Q1-2023</v>
      </c>
      <c r="E165" s="36">
        <v>45011</v>
      </c>
      <c r="F165" s="36">
        <f t="shared" si="22"/>
        <v>45011</v>
      </c>
      <c r="G165" s="37">
        <f t="shared" si="23"/>
        <v>1</v>
      </c>
      <c r="H165" s="38" t="s">
        <v>647</v>
      </c>
      <c r="I165" s="38" t="s">
        <v>652</v>
      </c>
      <c r="J165" s="38" t="s">
        <v>666</v>
      </c>
      <c r="K165" s="30" t="str">
        <f t="shared" si="24"/>
        <v>Asia→Japan→Osaka</v>
      </c>
      <c r="L165" s="38" t="s">
        <v>705</v>
      </c>
      <c r="M165" s="38" t="s">
        <v>710</v>
      </c>
      <c r="N165" s="38" t="s">
        <v>714</v>
      </c>
      <c r="O165" s="38" t="s">
        <v>732</v>
      </c>
      <c r="P165" s="38" t="s">
        <v>897</v>
      </c>
      <c r="Q165" s="39">
        <v>135.12</v>
      </c>
      <c r="R165" s="39">
        <v>301.7</v>
      </c>
      <c r="S165" s="39" t="str">
        <f>IF('standardised dimensions'!$R165&lt;=_xlfn.PERCENTILE.INC( Q165:Q786,0.25),"Low",IF(R165&lt;=_xlfn.PERCENTILE.INC(Q165:Q786,0.5),"Medium","High"))</f>
        <v>Low</v>
      </c>
      <c r="T165" s="40">
        <v>0.14000000000000001</v>
      </c>
      <c r="U165" s="37">
        <v>47</v>
      </c>
      <c r="V165" s="39">
        <f t="shared" si="18"/>
        <v>12194.714</v>
      </c>
      <c r="W165" s="39">
        <f t="shared" si="19"/>
        <v>6350.64</v>
      </c>
      <c r="X165" s="39">
        <f t="shared" si="25"/>
        <v>5844.0739999999996</v>
      </c>
      <c r="Y165" s="40">
        <f t="shared" si="26"/>
        <v>0.47923009920527859</v>
      </c>
    </row>
    <row r="166" spans="1:25" x14ac:dyDescent="0.3">
      <c r="A166" s="41" t="s">
        <v>179</v>
      </c>
      <c r="B166" s="42">
        <v>45447</v>
      </c>
      <c r="C166" s="42" t="str">
        <f t="shared" si="20"/>
        <v>Jun-2024</v>
      </c>
      <c r="D166" s="42" t="str">
        <f t="shared" si="21"/>
        <v>Q2-2024</v>
      </c>
      <c r="E166" s="42">
        <v>45459</v>
      </c>
      <c r="F166" s="42">
        <f t="shared" si="22"/>
        <v>45459</v>
      </c>
      <c r="G166" s="43">
        <f t="shared" si="23"/>
        <v>12</v>
      </c>
      <c r="H166" s="44" t="s">
        <v>647</v>
      </c>
      <c r="I166" s="44" t="s">
        <v>659</v>
      </c>
      <c r="J166" s="44" t="s">
        <v>685</v>
      </c>
      <c r="K166" s="30" t="str">
        <f t="shared" si="24"/>
        <v>Asia→China→Shanghai</v>
      </c>
      <c r="L166" s="44" t="s">
        <v>701</v>
      </c>
      <c r="M166" s="44" t="s">
        <v>707</v>
      </c>
      <c r="N166" s="44" t="s">
        <v>713</v>
      </c>
      <c r="O166" s="44" t="s">
        <v>728</v>
      </c>
      <c r="P166" s="44" t="s">
        <v>898</v>
      </c>
      <c r="Q166" s="45">
        <v>918.42</v>
      </c>
      <c r="R166" s="45">
        <v>1511.71</v>
      </c>
      <c r="S166" s="45" t="str">
        <f>IF('standardised dimensions'!$R166&lt;=_xlfn.PERCENTILE.INC( Q166:Q787,0.25),"Low",IF(R166&lt;=_xlfn.PERCENTILE.INC(Q166:Q787,0.5),"Medium","High"))</f>
        <v>High</v>
      </c>
      <c r="T166" s="46">
        <v>0.02</v>
      </c>
      <c r="U166" s="43">
        <v>8</v>
      </c>
      <c r="V166" s="45">
        <f t="shared" si="18"/>
        <v>11851.806399999999</v>
      </c>
      <c r="W166" s="45">
        <f t="shared" si="19"/>
        <v>7347.36</v>
      </c>
      <c r="X166" s="45">
        <f t="shared" si="25"/>
        <v>4504.4463999999998</v>
      </c>
      <c r="Y166" s="46">
        <f t="shared" si="26"/>
        <v>0.38006412254590999</v>
      </c>
    </row>
    <row r="167" spans="1:25" x14ac:dyDescent="0.3">
      <c r="A167" s="35" t="s">
        <v>180</v>
      </c>
      <c r="B167" s="36">
        <v>44976</v>
      </c>
      <c r="C167" s="36" t="str">
        <f t="shared" si="20"/>
        <v>Feb-2023</v>
      </c>
      <c r="D167" s="36" t="str">
        <f t="shared" si="21"/>
        <v>Q1-2023</v>
      </c>
      <c r="E167" s="36">
        <v>44997</v>
      </c>
      <c r="F167" s="36">
        <f t="shared" si="22"/>
        <v>44997</v>
      </c>
      <c r="G167" s="37">
        <f t="shared" si="23"/>
        <v>21</v>
      </c>
      <c r="H167" s="38" t="s">
        <v>649</v>
      </c>
      <c r="I167" s="38" t="s">
        <v>656</v>
      </c>
      <c r="J167" s="38" t="s">
        <v>671</v>
      </c>
      <c r="K167" s="30" t="str">
        <f t="shared" si="24"/>
        <v>Europe→Germany→Berlin</v>
      </c>
      <c r="L167" s="38" t="s">
        <v>705</v>
      </c>
      <c r="M167" s="38" t="s">
        <v>711</v>
      </c>
      <c r="N167" s="38" t="s">
        <v>716</v>
      </c>
      <c r="O167" s="38" t="s">
        <v>732</v>
      </c>
      <c r="P167" s="38" t="s">
        <v>899</v>
      </c>
      <c r="Q167" s="39">
        <v>1234.81</v>
      </c>
      <c r="R167" s="39">
        <v>2055.2399999999998</v>
      </c>
      <c r="S167" s="39" t="str">
        <f>IF('standardised dimensions'!$R167&lt;=_xlfn.PERCENTILE.INC( Q167:Q788,0.25),"Low",IF(R167&lt;=_xlfn.PERCENTILE.INC(Q167:Q788,0.5),"Medium","High"))</f>
        <v>High</v>
      </c>
      <c r="T167" s="40">
        <v>5.2999999999999999E-2</v>
      </c>
      <c r="U167" s="37">
        <v>44</v>
      </c>
      <c r="V167" s="39">
        <f t="shared" si="18"/>
        <v>85637.740319999997</v>
      </c>
      <c r="W167" s="39">
        <f t="shared" si="19"/>
        <v>54331.64</v>
      </c>
      <c r="X167" s="39">
        <f t="shared" si="25"/>
        <v>31306.100319999998</v>
      </c>
      <c r="Y167" s="40">
        <f t="shared" si="26"/>
        <v>0.36556429680441616</v>
      </c>
    </row>
    <row r="168" spans="1:25" x14ac:dyDescent="0.3">
      <c r="A168" s="41" t="s">
        <v>181</v>
      </c>
      <c r="B168" s="42">
        <v>45034</v>
      </c>
      <c r="C168" s="42" t="str">
        <f t="shared" si="20"/>
        <v>Apr-2023</v>
      </c>
      <c r="D168" s="42" t="str">
        <f t="shared" si="21"/>
        <v>Q2-2023</v>
      </c>
      <c r="E168" s="42">
        <v>45064</v>
      </c>
      <c r="F168" s="42">
        <f t="shared" si="22"/>
        <v>45064</v>
      </c>
      <c r="G168" s="43">
        <f t="shared" si="23"/>
        <v>30</v>
      </c>
      <c r="H168" s="44" t="s">
        <v>647</v>
      </c>
      <c r="I168" s="44" t="s">
        <v>659</v>
      </c>
      <c r="J168" s="44" t="s">
        <v>676</v>
      </c>
      <c r="K168" s="30" t="str">
        <f t="shared" si="24"/>
        <v>Asia→China→Shenzhen</v>
      </c>
      <c r="L168" s="44" t="s">
        <v>703</v>
      </c>
      <c r="M168" s="44" t="s">
        <v>707</v>
      </c>
      <c r="N168" s="44" t="s">
        <v>722</v>
      </c>
      <c r="O168" s="44" t="s">
        <v>731</v>
      </c>
      <c r="P168" s="44" t="s">
        <v>900</v>
      </c>
      <c r="Q168" s="45">
        <v>329.03</v>
      </c>
      <c r="R168" s="45">
        <v>391.15</v>
      </c>
      <c r="S168" s="45" t="str">
        <f>IF('standardised dimensions'!$R168&lt;=_xlfn.PERCENTILE.INC( Q168:Q789,0.25),"Low",IF(R168&lt;=_xlfn.PERCENTILE.INC(Q168:Q789,0.5),"Medium","High"))</f>
        <v>Low</v>
      </c>
      <c r="T168" s="46">
        <v>0.19700000000000001</v>
      </c>
      <c r="U168" s="43">
        <v>46</v>
      </c>
      <c r="V168" s="45">
        <f t="shared" si="18"/>
        <v>14448.298699999998</v>
      </c>
      <c r="W168" s="45">
        <f t="shared" si="19"/>
        <v>15135.38</v>
      </c>
      <c r="X168" s="45">
        <f t="shared" si="25"/>
        <v>-687.08130000000165</v>
      </c>
      <c r="Y168" s="46">
        <f t="shared" si="26"/>
        <v>-4.7554477815440081E-2</v>
      </c>
    </row>
    <row r="169" spans="1:25" x14ac:dyDescent="0.3">
      <c r="A169" s="35" t="s">
        <v>182</v>
      </c>
      <c r="B169" s="36">
        <v>45435</v>
      </c>
      <c r="C169" s="36" t="str">
        <f t="shared" si="20"/>
        <v>May-2024</v>
      </c>
      <c r="D169" s="36" t="str">
        <f t="shared" si="21"/>
        <v>Q2-2024</v>
      </c>
      <c r="E169" s="36">
        <v>45457</v>
      </c>
      <c r="F169" s="36">
        <f t="shared" si="22"/>
        <v>45457</v>
      </c>
      <c r="G169" s="37">
        <f t="shared" si="23"/>
        <v>22</v>
      </c>
      <c r="H169" s="38" t="s">
        <v>649</v>
      </c>
      <c r="I169" s="38" t="s">
        <v>657</v>
      </c>
      <c r="J169" s="38" t="s">
        <v>673</v>
      </c>
      <c r="K169" s="30" t="str">
        <f t="shared" si="24"/>
        <v>Europe→France→Marseille</v>
      </c>
      <c r="L169" s="38" t="s">
        <v>705</v>
      </c>
      <c r="M169" s="38" t="s">
        <v>708</v>
      </c>
      <c r="N169" s="38" t="s">
        <v>725</v>
      </c>
      <c r="O169" s="38" t="s">
        <v>732</v>
      </c>
      <c r="P169" s="38" t="s">
        <v>901</v>
      </c>
      <c r="Q169" s="39">
        <v>1481.74</v>
      </c>
      <c r="R169" s="39">
        <v>1848.97</v>
      </c>
      <c r="S169" s="39" t="str">
        <f>IF('standardised dimensions'!$R169&lt;=_xlfn.PERCENTILE.INC( Q169:Q790,0.25),"Low",IF(R169&lt;=_xlfn.PERCENTILE.INC(Q169:Q790,0.5),"Medium","High"))</f>
        <v>High</v>
      </c>
      <c r="T169" s="40">
        <v>0.254</v>
      </c>
      <c r="U169" s="37">
        <v>9</v>
      </c>
      <c r="V169" s="39">
        <f t="shared" si="18"/>
        <v>12413.98458</v>
      </c>
      <c r="W169" s="39">
        <f t="shared" si="19"/>
        <v>13335.66</v>
      </c>
      <c r="X169" s="39">
        <f t="shared" si="25"/>
        <v>-921.67541999999958</v>
      </c>
      <c r="Y169" s="40">
        <f t="shared" si="26"/>
        <v>-7.4244930309072407E-2</v>
      </c>
    </row>
    <row r="170" spans="1:25" x14ac:dyDescent="0.3">
      <c r="A170" s="41" t="s">
        <v>183</v>
      </c>
      <c r="B170" s="42">
        <v>45206</v>
      </c>
      <c r="C170" s="42" t="str">
        <f t="shared" si="20"/>
        <v>Oct-2023</v>
      </c>
      <c r="D170" s="42" t="str">
        <f t="shared" si="21"/>
        <v>Q4-2023</v>
      </c>
      <c r="E170" s="42">
        <v>45222</v>
      </c>
      <c r="F170" s="42">
        <f t="shared" si="22"/>
        <v>45222</v>
      </c>
      <c r="G170" s="43">
        <f t="shared" si="23"/>
        <v>16</v>
      </c>
      <c r="H170" s="44" t="s">
        <v>647</v>
      </c>
      <c r="I170" s="44" t="s">
        <v>654</v>
      </c>
      <c r="J170" s="44" t="s">
        <v>696</v>
      </c>
      <c r="K170" s="30" t="str">
        <f t="shared" si="24"/>
        <v>Asia→India→Hyderabad</v>
      </c>
      <c r="L170" s="44" t="s">
        <v>704</v>
      </c>
      <c r="M170" s="44" t="s">
        <v>707</v>
      </c>
      <c r="N170" s="44" t="s">
        <v>715</v>
      </c>
      <c r="O170" s="44" t="s">
        <v>732</v>
      </c>
      <c r="P170" s="44" t="s">
        <v>902</v>
      </c>
      <c r="Q170" s="45">
        <v>906.81</v>
      </c>
      <c r="R170" s="45">
        <v>1395.56</v>
      </c>
      <c r="S170" s="45" t="str">
        <f>IF('standardised dimensions'!$R170&lt;=_xlfn.PERCENTILE.INC( Q170:Q791,0.25),"Low",IF(R170&lt;=_xlfn.PERCENTILE.INC(Q170:Q791,0.5),"Medium","High"))</f>
        <v>High</v>
      </c>
      <c r="T170" s="46">
        <v>0.185</v>
      </c>
      <c r="U170" s="43">
        <v>6</v>
      </c>
      <c r="V170" s="45">
        <f t="shared" si="18"/>
        <v>6824.2884000000004</v>
      </c>
      <c r="W170" s="45">
        <f t="shared" si="19"/>
        <v>5440.86</v>
      </c>
      <c r="X170" s="45">
        <f t="shared" si="25"/>
        <v>1383.4284000000007</v>
      </c>
      <c r="Y170" s="46">
        <f t="shared" si="26"/>
        <v>0.20272126834498974</v>
      </c>
    </row>
    <row r="171" spans="1:25" x14ac:dyDescent="0.3">
      <c r="A171" s="35" t="s">
        <v>184</v>
      </c>
      <c r="B171" s="36">
        <v>45574</v>
      </c>
      <c r="C171" s="36" t="str">
        <f t="shared" si="20"/>
        <v>Oct-2024</v>
      </c>
      <c r="D171" s="36" t="str">
        <f t="shared" si="21"/>
        <v>Q4-2024</v>
      </c>
      <c r="E171" s="36">
        <v>45604</v>
      </c>
      <c r="F171" s="36">
        <f t="shared" si="22"/>
        <v>45604</v>
      </c>
      <c r="G171" s="37">
        <f t="shared" si="23"/>
        <v>30</v>
      </c>
      <c r="H171" s="38" t="s">
        <v>649</v>
      </c>
      <c r="I171" s="38" t="s">
        <v>658</v>
      </c>
      <c r="J171" s="38" t="s">
        <v>693</v>
      </c>
      <c r="K171" s="30" t="str">
        <f t="shared" si="24"/>
        <v>Europe→United Kingdom→Manchester</v>
      </c>
      <c r="L171" s="38" t="s">
        <v>705</v>
      </c>
      <c r="M171" s="38" t="s">
        <v>710</v>
      </c>
      <c r="N171" s="38" t="s">
        <v>713</v>
      </c>
      <c r="O171" s="38" t="s">
        <v>727</v>
      </c>
      <c r="P171" s="38" t="s">
        <v>903</v>
      </c>
      <c r="Q171" s="39">
        <v>343.85</v>
      </c>
      <c r="R171" s="39">
        <v>538.04</v>
      </c>
      <c r="S171" s="39" t="str">
        <f>IF('standardised dimensions'!$R171&lt;=_xlfn.PERCENTILE.INC( Q171:Q792,0.25),"Low",IF(R171&lt;=_xlfn.PERCENTILE.INC(Q171:Q792,0.5),"Medium","High"))</f>
        <v>Medium</v>
      </c>
      <c r="T171" s="40">
        <v>0.13900000000000001</v>
      </c>
      <c r="U171" s="37">
        <v>5</v>
      </c>
      <c r="V171" s="39">
        <f t="shared" si="18"/>
        <v>2316.2621999999997</v>
      </c>
      <c r="W171" s="39">
        <f t="shared" si="19"/>
        <v>1719.25</v>
      </c>
      <c r="X171" s="39">
        <f t="shared" si="25"/>
        <v>597.01219999999967</v>
      </c>
      <c r="Y171" s="40">
        <f t="shared" si="26"/>
        <v>0.25774810813732563</v>
      </c>
    </row>
    <row r="172" spans="1:25" x14ac:dyDescent="0.3">
      <c r="A172" s="41" t="s">
        <v>185</v>
      </c>
      <c r="B172" s="42">
        <v>45488</v>
      </c>
      <c r="C172" s="42" t="str">
        <f t="shared" si="20"/>
        <v>Jul-2024</v>
      </c>
      <c r="D172" s="42" t="str">
        <f t="shared" si="21"/>
        <v>Q3-2024</v>
      </c>
      <c r="E172" s="42">
        <v>45488</v>
      </c>
      <c r="F172" s="42">
        <f t="shared" si="22"/>
        <v>45488</v>
      </c>
      <c r="G172" s="43">
        <f t="shared" si="23"/>
        <v>0</v>
      </c>
      <c r="H172" s="44" t="s">
        <v>647</v>
      </c>
      <c r="I172" s="44" t="s">
        <v>652</v>
      </c>
      <c r="J172" s="44" t="s">
        <v>689</v>
      </c>
      <c r="K172" s="30" t="str">
        <f t="shared" si="24"/>
        <v>Asia→Japan→Tokyo</v>
      </c>
      <c r="L172" s="44" t="s">
        <v>705</v>
      </c>
      <c r="M172" s="44" t="s">
        <v>709</v>
      </c>
      <c r="N172" s="44" t="s">
        <v>715</v>
      </c>
      <c r="O172" s="44" t="s">
        <v>733</v>
      </c>
      <c r="P172" s="44" t="s">
        <v>904</v>
      </c>
      <c r="Q172" s="45">
        <v>801.77</v>
      </c>
      <c r="R172" s="45">
        <v>1218.92</v>
      </c>
      <c r="S172" s="45" t="str">
        <f>IF('standardised dimensions'!$R172&lt;=_xlfn.PERCENTILE.INC( Q172:Q793,0.25),"Low",IF(R172&lt;=_xlfn.PERCENTILE.INC(Q172:Q793,0.5),"Medium","High"))</f>
        <v>High</v>
      </c>
      <c r="T172" s="46">
        <v>0.254</v>
      </c>
      <c r="U172" s="43">
        <v>16</v>
      </c>
      <c r="V172" s="45">
        <f t="shared" si="18"/>
        <v>14549.029120000001</v>
      </c>
      <c r="W172" s="45">
        <f t="shared" si="19"/>
        <v>12828.32</v>
      </c>
      <c r="X172" s="45">
        <f t="shared" si="25"/>
        <v>1720.7091200000013</v>
      </c>
      <c r="Y172" s="46">
        <f t="shared" si="26"/>
        <v>0.11826968698788344</v>
      </c>
    </row>
    <row r="173" spans="1:25" x14ac:dyDescent="0.3">
      <c r="A173" s="35" t="s">
        <v>186</v>
      </c>
      <c r="B173" s="36">
        <v>45190</v>
      </c>
      <c r="C173" s="36" t="str">
        <f t="shared" si="20"/>
        <v>Sep-2023</v>
      </c>
      <c r="D173" s="36" t="str">
        <f t="shared" si="21"/>
        <v>Q3-2023</v>
      </c>
      <c r="E173" s="36">
        <v>45209</v>
      </c>
      <c r="F173" s="36">
        <f t="shared" si="22"/>
        <v>45209</v>
      </c>
      <c r="G173" s="37">
        <f t="shared" si="23"/>
        <v>19</v>
      </c>
      <c r="H173" s="38" t="s">
        <v>647</v>
      </c>
      <c r="I173" s="38" t="s">
        <v>652</v>
      </c>
      <c r="J173" s="38" t="s">
        <v>689</v>
      </c>
      <c r="K173" s="30" t="str">
        <f t="shared" si="24"/>
        <v>Asia→Japan→Tokyo</v>
      </c>
      <c r="L173" s="38" t="s">
        <v>702</v>
      </c>
      <c r="M173" s="38" t="s">
        <v>708</v>
      </c>
      <c r="N173" s="38" t="s">
        <v>726</v>
      </c>
      <c r="O173" s="38" t="s">
        <v>727</v>
      </c>
      <c r="P173" s="38" t="s">
        <v>905</v>
      </c>
      <c r="Q173" s="39">
        <v>845.63</v>
      </c>
      <c r="R173" s="39">
        <v>2062.12</v>
      </c>
      <c r="S173" s="39" t="str">
        <f>IF('standardised dimensions'!$R173&lt;=_xlfn.PERCENTILE.INC( Q173:Q794,0.25),"Low",IF(R173&lt;=_xlfn.PERCENTILE.INC(Q173:Q794,0.5),"Medium","High"))</f>
        <v>High</v>
      </c>
      <c r="T173" s="40">
        <v>0.13400000000000001</v>
      </c>
      <c r="U173" s="37">
        <v>5</v>
      </c>
      <c r="V173" s="39">
        <f t="shared" si="18"/>
        <v>8928.9795999999988</v>
      </c>
      <c r="W173" s="39">
        <f t="shared" si="19"/>
        <v>4228.1499999999996</v>
      </c>
      <c r="X173" s="39">
        <f t="shared" si="25"/>
        <v>4700.8295999999991</v>
      </c>
      <c r="Y173" s="40">
        <f t="shared" si="26"/>
        <v>0.52646884757133949</v>
      </c>
    </row>
    <row r="174" spans="1:25" x14ac:dyDescent="0.3">
      <c r="A174" s="41" t="s">
        <v>187</v>
      </c>
      <c r="B174" s="42">
        <v>44981</v>
      </c>
      <c r="C174" s="42" t="str">
        <f t="shared" si="20"/>
        <v>Feb-2023</v>
      </c>
      <c r="D174" s="42" t="str">
        <f t="shared" si="21"/>
        <v>Q1-2023</v>
      </c>
      <c r="E174" s="42">
        <v>44994</v>
      </c>
      <c r="F174" s="42">
        <f t="shared" si="22"/>
        <v>44994</v>
      </c>
      <c r="G174" s="43">
        <f t="shared" si="23"/>
        <v>13</v>
      </c>
      <c r="H174" s="44" t="s">
        <v>648</v>
      </c>
      <c r="I174" s="44" t="s">
        <v>660</v>
      </c>
      <c r="J174" s="44" t="s">
        <v>700</v>
      </c>
      <c r="K174" s="30" t="str">
        <f t="shared" si="24"/>
        <v>Americas→USA→New York</v>
      </c>
      <c r="L174" s="44" t="s">
        <v>706</v>
      </c>
      <c r="M174" s="44" t="s">
        <v>708</v>
      </c>
      <c r="N174" s="44" t="s">
        <v>724</v>
      </c>
      <c r="O174" s="44" t="s">
        <v>727</v>
      </c>
      <c r="P174" s="44" t="s">
        <v>906</v>
      </c>
      <c r="Q174" s="45">
        <v>6.85</v>
      </c>
      <c r="R174" s="45">
        <v>10.18</v>
      </c>
      <c r="S174" s="45" t="str">
        <f>IF('standardised dimensions'!$R174&lt;=_xlfn.PERCENTILE.INC( Q174:Q795,0.25),"Low",IF(R174&lt;=_xlfn.PERCENTILE.INC(Q174:Q795,0.5),"Medium","High"))</f>
        <v>Low</v>
      </c>
      <c r="T174" s="46">
        <v>4.7E-2</v>
      </c>
      <c r="U174" s="43">
        <v>10</v>
      </c>
      <c r="V174" s="45">
        <f t="shared" si="18"/>
        <v>97.0154</v>
      </c>
      <c r="W174" s="45">
        <f t="shared" si="19"/>
        <v>68.5</v>
      </c>
      <c r="X174" s="45">
        <f t="shared" si="25"/>
        <v>28.5154</v>
      </c>
      <c r="Y174" s="46">
        <f t="shared" si="26"/>
        <v>0.2939265312517394</v>
      </c>
    </row>
    <row r="175" spans="1:25" x14ac:dyDescent="0.3">
      <c r="A175" s="35" t="s">
        <v>188</v>
      </c>
      <c r="B175" s="36">
        <v>45798</v>
      </c>
      <c r="C175" s="36" t="str">
        <f t="shared" si="20"/>
        <v>May-2025</v>
      </c>
      <c r="D175" s="36" t="str">
        <f t="shared" si="21"/>
        <v>Q2-2025</v>
      </c>
      <c r="E175" s="36">
        <v>45796</v>
      </c>
      <c r="F175" s="36">
        <f t="shared" si="22"/>
        <v>45798</v>
      </c>
      <c r="G175" s="37">
        <f t="shared" si="23"/>
        <v>0</v>
      </c>
      <c r="H175" s="38" t="s">
        <v>646</v>
      </c>
      <c r="I175" s="38" t="s">
        <v>661</v>
      </c>
      <c r="J175" s="38" t="s">
        <v>682</v>
      </c>
      <c r="K175" s="30" t="str">
        <f t="shared" si="24"/>
        <v>Africa→South Africa→Johannesburg</v>
      </c>
      <c r="L175" s="38" t="s">
        <v>703</v>
      </c>
      <c r="M175" s="38" t="s">
        <v>710</v>
      </c>
      <c r="N175" s="38" t="s">
        <v>719</v>
      </c>
      <c r="O175" s="38" t="s">
        <v>731</v>
      </c>
      <c r="P175" s="38" t="s">
        <v>907</v>
      </c>
      <c r="Q175" s="39">
        <v>1263.8399999999999</v>
      </c>
      <c r="R175" s="39">
        <v>2281.7199999999998</v>
      </c>
      <c r="S175" s="39" t="str">
        <f>IF('standardised dimensions'!$R175&lt;=_xlfn.PERCENTILE.INC( Q175:Q796,0.25),"Low",IF(R175&lt;=_xlfn.PERCENTILE.INC(Q175:Q796,0.5),"Medium","High"))</f>
        <v>High</v>
      </c>
      <c r="T175" s="40">
        <v>7.8E-2</v>
      </c>
      <c r="U175" s="37">
        <v>15</v>
      </c>
      <c r="V175" s="39">
        <f t="shared" si="18"/>
        <v>31556.187599999997</v>
      </c>
      <c r="W175" s="39">
        <f t="shared" si="19"/>
        <v>18957.599999999999</v>
      </c>
      <c r="X175" s="39">
        <f t="shared" si="25"/>
        <v>12598.587599999999</v>
      </c>
      <c r="Y175" s="40">
        <f t="shared" si="26"/>
        <v>0.39924301882398494</v>
      </c>
    </row>
    <row r="176" spans="1:25" x14ac:dyDescent="0.3">
      <c r="A176" s="41" t="s">
        <v>189</v>
      </c>
      <c r="B176" s="42">
        <v>45435</v>
      </c>
      <c r="C176" s="42" t="str">
        <f t="shared" si="20"/>
        <v>May-2024</v>
      </c>
      <c r="D176" s="42" t="str">
        <f t="shared" si="21"/>
        <v>Q2-2024</v>
      </c>
      <c r="E176" s="42">
        <v>45446</v>
      </c>
      <c r="F176" s="42">
        <f t="shared" si="22"/>
        <v>45446</v>
      </c>
      <c r="G176" s="43">
        <f t="shared" si="23"/>
        <v>11</v>
      </c>
      <c r="H176" s="44" t="s">
        <v>646</v>
      </c>
      <c r="I176" s="44" t="s">
        <v>661</v>
      </c>
      <c r="J176" s="44" t="s">
        <v>682</v>
      </c>
      <c r="K176" s="30" t="str">
        <f t="shared" si="24"/>
        <v>Africa→South Africa→Johannesburg</v>
      </c>
      <c r="L176" s="44" t="s">
        <v>705</v>
      </c>
      <c r="M176" s="44" t="s">
        <v>710</v>
      </c>
      <c r="N176" s="44" t="s">
        <v>721</v>
      </c>
      <c r="O176" s="44" t="s">
        <v>728</v>
      </c>
      <c r="P176" s="44" t="s">
        <v>908</v>
      </c>
      <c r="Q176" s="45">
        <v>180.89</v>
      </c>
      <c r="R176" s="45">
        <v>249.57</v>
      </c>
      <c r="S176" s="45" t="str">
        <f>IF('standardised dimensions'!$R176&lt;=_xlfn.PERCENTILE.INC( Q176:Q797,0.25),"Low",IF(R176&lt;=_xlfn.PERCENTILE.INC(Q176:Q797,0.5),"Medium","High"))</f>
        <v>Low</v>
      </c>
      <c r="T176" s="46">
        <v>2.1999999999999999E-2</v>
      </c>
      <c r="U176" s="43">
        <v>8</v>
      </c>
      <c r="V176" s="45">
        <f t="shared" si="18"/>
        <v>1952.6356799999999</v>
      </c>
      <c r="W176" s="45">
        <f t="shared" si="19"/>
        <v>1447.12</v>
      </c>
      <c r="X176" s="45">
        <f t="shared" si="25"/>
        <v>505.51567999999997</v>
      </c>
      <c r="Y176" s="46">
        <f t="shared" si="26"/>
        <v>0.25888888806948362</v>
      </c>
    </row>
    <row r="177" spans="1:25" x14ac:dyDescent="0.3">
      <c r="A177" s="35" t="s">
        <v>190</v>
      </c>
      <c r="B177" s="36">
        <v>45761</v>
      </c>
      <c r="C177" s="36" t="str">
        <f t="shared" si="20"/>
        <v>Apr-2025</v>
      </c>
      <c r="D177" s="36" t="str">
        <f t="shared" si="21"/>
        <v>Q2-2025</v>
      </c>
      <c r="E177" s="36">
        <v>45781</v>
      </c>
      <c r="F177" s="36">
        <f t="shared" si="22"/>
        <v>45781</v>
      </c>
      <c r="G177" s="37">
        <f t="shared" si="23"/>
        <v>20</v>
      </c>
      <c r="H177" s="38" t="s">
        <v>649</v>
      </c>
      <c r="I177" s="38" t="s">
        <v>658</v>
      </c>
      <c r="J177" s="38" t="s">
        <v>674</v>
      </c>
      <c r="K177" s="30" t="str">
        <f t="shared" si="24"/>
        <v>Europe→United Kingdom→Birmingham</v>
      </c>
      <c r="L177" s="38" t="s">
        <v>706</v>
      </c>
      <c r="M177" s="38" t="s">
        <v>709</v>
      </c>
      <c r="N177" s="38" t="s">
        <v>723</v>
      </c>
      <c r="O177" s="38" t="s">
        <v>732</v>
      </c>
      <c r="P177" s="38" t="s">
        <v>909</v>
      </c>
      <c r="Q177" s="39">
        <v>1413.87</v>
      </c>
      <c r="R177" s="39">
        <v>3275</v>
      </c>
      <c r="S177" s="39" t="str">
        <f>IF('standardised dimensions'!$R177&lt;=_xlfn.PERCENTILE.INC( Q177:Q798,0.25),"Low",IF(R177&lt;=_xlfn.PERCENTILE.INC(Q177:Q798,0.5),"Medium","High"))</f>
        <v>High</v>
      </c>
      <c r="T177" s="40">
        <v>0.255</v>
      </c>
      <c r="U177" s="37">
        <v>38</v>
      </c>
      <c r="V177" s="39">
        <f t="shared" si="18"/>
        <v>92715.25</v>
      </c>
      <c r="W177" s="39">
        <f t="shared" si="19"/>
        <v>53727.06</v>
      </c>
      <c r="X177" s="39">
        <f t="shared" si="25"/>
        <v>38988.19</v>
      </c>
      <c r="Y177" s="40">
        <f t="shared" si="26"/>
        <v>0.42051539525590453</v>
      </c>
    </row>
    <row r="178" spans="1:25" x14ac:dyDescent="0.3">
      <c r="A178" s="41" t="s">
        <v>191</v>
      </c>
      <c r="B178" s="42">
        <v>45165</v>
      </c>
      <c r="C178" s="42" t="str">
        <f t="shared" si="20"/>
        <v>Aug-2023</v>
      </c>
      <c r="D178" s="42" t="str">
        <f t="shared" si="21"/>
        <v>Q3-2023</v>
      </c>
      <c r="E178" s="42">
        <v>45180</v>
      </c>
      <c r="F178" s="42">
        <f t="shared" si="22"/>
        <v>45180</v>
      </c>
      <c r="G178" s="43">
        <f t="shared" si="23"/>
        <v>15</v>
      </c>
      <c r="H178" s="44" t="s">
        <v>649</v>
      </c>
      <c r="I178" s="44" t="s">
        <v>658</v>
      </c>
      <c r="J178" s="44" t="s">
        <v>683</v>
      </c>
      <c r="K178" s="30" t="str">
        <f t="shared" si="24"/>
        <v>Europe→United Kingdom→London</v>
      </c>
      <c r="L178" s="44" t="s">
        <v>704</v>
      </c>
      <c r="M178" s="44" t="s">
        <v>709</v>
      </c>
      <c r="N178" s="44" t="s">
        <v>725</v>
      </c>
      <c r="O178" s="44" t="s">
        <v>728</v>
      </c>
      <c r="P178" s="44" t="s">
        <v>910</v>
      </c>
      <c r="Q178" s="45">
        <v>943.79</v>
      </c>
      <c r="R178" s="45">
        <v>1913.76</v>
      </c>
      <c r="S178" s="45" t="str">
        <f>IF('standardised dimensions'!$R178&lt;=_xlfn.PERCENTILE.INC( Q178:Q799,0.25),"Low",IF(R178&lt;=_xlfn.PERCENTILE.INC(Q178:Q799,0.5),"Medium","High"))</f>
        <v>High</v>
      </c>
      <c r="T178" s="46">
        <v>9.0999999999999998E-2</v>
      </c>
      <c r="U178" s="43">
        <v>9</v>
      </c>
      <c r="V178" s="45">
        <f t="shared" si="18"/>
        <v>15656.47056</v>
      </c>
      <c r="W178" s="45">
        <f t="shared" si="19"/>
        <v>8494.11</v>
      </c>
      <c r="X178" s="45">
        <f t="shared" si="25"/>
        <v>7162.3605599999992</v>
      </c>
      <c r="Y178" s="46">
        <f t="shared" si="26"/>
        <v>0.45746967891338081</v>
      </c>
    </row>
    <row r="179" spans="1:25" x14ac:dyDescent="0.3">
      <c r="A179" s="35" t="s">
        <v>192</v>
      </c>
      <c r="B179" s="36">
        <v>45325</v>
      </c>
      <c r="C179" s="36" t="str">
        <f t="shared" si="20"/>
        <v>Feb-2024</v>
      </c>
      <c r="D179" s="36" t="str">
        <f t="shared" si="21"/>
        <v>Q1-2024</v>
      </c>
      <c r="E179" s="36">
        <v>45343</v>
      </c>
      <c r="F179" s="36">
        <f t="shared" si="22"/>
        <v>45343</v>
      </c>
      <c r="G179" s="37">
        <f t="shared" si="23"/>
        <v>18</v>
      </c>
      <c r="H179" s="38" t="s">
        <v>649</v>
      </c>
      <c r="I179" s="38" t="s">
        <v>656</v>
      </c>
      <c r="J179" s="38" t="s">
        <v>698</v>
      </c>
      <c r="K179" s="30" t="str">
        <f t="shared" si="24"/>
        <v>Europe→Germany→Frankfurt</v>
      </c>
      <c r="L179" s="38" t="s">
        <v>701</v>
      </c>
      <c r="M179" s="38" t="s">
        <v>707</v>
      </c>
      <c r="N179" s="38" t="s">
        <v>722</v>
      </c>
      <c r="O179" s="38" t="s">
        <v>727</v>
      </c>
      <c r="P179" s="38" t="s">
        <v>911</v>
      </c>
      <c r="Q179" s="39">
        <v>39.229999999999997</v>
      </c>
      <c r="R179" s="39">
        <v>30.09</v>
      </c>
      <c r="S179" s="39" t="str">
        <f>IF('standardised dimensions'!$R179&lt;=_xlfn.PERCENTILE.INC( Q179:Q800,0.25),"Low",IF(R179&lt;=_xlfn.PERCENTILE.INC(Q179:Q800,0.5),"Medium","High"))</f>
        <v>Low</v>
      </c>
      <c r="T179" s="40">
        <v>0.17699999999999999</v>
      </c>
      <c r="U179" s="37">
        <v>13</v>
      </c>
      <c r="V179" s="39">
        <f t="shared" si="18"/>
        <v>321.93290999999999</v>
      </c>
      <c r="W179" s="39">
        <f t="shared" si="19"/>
        <v>509.98999999999995</v>
      </c>
      <c r="X179" s="39">
        <f t="shared" si="25"/>
        <v>-188.05708999999996</v>
      </c>
      <c r="Y179" s="40">
        <f t="shared" si="26"/>
        <v>-0.58414993981199359</v>
      </c>
    </row>
    <row r="180" spans="1:25" x14ac:dyDescent="0.3">
      <c r="A180" s="41" t="s">
        <v>193</v>
      </c>
      <c r="B180" s="42">
        <v>45021</v>
      </c>
      <c r="C180" s="42" t="str">
        <f t="shared" si="20"/>
        <v>Apr-2023</v>
      </c>
      <c r="D180" s="42" t="str">
        <f t="shared" si="21"/>
        <v>Q2-2023</v>
      </c>
      <c r="E180" s="42">
        <v>45032</v>
      </c>
      <c r="F180" s="42">
        <f t="shared" si="22"/>
        <v>45032</v>
      </c>
      <c r="G180" s="43">
        <f t="shared" si="23"/>
        <v>11</v>
      </c>
      <c r="H180" s="44" t="s">
        <v>648</v>
      </c>
      <c r="I180" s="44" t="s">
        <v>653</v>
      </c>
      <c r="J180" s="44" t="s">
        <v>688</v>
      </c>
      <c r="K180" s="30" t="str">
        <f t="shared" si="24"/>
        <v>Americas→Canada→Vancouver</v>
      </c>
      <c r="L180" s="44" t="s">
        <v>703</v>
      </c>
      <c r="M180" s="44" t="s">
        <v>708</v>
      </c>
      <c r="N180" s="44" t="s">
        <v>719</v>
      </c>
      <c r="O180" s="44" t="s">
        <v>732</v>
      </c>
      <c r="P180" s="44" t="s">
        <v>912</v>
      </c>
      <c r="Q180" s="45">
        <v>213.1</v>
      </c>
      <c r="R180" s="45">
        <v>501.31</v>
      </c>
      <c r="S180" s="45" t="str">
        <f>IF('standardised dimensions'!$R180&lt;=_xlfn.PERCENTILE.INC( Q180:Q801,0.25),"Low",IF(R180&lt;=_xlfn.PERCENTILE.INC(Q180:Q801,0.5),"Medium","High"))</f>
        <v>Medium</v>
      </c>
      <c r="T180" s="46">
        <v>5.6000000000000001E-2</v>
      </c>
      <c r="U180" s="43">
        <v>15</v>
      </c>
      <c r="V180" s="45">
        <f t="shared" si="18"/>
        <v>7098.5495999999994</v>
      </c>
      <c r="W180" s="45">
        <f t="shared" si="19"/>
        <v>3196.5</v>
      </c>
      <c r="X180" s="45">
        <f t="shared" si="25"/>
        <v>3902.0495999999994</v>
      </c>
      <c r="Y180" s="46">
        <f t="shared" si="26"/>
        <v>0.54969674368409005</v>
      </c>
    </row>
    <row r="181" spans="1:25" x14ac:dyDescent="0.3">
      <c r="A181" s="35" t="s">
        <v>194</v>
      </c>
      <c r="B181" s="36">
        <v>45890</v>
      </c>
      <c r="C181" s="36" t="str">
        <f t="shared" si="20"/>
        <v>Aug-2025</v>
      </c>
      <c r="D181" s="36" t="str">
        <f t="shared" si="21"/>
        <v>Q3-2025</v>
      </c>
      <c r="E181" s="36">
        <v>45912</v>
      </c>
      <c r="F181" s="36">
        <f t="shared" si="22"/>
        <v>45912</v>
      </c>
      <c r="G181" s="37">
        <f t="shared" si="23"/>
        <v>22</v>
      </c>
      <c r="H181" s="38" t="s">
        <v>647</v>
      </c>
      <c r="I181" s="38" t="s">
        <v>659</v>
      </c>
      <c r="J181" s="38" t="s">
        <v>676</v>
      </c>
      <c r="K181" s="30" t="str">
        <f t="shared" si="24"/>
        <v>Asia→China→Shenzhen</v>
      </c>
      <c r="L181" s="38" t="s">
        <v>702</v>
      </c>
      <c r="M181" s="38" t="s">
        <v>707</v>
      </c>
      <c r="N181" s="38" t="s">
        <v>717</v>
      </c>
      <c r="O181" s="38" t="s">
        <v>728</v>
      </c>
      <c r="P181" s="38" t="s">
        <v>913</v>
      </c>
      <c r="Q181" s="39">
        <v>352.66</v>
      </c>
      <c r="R181" s="39">
        <v>411.18</v>
      </c>
      <c r="S181" s="39" t="str">
        <f>IF('standardised dimensions'!$R181&lt;=_xlfn.PERCENTILE.INC( Q181:Q802,0.25),"Low",IF(R181&lt;=_xlfn.PERCENTILE.INC(Q181:Q802,0.5),"Medium","High"))</f>
        <v>Medium</v>
      </c>
      <c r="T181" s="40">
        <v>0.17299999999999999</v>
      </c>
      <c r="U181" s="37">
        <v>13</v>
      </c>
      <c r="V181" s="39">
        <f t="shared" si="18"/>
        <v>4420.5961799999995</v>
      </c>
      <c r="W181" s="39">
        <f t="shared" si="19"/>
        <v>4584.58</v>
      </c>
      <c r="X181" s="39">
        <f t="shared" si="25"/>
        <v>-163.98382000000038</v>
      </c>
      <c r="Y181" s="40">
        <f t="shared" si="26"/>
        <v>-3.7095408248758066E-2</v>
      </c>
    </row>
    <row r="182" spans="1:25" x14ac:dyDescent="0.3">
      <c r="A182" s="41" t="s">
        <v>195</v>
      </c>
      <c r="B182" s="42">
        <v>45915</v>
      </c>
      <c r="C182" s="42" t="str">
        <f t="shared" si="20"/>
        <v>Sep-2025</v>
      </c>
      <c r="D182" s="42" t="str">
        <f t="shared" si="21"/>
        <v>Q3-2025</v>
      </c>
      <c r="E182" s="42">
        <v>45918</v>
      </c>
      <c r="F182" s="42">
        <f t="shared" si="22"/>
        <v>45918</v>
      </c>
      <c r="G182" s="43">
        <f t="shared" si="23"/>
        <v>3</v>
      </c>
      <c r="H182" s="44" t="s">
        <v>648</v>
      </c>
      <c r="I182" s="44" t="s">
        <v>655</v>
      </c>
      <c r="J182" s="44" t="s">
        <v>692</v>
      </c>
      <c r="K182" s="30" t="str">
        <f t="shared" si="24"/>
        <v>Americas→Brazil→Rio de Janeiro</v>
      </c>
      <c r="L182" s="44" t="s">
        <v>703</v>
      </c>
      <c r="M182" s="44" t="s">
        <v>711</v>
      </c>
      <c r="N182" s="44" t="s">
        <v>716</v>
      </c>
      <c r="O182" s="44" t="s">
        <v>733</v>
      </c>
      <c r="P182" s="44" t="s">
        <v>914</v>
      </c>
      <c r="Q182" s="45">
        <v>5.5</v>
      </c>
      <c r="R182" s="45">
        <v>5.92</v>
      </c>
      <c r="S182" s="45" t="str">
        <f>IF('standardised dimensions'!$R182&lt;=_xlfn.PERCENTILE.INC( Q182:Q803,0.25),"Low",IF(R182&lt;=_xlfn.PERCENTILE.INC(Q182:Q803,0.5),"Medium","High"))</f>
        <v>Low</v>
      </c>
      <c r="T182" s="46">
        <v>0.21199999999999999</v>
      </c>
      <c r="U182" s="43">
        <v>4</v>
      </c>
      <c r="V182" s="45">
        <f t="shared" si="18"/>
        <v>18.659839999999999</v>
      </c>
      <c r="W182" s="45">
        <f t="shared" si="19"/>
        <v>22</v>
      </c>
      <c r="X182" s="45">
        <f t="shared" si="25"/>
        <v>-3.3401600000000009</v>
      </c>
      <c r="Y182" s="46">
        <f t="shared" si="26"/>
        <v>-0.17900260666758133</v>
      </c>
    </row>
    <row r="183" spans="1:25" x14ac:dyDescent="0.3">
      <c r="A183" s="35" t="s">
        <v>196</v>
      </c>
      <c r="B183" s="36">
        <v>45568</v>
      </c>
      <c r="C183" s="36" t="str">
        <f t="shared" si="20"/>
        <v>Oct-2024</v>
      </c>
      <c r="D183" s="36" t="str">
        <f t="shared" si="21"/>
        <v>Q4-2024</v>
      </c>
      <c r="E183" s="36">
        <v>45576</v>
      </c>
      <c r="F183" s="36">
        <f t="shared" si="22"/>
        <v>45576</v>
      </c>
      <c r="G183" s="37">
        <f t="shared" si="23"/>
        <v>8</v>
      </c>
      <c r="H183" s="38" t="s">
        <v>647</v>
      </c>
      <c r="I183" s="38" t="s">
        <v>659</v>
      </c>
      <c r="J183" s="38" t="s">
        <v>699</v>
      </c>
      <c r="K183" s="30" t="str">
        <f t="shared" si="24"/>
        <v>Asia→China→Beijing</v>
      </c>
      <c r="L183" s="38" t="s">
        <v>706</v>
      </c>
      <c r="M183" s="38" t="s">
        <v>711</v>
      </c>
      <c r="N183" s="38" t="s">
        <v>717</v>
      </c>
      <c r="O183" s="38" t="s">
        <v>730</v>
      </c>
      <c r="P183" s="38" t="s">
        <v>915</v>
      </c>
      <c r="Q183" s="39">
        <v>1132.6099999999999</v>
      </c>
      <c r="R183" s="39">
        <v>2206.63</v>
      </c>
      <c r="S183" s="39" t="str">
        <f>IF('standardised dimensions'!$R183&lt;=_xlfn.PERCENTILE.INC( Q183:Q804,0.25),"Low",IF(R183&lt;=_xlfn.PERCENTILE.INC(Q183:Q804,0.5),"Medium","High"))</f>
        <v>High</v>
      </c>
      <c r="T183" s="40">
        <v>6.3E-2</v>
      </c>
      <c r="U183" s="37">
        <v>20</v>
      </c>
      <c r="V183" s="39">
        <f t="shared" si="18"/>
        <v>41352.246200000009</v>
      </c>
      <c r="W183" s="39">
        <f t="shared" si="19"/>
        <v>22652.199999999997</v>
      </c>
      <c r="X183" s="39">
        <f t="shared" si="25"/>
        <v>18700.046200000012</v>
      </c>
      <c r="Y183" s="40">
        <f t="shared" si="26"/>
        <v>0.45221355351671338</v>
      </c>
    </row>
    <row r="184" spans="1:25" x14ac:dyDescent="0.3">
      <c r="A184" s="41" t="s">
        <v>197</v>
      </c>
      <c r="B184" s="42">
        <v>45690</v>
      </c>
      <c r="C184" s="42" t="str">
        <f t="shared" si="20"/>
        <v>Feb-2025</v>
      </c>
      <c r="D184" s="42" t="str">
        <f t="shared" si="21"/>
        <v>Q1-2025</v>
      </c>
      <c r="E184" s="42">
        <v>45720</v>
      </c>
      <c r="F184" s="42">
        <f t="shared" si="22"/>
        <v>45720</v>
      </c>
      <c r="G184" s="43">
        <f t="shared" si="23"/>
        <v>30</v>
      </c>
      <c r="H184" s="44" t="s">
        <v>647</v>
      </c>
      <c r="I184" s="44" t="s">
        <v>652</v>
      </c>
      <c r="J184" s="44" t="s">
        <v>666</v>
      </c>
      <c r="K184" s="30" t="str">
        <f t="shared" si="24"/>
        <v>Asia→Japan→Osaka</v>
      </c>
      <c r="L184" s="44" t="s">
        <v>702</v>
      </c>
      <c r="M184" s="44" t="s">
        <v>710</v>
      </c>
      <c r="N184" s="44" t="s">
        <v>716</v>
      </c>
      <c r="O184" s="44" t="s">
        <v>733</v>
      </c>
      <c r="P184" s="44" t="s">
        <v>916</v>
      </c>
      <c r="Q184" s="45">
        <v>766.59</v>
      </c>
      <c r="R184" s="45">
        <v>1912.8</v>
      </c>
      <c r="S184" s="45" t="str">
        <f>IF('standardised dimensions'!$R184&lt;=_xlfn.PERCENTILE.INC( Q184:Q805,0.25),"Low",IF(R184&lt;=_xlfn.PERCENTILE.INC(Q184:Q805,0.5),"Medium","High"))</f>
        <v>High</v>
      </c>
      <c r="T184" s="46">
        <v>0.19600000000000001</v>
      </c>
      <c r="U184" s="43">
        <v>5</v>
      </c>
      <c r="V184" s="45">
        <f t="shared" si="18"/>
        <v>7689.4560000000001</v>
      </c>
      <c r="W184" s="45">
        <f t="shared" si="19"/>
        <v>3832.9500000000003</v>
      </c>
      <c r="X184" s="45">
        <f t="shared" si="25"/>
        <v>3856.5059999999999</v>
      </c>
      <c r="Y184" s="46">
        <f t="shared" si="26"/>
        <v>0.50153170783472845</v>
      </c>
    </row>
    <row r="185" spans="1:25" x14ac:dyDescent="0.3">
      <c r="A185" s="35" t="s">
        <v>198</v>
      </c>
      <c r="B185" s="36">
        <v>45157</v>
      </c>
      <c r="C185" s="36" t="str">
        <f t="shared" si="20"/>
        <v>Aug-2023</v>
      </c>
      <c r="D185" s="36" t="str">
        <f t="shared" si="21"/>
        <v>Q3-2023</v>
      </c>
      <c r="E185" s="36">
        <v>45161</v>
      </c>
      <c r="F185" s="36">
        <f t="shared" si="22"/>
        <v>45161</v>
      </c>
      <c r="G185" s="37">
        <f t="shared" si="23"/>
        <v>4</v>
      </c>
      <c r="H185" s="38" t="s">
        <v>646</v>
      </c>
      <c r="I185" s="38" t="s">
        <v>651</v>
      </c>
      <c r="J185" s="38" t="s">
        <v>669</v>
      </c>
      <c r="K185" s="30" t="str">
        <f t="shared" si="24"/>
        <v>Africa→Nigeria→Abuja</v>
      </c>
      <c r="L185" s="38" t="s">
        <v>705</v>
      </c>
      <c r="M185" s="38" t="s">
        <v>708</v>
      </c>
      <c r="N185" s="38" t="s">
        <v>713</v>
      </c>
      <c r="O185" s="38" t="s">
        <v>732</v>
      </c>
      <c r="P185" s="38" t="s">
        <v>917</v>
      </c>
      <c r="Q185" s="39">
        <v>790.63</v>
      </c>
      <c r="R185" s="39">
        <v>1382.31</v>
      </c>
      <c r="S185" s="39" t="str">
        <f>IF('standardised dimensions'!$R185&lt;=_xlfn.PERCENTILE.INC( Q185:Q806,0.25),"Low",IF(R185&lt;=_xlfn.PERCENTILE.INC(Q185:Q806,0.5),"Medium","High"))</f>
        <v>High</v>
      </c>
      <c r="T185" s="40">
        <v>0.10100000000000001</v>
      </c>
      <c r="U185" s="37">
        <v>7</v>
      </c>
      <c r="V185" s="39">
        <f t="shared" si="18"/>
        <v>8698.8768300000011</v>
      </c>
      <c r="W185" s="39">
        <f t="shared" si="19"/>
        <v>5534.41</v>
      </c>
      <c r="X185" s="39">
        <f t="shared" si="25"/>
        <v>3164.4668300000012</v>
      </c>
      <c r="Y185" s="40">
        <f t="shared" si="26"/>
        <v>0.36377878338116448</v>
      </c>
    </row>
    <row r="186" spans="1:25" x14ac:dyDescent="0.3">
      <c r="A186" s="41" t="s">
        <v>199</v>
      </c>
      <c r="B186" s="42">
        <v>45587</v>
      </c>
      <c r="C186" s="42" t="str">
        <f t="shared" si="20"/>
        <v>Oct-2024</v>
      </c>
      <c r="D186" s="42" t="str">
        <f t="shared" si="21"/>
        <v>Q4-2024</v>
      </c>
      <c r="E186" s="42">
        <v>45594</v>
      </c>
      <c r="F186" s="42">
        <f t="shared" si="22"/>
        <v>45594</v>
      </c>
      <c r="G186" s="43">
        <f t="shared" si="23"/>
        <v>7</v>
      </c>
      <c r="H186" s="44" t="s">
        <v>646</v>
      </c>
      <c r="I186" s="44" t="s">
        <v>651</v>
      </c>
      <c r="J186" s="44" t="s">
        <v>663</v>
      </c>
      <c r="K186" s="30" t="str">
        <f t="shared" si="24"/>
        <v>Africa→Nigeria→Port Harcourt</v>
      </c>
      <c r="L186" s="44" t="s">
        <v>706</v>
      </c>
      <c r="M186" s="44" t="s">
        <v>710</v>
      </c>
      <c r="N186" s="44" t="s">
        <v>724</v>
      </c>
      <c r="O186" s="44" t="s">
        <v>732</v>
      </c>
      <c r="P186" s="44" t="s">
        <v>918</v>
      </c>
      <c r="Q186" s="45">
        <v>1023.06</v>
      </c>
      <c r="R186" s="45">
        <v>1355.61</v>
      </c>
      <c r="S186" s="45" t="str">
        <f>IF('standardised dimensions'!$R186&lt;=_xlfn.PERCENTILE.INC( Q186:Q807,0.25),"Low",IF(R186&lt;=_xlfn.PERCENTILE.INC(Q186:Q807,0.5),"Medium","High"))</f>
        <v>High</v>
      </c>
      <c r="T186" s="46">
        <v>0.153</v>
      </c>
      <c r="U186" s="43">
        <v>23</v>
      </c>
      <c r="V186" s="45">
        <f t="shared" si="18"/>
        <v>26408.63841</v>
      </c>
      <c r="W186" s="45">
        <f t="shared" si="19"/>
        <v>23530.379999999997</v>
      </c>
      <c r="X186" s="45">
        <f t="shared" si="25"/>
        <v>2878.2584100000022</v>
      </c>
      <c r="Y186" s="46">
        <f t="shared" si="26"/>
        <v>0.10898927711888809</v>
      </c>
    </row>
    <row r="187" spans="1:25" x14ac:dyDescent="0.3">
      <c r="A187" s="35" t="s">
        <v>200</v>
      </c>
      <c r="B187" s="36">
        <v>45099</v>
      </c>
      <c r="C187" s="36" t="str">
        <f t="shared" si="20"/>
        <v>Jun-2023</v>
      </c>
      <c r="D187" s="36" t="str">
        <f t="shared" si="21"/>
        <v>Q2-2023</v>
      </c>
      <c r="E187" s="36">
        <v>45128</v>
      </c>
      <c r="F187" s="36">
        <f t="shared" si="22"/>
        <v>45128</v>
      </c>
      <c r="G187" s="37">
        <f t="shared" si="23"/>
        <v>29</v>
      </c>
      <c r="H187" s="38" t="s">
        <v>649</v>
      </c>
      <c r="I187" s="38" t="s">
        <v>657</v>
      </c>
      <c r="J187" s="38" t="s">
        <v>679</v>
      </c>
      <c r="K187" s="30" t="str">
        <f t="shared" si="24"/>
        <v>Europe→France→Lyon</v>
      </c>
      <c r="L187" s="38" t="s">
        <v>701</v>
      </c>
      <c r="M187" s="38" t="s">
        <v>707</v>
      </c>
      <c r="N187" s="38" t="s">
        <v>713</v>
      </c>
      <c r="O187" s="38" t="s">
        <v>733</v>
      </c>
      <c r="P187" s="38" t="s">
        <v>919</v>
      </c>
      <c r="Q187" s="39">
        <v>734.34</v>
      </c>
      <c r="R187" s="39">
        <v>887.9</v>
      </c>
      <c r="S187" s="39" t="str">
        <f>IF('standardised dimensions'!$R187&lt;=_xlfn.PERCENTILE.INC( Q187:Q808,0.25),"Low",IF(R187&lt;=_xlfn.PERCENTILE.INC(Q187:Q808,0.5),"Medium","High"))</f>
        <v>High</v>
      </c>
      <c r="T187" s="40">
        <v>2.5000000000000001E-2</v>
      </c>
      <c r="U187" s="37">
        <v>12</v>
      </c>
      <c r="V187" s="39">
        <f t="shared" si="18"/>
        <v>10388.429999999998</v>
      </c>
      <c r="W187" s="39">
        <f t="shared" si="19"/>
        <v>8812.08</v>
      </c>
      <c r="X187" s="39">
        <f t="shared" si="25"/>
        <v>1576.3499999999985</v>
      </c>
      <c r="Y187" s="40">
        <f t="shared" si="26"/>
        <v>0.15174092716608753</v>
      </c>
    </row>
    <row r="188" spans="1:25" x14ac:dyDescent="0.3">
      <c r="A188" s="41" t="s">
        <v>201</v>
      </c>
      <c r="B188" s="42">
        <v>45670</v>
      </c>
      <c r="C188" s="42" t="str">
        <f t="shared" si="20"/>
        <v>Jan-2025</v>
      </c>
      <c r="D188" s="42" t="str">
        <f t="shared" si="21"/>
        <v>Q1-2025</v>
      </c>
      <c r="E188" s="42">
        <v>45696</v>
      </c>
      <c r="F188" s="42">
        <f t="shared" si="22"/>
        <v>45696</v>
      </c>
      <c r="G188" s="43">
        <f t="shared" si="23"/>
        <v>26</v>
      </c>
      <c r="H188" s="44" t="s">
        <v>649</v>
      </c>
      <c r="I188" s="44" t="s">
        <v>657</v>
      </c>
      <c r="J188" s="44" t="s">
        <v>690</v>
      </c>
      <c r="K188" s="30" t="str">
        <f t="shared" si="24"/>
        <v>Europe→France→Paris</v>
      </c>
      <c r="L188" s="44" t="s">
        <v>703</v>
      </c>
      <c r="M188" s="44" t="s">
        <v>1426</v>
      </c>
      <c r="N188" s="44" t="s">
        <v>718</v>
      </c>
      <c r="O188" s="44" t="s">
        <v>732</v>
      </c>
      <c r="P188" s="44" t="s">
        <v>920</v>
      </c>
      <c r="Q188" s="45">
        <v>594.74</v>
      </c>
      <c r="R188" s="45">
        <v>1020.69</v>
      </c>
      <c r="S188" s="45" t="str">
        <f>IF('standardised dimensions'!$R188&lt;=_xlfn.PERCENTILE.INC( Q188:Q809,0.25),"Low",IF(R188&lt;=_xlfn.PERCENTILE.INC(Q188:Q809,0.5),"Medium","High"))</f>
        <v>High</v>
      </c>
      <c r="T188" s="46">
        <v>0.21099999999999999</v>
      </c>
      <c r="U188" s="43">
        <v>6</v>
      </c>
      <c r="V188" s="45">
        <f t="shared" si="18"/>
        <v>4831.9464600000001</v>
      </c>
      <c r="W188" s="45">
        <f t="shared" si="19"/>
        <v>3568.44</v>
      </c>
      <c r="X188" s="45">
        <f t="shared" si="25"/>
        <v>1263.5064600000001</v>
      </c>
      <c r="Y188" s="46">
        <f t="shared" si="26"/>
        <v>0.26149016146176424</v>
      </c>
    </row>
    <row r="189" spans="1:25" x14ac:dyDescent="0.3">
      <c r="A189" s="35" t="s">
        <v>202</v>
      </c>
      <c r="B189" s="36">
        <v>45126</v>
      </c>
      <c r="C189" s="36" t="str">
        <f t="shared" si="20"/>
        <v>Jul-2023</v>
      </c>
      <c r="D189" s="36" t="str">
        <f t="shared" si="21"/>
        <v>Q3-2023</v>
      </c>
      <c r="E189" s="36">
        <v>45138</v>
      </c>
      <c r="F189" s="36">
        <f t="shared" si="22"/>
        <v>45138</v>
      </c>
      <c r="G189" s="37">
        <f t="shared" si="23"/>
        <v>12</v>
      </c>
      <c r="H189" s="38" t="s">
        <v>648</v>
      </c>
      <c r="I189" s="38" t="s">
        <v>655</v>
      </c>
      <c r="J189" s="38" t="s">
        <v>692</v>
      </c>
      <c r="K189" s="30" t="str">
        <f t="shared" si="24"/>
        <v>Americas→Brazil→Rio de Janeiro</v>
      </c>
      <c r="L189" s="38" t="s">
        <v>701</v>
      </c>
      <c r="M189" s="38" t="s">
        <v>707</v>
      </c>
      <c r="N189" s="38" t="s">
        <v>712</v>
      </c>
      <c r="O189" s="38" t="s">
        <v>732</v>
      </c>
      <c r="P189" s="38" t="s">
        <v>922</v>
      </c>
      <c r="Q189" s="39">
        <v>1334.64</v>
      </c>
      <c r="R189" s="39">
        <v>2273.42</v>
      </c>
      <c r="S189" s="39" t="str">
        <f>IF('standardised dimensions'!$R189&lt;=_xlfn.PERCENTILE.INC( Q189:Q810,0.25),"Low",IF(R189&lt;=_xlfn.PERCENTILE.INC(Q189:Q810,0.5),"Medium","High"))</f>
        <v>High</v>
      </c>
      <c r="T189" s="40">
        <v>0.11799999999999999</v>
      </c>
      <c r="U189" s="37">
        <v>14</v>
      </c>
      <c r="V189" s="39">
        <f t="shared" si="18"/>
        <v>28072.190160000002</v>
      </c>
      <c r="W189" s="39">
        <f t="shared" si="19"/>
        <v>18684.960000000003</v>
      </c>
      <c r="X189" s="39">
        <f t="shared" si="25"/>
        <v>9387.2301599999992</v>
      </c>
      <c r="Y189" s="40">
        <f t="shared" si="26"/>
        <v>0.33439607335575267</v>
      </c>
    </row>
    <row r="190" spans="1:25" x14ac:dyDescent="0.3">
      <c r="A190" s="41" t="s">
        <v>203</v>
      </c>
      <c r="B190" s="42">
        <v>45431</v>
      </c>
      <c r="C190" s="42" t="str">
        <f t="shared" si="20"/>
        <v>May-2024</v>
      </c>
      <c r="D190" s="42" t="str">
        <f t="shared" si="21"/>
        <v>Q2-2024</v>
      </c>
      <c r="E190" s="42">
        <v>45451</v>
      </c>
      <c r="F190" s="42">
        <f t="shared" si="22"/>
        <v>45451</v>
      </c>
      <c r="G190" s="43">
        <f t="shared" si="23"/>
        <v>20</v>
      </c>
      <c r="H190" s="44" t="s">
        <v>648</v>
      </c>
      <c r="I190" s="44" t="s">
        <v>655</v>
      </c>
      <c r="J190" s="44" t="s">
        <v>672</v>
      </c>
      <c r="K190" s="30" t="str">
        <f t="shared" si="24"/>
        <v>Americas→Brazil→Brasília</v>
      </c>
      <c r="L190" s="44" t="s">
        <v>705</v>
      </c>
      <c r="M190" s="44" t="s">
        <v>707</v>
      </c>
      <c r="N190" s="44" t="s">
        <v>718</v>
      </c>
      <c r="O190" s="44" t="s">
        <v>732</v>
      </c>
      <c r="P190" s="44" t="s">
        <v>923</v>
      </c>
      <c r="Q190" s="45">
        <v>1075.9000000000001</v>
      </c>
      <c r="R190" s="45">
        <v>1242.1500000000001</v>
      </c>
      <c r="S190" s="45" t="str">
        <f>IF('standardised dimensions'!$R190&lt;=_xlfn.PERCENTILE.INC( Q190:Q811,0.25),"Low",IF(R190&lt;=_xlfn.PERCENTILE.INC(Q190:Q811,0.5),"Medium","High"))</f>
        <v>High</v>
      </c>
      <c r="T190" s="46">
        <v>1.2E-2</v>
      </c>
      <c r="U190" s="43">
        <v>7</v>
      </c>
      <c r="V190" s="45">
        <f t="shared" si="18"/>
        <v>8590.7094000000016</v>
      </c>
      <c r="W190" s="45">
        <f t="shared" si="19"/>
        <v>7531.3000000000011</v>
      </c>
      <c r="X190" s="45">
        <f t="shared" si="25"/>
        <v>1059.4094000000005</v>
      </c>
      <c r="Y190" s="46">
        <f t="shared" si="26"/>
        <v>0.12332036280961853</v>
      </c>
    </row>
    <row r="191" spans="1:25" x14ac:dyDescent="0.3">
      <c r="A191" s="35" t="s">
        <v>204</v>
      </c>
      <c r="B191" s="36">
        <v>45325</v>
      </c>
      <c r="C191" s="36" t="str">
        <f t="shared" si="20"/>
        <v>Feb-2024</v>
      </c>
      <c r="D191" s="36" t="str">
        <f t="shared" si="21"/>
        <v>Q1-2024</v>
      </c>
      <c r="E191" s="36">
        <v>45341</v>
      </c>
      <c r="F191" s="36">
        <f t="shared" si="22"/>
        <v>45341</v>
      </c>
      <c r="G191" s="37">
        <f t="shared" si="23"/>
        <v>16</v>
      </c>
      <c r="H191" s="38" t="s">
        <v>647</v>
      </c>
      <c r="I191" s="38" t="s">
        <v>659</v>
      </c>
      <c r="J191" s="38" t="s">
        <v>676</v>
      </c>
      <c r="K191" s="30" t="str">
        <f t="shared" si="24"/>
        <v>Asia→China→Shenzhen</v>
      </c>
      <c r="L191" s="38" t="s">
        <v>705</v>
      </c>
      <c r="M191" s="38" t="s">
        <v>708</v>
      </c>
      <c r="N191" s="38" t="s">
        <v>722</v>
      </c>
      <c r="O191" s="38" t="s">
        <v>731</v>
      </c>
      <c r="P191" s="38" t="s">
        <v>924</v>
      </c>
      <c r="Q191" s="39">
        <v>993.75</v>
      </c>
      <c r="R191" s="39">
        <v>1310.29</v>
      </c>
      <c r="S191" s="39" t="str">
        <f>IF('standardised dimensions'!$R191&lt;=_xlfn.PERCENTILE.INC( Q191:Q812,0.25),"Low",IF(R191&lt;=_xlfn.PERCENTILE.INC(Q191:Q812,0.5),"Medium","High"))</f>
        <v>High</v>
      </c>
      <c r="T191" s="40">
        <v>0.215</v>
      </c>
      <c r="U191" s="37">
        <v>19</v>
      </c>
      <c r="V191" s="39">
        <f t="shared" si="18"/>
        <v>19542.975350000001</v>
      </c>
      <c r="W191" s="39">
        <f t="shared" si="19"/>
        <v>18881.25</v>
      </c>
      <c r="X191" s="39">
        <f t="shared" si="25"/>
        <v>661.72535000000062</v>
      </c>
      <c r="Y191" s="40">
        <f t="shared" si="26"/>
        <v>3.3860010471742245E-2</v>
      </c>
    </row>
    <row r="192" spans="1:25" x14ac:dyDescent="0.3">
      <c r="A192" s="41" t="s">
        <v>205</v>
      </c>
      <c r="B192" s="42">
        <v>45146</v>
      </c>
      <c r="C192" s="42" t="str">
        <f t="shared" si="20"/>
        <v>Aug-2023</v>
      </c>
      <c r="D192" s="42" t="str">
        <f t="shared" si="21"/>
        <v>Q3-2023</v>
      </c>
      <c r="E192" s="42">
        <v>45160</v>
      </c>
      <c r="F192" s="42">
        <f t="shared" si="22"/>
        <v>45160</v>
      </c>
      <c r="G192" s="43">
        <f t="shared" si="23"/>
        <v>14</v>
      </c>
      <c r="H192" s="44" t="s">
        <v>649</v>
      </c>
      <c r="I192" s="44" t="s">
        <v>658</v>
      </c>
      <c r="J192" s="44" t="s">
        <v>674</v>
      </c>
      <c r="K192" s="30" t="str">
        <f t="shared" si="24"/>
        <v>Europe→United Kingdom→Birmingham</v>
      </c>
      <c r="L192" s="44" t="s">
        <v>703</v>
      </c>
      <c r="M192" s="44" t="s">
        <v>711</v>
      </c>
      <c r="N192" s="44" t="s">
        <v>725</v>
      </c>
      <c r="O192" s="44" t="s">
        <v>732</v>
      </c>
      <c r="P192" s="44" t="s">
        <v>925</v>
      </c>
      <c r="Q192" s="45">
        <v>446.69</v>
      </c>
      <c r="R192" s="45">
        <v>967.25</v>
      </c>
      <c r="S192" s="45" t="str">
        <f>IF('standardised dimensions'!$R192&lt;=_xlfn.PERCENTILE.INC( Q192:Q813,0.25),"Low",IF(R192&lt;=_xlfn.PERCENTILE.INC(Q192:Q813,0.5),"Medium","High"))</f>
        <v>High</v>
      </c>
      <c r="T192" s="46">
        <v>9.4E-2</v>
      </c>
      <c r="U192" s="43">
        <v>10</v>
      </c>
      <c r="V192" s="45">
        <f t="shared" si="18"/>
        <v>8763.2849999999999</v>
      </c>
      <c r="W192" s="45">
        <f t="shared" si="19"/>
        <v>4466.8999999999996</v>
      </c>
      <c r="X192" s="45">
        <f t="shared" si="25"/>
        <v>4296.3850000000002</v>
      </c>
      <c r="Y192" s="46">
        <f t="shared" si="26"/>
        <v>0.49027105702941309</v>
      </c>
    </row>
    <row r="193" spans="1:25" x14ac:dyDescent="0.3">
      <c r="A193" s="35" t="s">
        <v>206</v>
      </c>
      <c r="B193" s="36">
        <v>45516</v>
      </c>
      <c r="C193" s="36" t="str">
        <f t="shared" si="20"/>
        <v>Aug-2024</v>
      </c>
      <c r="D193" s="36" t="str">
        <f t="shared" si="21"/>
        <v>Q3-2024</v>
      </c>
      <c r="E193" s="36">
        <v>45538</v>
      </c>
      <c r="F193" s="36">
        <f t="shared" si="22"/>
        <v>45538</v>
      </c>
      <c r="G193" s="37">
        <f t="shared" si="23"/>
        <v>22</v>
      </c>
      <c r="H193" s="38" t="s">
        <v>648</v>
      </c>
      <c r="I193" s="38" t="s">
        <v>660</v>
      </c>
      <c r="J193" s="38" t="s">
        <v>697</v>
      </c>
      <c r="K193" s="30" t="str">
        <f t="shared" si="24"/>
        <v>Americas→USA→Austin</v>
      </c>
      <c r="L193" s="38" t="s">
        <v>704</v>
      </c>
      <c r="M193" s="38" t="s">
        <v>710</v>
      </c>
      <c r="N193" s="38" t="s">
        <v>714</v>
      </c>
      <c r="O193" s="38" t="s">
        <v>731</v>
      </c>
      <c r="P193" s="38" t="s">
        <v>926</v>
      </c>
      <c r="Q193" s="39">
        <v>797.8</v>
      </c>
      <c r="R193" s="39">
        <v>886.22</v>
      </c>
      <c r="S193" s="39" t="str">
        <f>IF('standardised dimensions'!$R193&lt;=_xlfn.PERCENTILE.INC( Q193:Q814,0.25),"Low",IF(R193&lt;=_xlfn.PERCENTILE.INC(Q193:Q814,0.5),"Medium","High"))</f>
        <v>High</v>
      </c>
      <c r="T193" s="40">
        <v>0.23599999999999999</v>
      </c>
      <c r="U193" s="37">
        <v>36</v>
      </c>
      <c r="V193" s="39">
        <f t="shared" si="18"/>
        <v>24374.594880000001</v>
      </c>
      <c r="W193" s="39">
        <f t="shared" si="19"/>
        <v>28720.799999999999</v>
      </c>
      <c r="X193" s="39">
        <f t="shared" si="25"/>
        <v>-4346.2051199999987</v>
      </c>
      <c r="Y193" s="40">
        <f t="shared" si="26"/>
        <v>-0.17830881462428633</v>
      </c>
    </row>
    <row r="194" spans="1:25" x14ac:dyDescent="0.3">
      <c r="A194" s="41" t="s">
        <v>207</v>
      </c>
      <c r="B194" s="42">
        <v>45214</v>
      </c>
      <c r="C194" s="42" t="str">
        <f t="shared" si="20"/>
        <v>Oct-2023</v>
      </c>
      <c r="D194" s="42" t="str">
        <f t="shared" si="21"/>
        <v>Q4-2023</v>
      </c>
      <c r="E194" s="42">
        <v>45243</v>
      </c>
      <c r="F194" s="42">
        <f t="shared" si="22"/>
        <v>45243</v>
      </c>
      <c r="G194" s="43">
        <f t="shared" si="23"/>
        <v>29</v>
      </c>
      <c r="H194" s="44" t="s">
        <v>647</v>
      </c>
      <c r="I194" s="44" t="s">
        <v>659</v>
      </c>
      <c r="J194" s="44" t="s">
        <v>676</v>
      </c>
      <c r="K194" s="30" t="str">
        <f t="shared" si="24"/>
        <v>Asia→China→Shenzhen</v>
      </c>
      <c r="L194" s="44" t="s">
        <v>703</v>
      </c>
      <c r="M194" s="44" t="s">
        <v>710</v>
      </c>
      <c r="N194" s="44" t="s">
        <v>713</v>
      </c>
      <c r="O194" s="44" t="s">
        <v>728</v>
      </c>
      <c r="P194" s="44" t="s">
        <v>927</v>
      </c>
      <c r="Q194" s="45">
        <v>986.44</v>
      </c>
      <c r="R194" s="45">
        <v>790.61</v>
      </c>
      <c r="S194" s="45" t="str">
        <f>IF('standardised dimensions'!$R194&lt;=_xlfn.PERCENTILE.INC( Q194:Q815,0.25),"Low",IF(R194&lt;=_xlfn.PERCENTILE.INC(Q194:Q815,0.5),"Medium","High"))</f>
        <v>Medium</v>
      </c>
      <c r="T194" s="46">
        <v>7.1999999999999995E-2</v>
      </c>
      <c r="U194" s="43">
        <v>6</v>
      </c>
      <c r="V194" s="45">
        <f t="shared" ref="V194:V257" si="27">R194*U194*(1-T194)</f>
        <v>4402.1164799999997</v>
      </c>
      <c r="W194" s="45">
        <f t="shared" ref="W194:W257" si="28">Q194*U194</f>
        <v>5918.64</v>
      </c>
      <c r="X194" s="45">
        <f t="shared" si="25"/>
        <v>-1516.5235200000006</v>
      </c>
      <c r="Y194" s="46">
        <f t="shared" si="26"/>
        <v>-0.34449872621271499</v>
      </c>
    </row>
    <row r="195" spans="1:25" x14ac:dyDescent="0.3">
      <c r="A195" s="35" t="s">
        <v>208</v>
      </c>
      <c r="B195" s="36">
        <v>45050</v>
      </c>
      <c r="C195" s="36" t="str">
        <f t="shared" ref="C195:C258" si="29">TEXT(B195,"MMM-YYYY")</f>
        <v>May-2023</v>
      </c>
      <c r="D195" s="36" t="str">
        <f t="shared" ref="D195:D258" si="30">"Q"&amp;ROUNDUP(MONTH(B195)/3,0)&amp;"-"&amp;YEAR(B195)</f>
        <v>Q2-2023</v>
      </c>
      <c r="E195" s="36">
        <v>45072</v>
      </c>
      <c r="F195" s="36">
        <f t="shared" ref="F195:F258" si="31">IF(E195&lt;B195,B195,E195)</f>
        <v>45072</v>
      </c>
      <c r="G195" s="37">
        <f t="shared" ref="G195:G258" si="32">F195-B195</f>
        <v>22</v>
      </c>
      <c r="H195" s="38" t="s">
        <v>648</v>
      </c>
      <c r="I195" s="38" t="s">
        <v>660</v>
      </c>
      <c r="J195" s="38" t="s">
        <v>686</v>
      </c>
      <c r="K195" s="30" t="str">
        <f t="shared" ref="K195:K258" si="33">CONCATENATE(H195&amp;"→"&amp;I195&amp;"→"&amp;J195)</f>
        <v>Americas→USA→San Francisco</v>
      </c>
      <c r="L195" s="38" t="s">
        <v>706</v>
      </c>
      <c r="M195" s="38" t="s">
        <v>708</v>
      </c>
      <c r="N195" s="38" t="s">
        <v>713</v>
      </c>
      <c r="O195" s="38" t="s">
        <v>729</v>
      </c>
      <c r="P195" s="38" t="s">
        <v>928</v>
      </c>
      <c r="Q195" s="39">
        <v>249.71</v>
      </c>
      <c r="R195" s="39">
        <v>361.33</v>
      </c>
      <c r="S195" s="39" t="str">
        <f>IF('standardised dimensions'!$R195&lt;=_xlfn.PERCENTILE.INC( Q195:Q816,0.25),"Low",IF(R195&lt;=_xlfn.PERCENTILE.INC(Q195:Q816,0.5),"Medium","High"))</f>
        <v>Low</v>
      </c>
      <c r="T195" s="40">
        <v>9.4E-2</v>
      </c>
      <c r="U195" s="37">
        <v>12</v>
      </c>
      <c r="V195" s="39">
        <f t="shared" si="27"/>
        <v>3928.3797600000003</v>
      </c>
      <c r="W195" s="39">
        <f t="shared" si="28"/>
        <v>2996.52</v>
      </c>
      <c r="X195" s="39">
        <f t="shared" ref="X195:X258" si="34">V195-W195</f>
        <v>931.85976000000028</v>
      </c>
      <c r="Y195" s="40">
        <f t="shared" ref="Y195:Y258" si="35">IF(V195=0,0,X195/V195)</f>
        <v>0.23721223937881206</v>
      </c>
    </row>
    <row r="196" spans="1:25" x14ac:dyDescent="0.3">
      <c r="A196" s="41" t="s">
        <v>209</v>
      </c>
      <c r="B196" s="42">
        <v>45557</v>
      </c>
      <c r="C196" s="42" t="str">
        <f t="shared" si="29"/>
        <v>Sep-2024</v>
      </c>
      <c r="D196" s="42" t="str">
        <f t="shared" si="30"/>
        <v>Q3-2024</v>
      </c>
      <c r="E196" s="42">
        <v>45566</v>
      </c>
      <c r="F196" s="42">
        <f t="shared" si="31"/>
        <v>45566</v>
      </c>
      <c r="G196" s="43">
        <f t="shared" si="32"/>
        <v>9</v>
      </c>
      <c r="H196" s="44" t="s">
        <v>648</v>
      </c>
      <c r="I196" s="44" t="s">
        <v>655</v>
      </c>
      <c r="J196" s="44" t="s">
        <v>670</v>
      </c>
      <c r="K196" s="30" t="str">
        <f t="shared" si="33"/>
        <v>Americas→Brazil→São Paulo</v>
      </c>
      <c r="L196" s="44" t="s">
        <v>703</v>
      </c>
      <c r="M196" s="44" t="s">
        <v>708</v>
      </c>
      <c r="N196" s="44" t="s">
        <v>723</v>
      </c>
      <c r="O196" s="44" t="s">
        <v>732</v>
      </c>
      <c r="P196" s="44" t="s">
        <v>929</v>
      </c>
      <c r="Q196" s="45">
        <v>1378.8</v>
      </c>
      <c r="R196" s="45">
        <v>1952.04</v>
      </c>
      <c r="S196" s="45" t="str">
        <f>IF('standardised dimensions'!$R196&lt;=_xlfn.PERCENTILE.INC( Q196:Q817,0.25),"Low",IF(R196&lt;=_xlfn.PERCENTILE.INC(Q196:Q817,0.5),"Medium","High"))</f>
        <v>High</v>
      </c>
      <c r="T196" s="46">
        <v>0.159</v>
      </c>
      <c r="U196" s="43">
        <v>19</v>
      </c>
      <c r="V196" s="45">
        <f t="shared" si="27"/>
        <v>31191.64716</v>
      </c>
      <c r="W196" s="45">
        <f t="shared" si="28"/>
        <v>26197.200000000001</v>
      </c>
      <c r="X196" s="45">
        <f t="shared" si="34"/>
        <v>4994.4471599999997</v>
      </c>
      <c r="Y196" s="46">
        <f t="shared" si="35"/>
        <v>0.16012130216723058</v>
      </c>
    </row>
    <row r="197" spans="1:25" x14ac:dyDescent="0.3">
      <c r="A197" s="35" t="s">
        <v>210</v>
      </c>
      <c r="B197" s="36">
        <v>45588</v>
      </c>
      <c r="C197" s="36" t="str">
        <f t="shared" si="29"/>
        <v>Oct-2024</v>
      </c>
      <c r="D197" s="36" t="str">
        <f t="shared" si="30"/>
        <v>Q4-2024</v>
      </c>
      <c r="E197" s="36">
        <v>45610</v>
      </c>
      <c r="F197" s="36">
        <f t="shared" si="31"/>
        <v>45610</v>
      </c>
      <c r="G197" s="37">
        <f t="shared" si="32"/>
        <v>22</v>
      </c>
      <c r="H197" s="38" t="s">
        <v>647</v>
      </c>
      <c r="I197" s="38" t="s">
        <v>652</v>
      </c>
      <c r="J197" s="38" t="s">
        <v>666</v>
      </c>
      <c r="K197" s="30" t="str">
        <f t="shared" si="33"/>
        <v>Asia→Japan→Osaka</v>
      </c>
      <c r="L197" s="38" t="s">
        <v>703</v>
      </c>
      <c r="M197" s="38" t="s">
        <v>711</v>
      </c>
      <c r="N197" s="38" t="s">
        <v>717</v>
      </c>
      <c r="O197" s="38" t="s">
        <v>730</v>
      </c>
      <c r="P197" s="38" t="s">
        <v>930</v>
      </c>
      <c r="Q197" s="39">
        <v>1406.4</v>
      </c>
      <c r="R197" s="39">
        <v>1564.76</v>
      </c>
      <c r="S197" s="39" t="str">
        <f>IF('standardised dimensions'!$R197&lt;=_xlfn.PERCENTILE.INC( Q197:Q818,0.25),"Low",IF(R197&lt;=_xlfn.PERCENTILE.INC(Q197:Q818,0.5),"Medium","High"))</f>
        <v>High</v>
      </c>
      <c r="T197" s="40">
        <v>0.185</v>
      </c>
      <c r="U197" s="37">
        <v>17</v>
      </c>
      <c r="V197" s="39">
        <f t="shared" si="27"/>
        <v>21679.749799999998</v>
      </c>
      <c r="W197" s="39">
        <f t="shared" si="28"/>
        <v>23908.800000000003</v>
      </c>
      <c r="X197" s="39">
        <f t="shared" si="34"/>
        <v>-2229.0502000000051</v>
      </c>
      <c r="Y197" s="40">
        <f t="shared" si="35"/>
        <v>-0.10281715520536151</v>
      </c>
    </row>
    <row r="198" spans="1:25" x14ac:dyDescent="0.3">
      <c r="A198" s="41" t="s">
        <v>211</v>
      </c>
      <c r="B198" s="42">
        <v>45333</v>
      </c>
      <c r="C198" s="42" t="str">
        <f t="shared" si="29"/>
        <v>Feb-2024</v>
      </c>
      <c r="D198" s="42" t="str">
        <f t="shared" si="30"/>
        <v>Q1-2024</v>
      </c>
      <c r="E198" s="42">
        <v>45354</v>
      </c>
      <c r="F198" s="42">
        <f t="shared" si="31"/>
        <v>45354</v>
      </c>
      <c r="G198" s="43">
        <f t="shared" si="32"/>
        <v>21</v>
      </c>
      <c r="H198" s="44" t="s">
        <v>646</v>
      </c>
      <c r="I198" s="44" t="s">
        <v>650</v>
      </c>
      <c r="J198" s="44" t="s">
        <v>662</v>
      </c>
      <c r="K198" s="30" t="str">
        <f t="shared" si="33"/>
        <v>Africa→Kenya→Kisumu</v>
      </c>
      <c r="L198" s="44" t="s">
        <v>706</v>
      </c>
      <c r="M198" s="44" t="s">
        <v>708</v>
      </c>
      <c r="N198" s="44" t="s">
        <v>717</v>
      </c>
      <c r="O198" s="44" t="s">
        <v>730</v>
      </c>
      <c r="P198" s="44" t="s">
        <v>931</v>
      </c>
      <c r="Q198" s="45">
        <v>516.86</v>
      </c>
      <c r="R198" s="45">
        <v>852.54</v>
      </c>
      <c r="S198" s="45" t="str">
        <f>IF('standardised dimensions'!$R198&lt;=_xlfn.PERCENTILE.INC( Q198:Q819,0.25),"Low",IF(R198&lt;=_xlfn.PERCENTILE.INC(Q198:Q819,0.5),"Medium","High"))</f>
        <v>High</v>
      </c>
      <c r="T198" s="46">
        <v>5.0999999999999997E-2</v>
      </c>
      <c r="U198" s="43">
        <v>14</v>
      </c>
      <c r="V198" s="45">
        <f t="shared" si="27"/>
        <v>11326.846439999999</v>
      </c>
      <c r="W198" s="45">
        <f t="shared" si="28"/>
        <v>7236.04</v>
      </c>
      <c r="X198" s="45">
        <f t="shared" si="34"/>
        <v>4090.8064399999994</v>
      </c>
      <c r="Y198" s="46">
        <f t="shared" si="35"/>
        <v>0.36116022775355994</v>
      </c>
    </row>
    <row r="199" spans="1:25" x14ac:dyDescent="0.3">
      <c r="A199" s="35" t="s">
        <v>212</v>
      </c>
      <c r="B199" s="36">
        <v>44956</v>
      </c>
      <c r="C199" s="36" t="str">
        <f t="shared" si="29"/>
        <v>Jan-2023</v>
      </c>
      <c r="D199" s="36" t="str">
        <f t="shared" si="30"/>
        <v>Q1-2023</v>
      </c>
      <c r="E199" s="36">
        <v>44978</v>
      </c>
      <c r="F199" s="36">
        <f t="shared" si="31"/>
        <v>44978</v>
      </c>
      <c r="G199" s="37">
        <f t="shared" si="32"/>
        <v>22</v>
      </c>
      <c r="H199" s="38" t="s">
        <v>649</v>
      </c>
      <c r="I199" s="38" t="s">
        <v>656</v>
      </c>
      <c r="J199" s="38" t="s">
        <v>684</v>
      </c>
      <c r="K199" s="30" t="str">
        <f t="shared" si="33"/>
        <v>Europe→Germany→Munich</v>
      </c>
      <c r="L199" s="38" t="s">
        <v>705</v>
      </c>
      <c r="M199" s="38" t="s">
        <v>709</v>
      </c>
      <c r="N199" s="38" t="s">
        <v>715</v>
      </c>
      <c r="O199" s="38" t="s">
        <v>729</v>
      </c>
      <c r="P199" s="38" t="s">
        <v>932</v>
      </c>
      <c r="Q199" s="39">
        <v>1142.8800000000001</v>
      </c>
      <c r="R199" s="39">
        <v>1465.29</v>
      </c>
      <c r="S199" s="39" t="str">
        <f>IF('standardised dimensions'!$R199&lt;=_xlfn.PERCENTILE.INC( Q199:Q820,0.25),"Low",IF(R199&lt;=_xlfn.PERCENTILE.INC(Q199:Q820,0.5),"Medium","High"))</f>
        <v>High</v>
      </c>
      <c r="T199" s="40">
        <v>0.186</v>
      </c>
      <c r="U199" s="37">
        <v>7</v>
      </c>
      <c r="V199" s="39">
        <f t="shared" si="27"/>
        <v>8349.2224200000001</v>
      </c>
      <c r="W199" s="39">
        <f t="shared" si="28"/>
        <v>8000.1600000000008</v>
      </c>
      <c r="X199" s="39">
        <f t="shared" si="34"/>
        <v>349.06241999999929</v>
      </c>
      <c r="Y199" s="40">
        <f t="shared" si="35"/>
        <v>4.1807775915017401E-2</v>
      </c>
    </row>
    <row r="200" spans="1:25" x14ac:dyDescent="0.3">
      <c r="A200" s="41" t="s">
        <v>213</v>
      </c>
      <c r="B200" s="42">
        <v>45030</v>
      </c>
      <c r="C200" s="42" t="str">
        <f t="shared" si="29"/>
        <v>Apr-2023</v>
      </c>
      <c r="D200" s="42" t="str">
        <f t="shared" si="30"/>
        <v>Q2-2023</v>
      </c>
      <c r="E200" s="42">
        <v>45059</v>
      </c>
      <c r="F200" s="42">
        <f t="shared" si="31"/>
        <v>45059</v>
      </c>
      <c r="G200" s="43">
        <f t="shared" si="32"/>
        <v>29</v>
      </c>
      <c r="H200" s="44" t="s">
        <v>649</v>
      </c>
      <c r="I200" s="44" t="s">
        <v>656</v>
      </c>
      <c r="J200" s="44" t="s">
        <v>698</v>
      </c>
      <c r="K200" s="30" t="str">
        <f t="shared" si="33"/>
        <v>Europe→Germany→Frankfurt</v>
      </c>
      <c r="L200" s="44" t="s">
        <v>704</v>
      </c>
      <c r="M200" s="44" t="s">
        <v>711</v>
      </c>
      <c r="N200" s="44" t="s">
        <v>713</v>
      </c>
      <c r="O200" s="44" t="s">
        <v>728</v>
      </c>
      <c r="P200" s="44" t="s">
        <v>933</v>
      </c>
      <c r="Q200" s="45">
        <v>1320.33</v>
      </c>
      <c r="R200" s="45">
        <v>2645.23</v>
      </c>
      <c r="S200" s="45" t="str">
        <f>IF('standardised dimensions'!$R200&lt;=_xlfn.PERCENTILE.INC( Q200:Q821,0.25),"Low",IF(R200&lt;=_xlfn.PERCENTILE.INC(Q200:Q821,0.5),"Medium","High"))</f>
        <v>High</v>
      </c>
      <c r="T200" s="46">
        <v>0.155</v>
      </c>
      <c r="U200" s="43">
        <v>25</v>
      </c>
      <c r="V200" s="45">
        <f t="shared" si="27"/>
        <v>55880.483749999999</v>
      </c>
      <c r="W200" s="45">
        <f t="shared" si="28"/>
        <v>33008.25</v>
      </c>
      <c r="X200" s="45">
        <f t="shared" si="34"/>
        <v>22872.233749999999</v>
      </c>
      <c r="Y200" s="46">
        <f t="shared" si="35"/>
        <v>0.40930629470436536</v>
      </c>
    </row>
    <row r="201" spans="1:25" x14ac:dyDescent="0.3">
      <c r="A201" s="35" t="s">
        <v>214</v>
      </c>
      <c r="B201" s="36">
        <v>44939</v>
      </c>
      <c r="C201" s="36" t="str">
        <f t="shared" si="29"/>
        <v>Jan-2023</v>
      </c>
      <c r="D201" s="36" t="str">
        <f t="shared" si="30"/>
        <v>Q1-2023</v>
      </c>
      <c r="E201" s="36">
        <v>44945</v>
      </c>
      <c r="F201" s="36">
        <f t="shared" si="31"/>
        <v>44945</v>
      </c>
      <c r="G201" s="37">
        <f t="shared" si="32"/>
        <v>6</v>
      </c>
      <c r="H201" s="38" t="s">
        <v>648</v>
      </c>
      <c r="I201" s="38" t="s">
        <v>660</v>
      </c>
      <c r="J201" s="38" t="s">
        <v>677</v>
      </c>
      <c r="K201" s="30" t="str">
        <f t="shared" si="33"/>
        <v>Americas→USA→Chicago</v>
      </c>
      <c r="L201" s="38" t="s">
        <v>701</v>
      </c>
      <c r="M201" s="38" t="s">
        <v>711</v>
      </c>
      <c r="N201" s="38" t="s">
        <v>722</v>
      </c>
      <c r="O201" s="38" t="s">
        <v>730</v>
      </c>
      <c r="P201" s="38" t="s">
        <v>934</v>
      </c>
      <c r="Q201" s="39">
        <v>833.57</v>
      </c>
      <c r="R201" s="39">
        <v>881.57</v>
      </c>
      <c r="S201" s="39" t="str">
        <f>IF('standardised dimensions'!$R201&lt;=_xlfn.PERCENTILE.INC( Q201:Q822,0.25),"Low",IF(R201&lt;=_xlfn.PERCENTILE.INC(Q201:Q822,0.5),"Medium","High"))</f>
        <v>High</v>
      </c>
      <c r="T201" s="40">
        <v>5.7000000000000002E-2</v>
      </c>
      <c r="U201" s="37">
        <v>18</v>
      </c>
      <c r="V201" s="39">
        <f t="shared" si="27"/>
        <v>14963.769179999999</v>
      </c>
      <c r="W201" s="39">
        <f t="shared" si="28"/>
        <v>15004.26</v>
      </c>
      <c r="X201" s="39">
        <f t="shared" si="34"/>
        <v>-40.490820000000895</v>
      </c>
      <c r="Y201" s="40">
        <f t="shared" si="35"/>
        <v>-2.7059238560107821E-3</v>
      </c>
    </row>
    <row r="202" spans="1:25" x14ac:dyDescent="0.3">
      <c r="A202" s="41" t="s">
        <v>215</v>
      </c>
      <c r="B202" s="42">
        <v>45303</v>
      </c>
      <c r="C202" s="42" t="str">
        <f t="shared" si="29"/>
        <v>Jan-2024</v>
      </c>
      <c r="D202" s="42" t="str">
        <f t="shared" si="30"/>
        <v>Q1-2024</v>
      </c>
      <c r="E202" s="42">
        <v>45320</v>
      </c>
      <c r="F202" s="42">
        <f t="shared" si="31"/>
        <v>45320</v>
      </c>
      <c r="G202" s="43">
        <f t="shared" si="32"/>
        <v>17</v>
      </c>
      <c r="H202" s="44" t="s">
        <v>648</v>
      </c>
      <c r="I202" s="44" t="s">
        <v>660</v>
      </c>
      <c r="J202" s="44" t="s">
        <v>677</v>
      </c>
      <c r="K202" s="30" t="str">
        <f t="shared" si="33"/>
        <v>Americas→USA→Chicago</v>
      </c>
      <c r="L202" s="44" t="s">
        <v>702</v>
      </c>
      <c r="M202" s="44" t="s">
        <v>710</v>
      </c>
      <c r="N202" s="44" t="s">
        <v>720</v>
      </c>
      <c r="O202" s="44" t="s">
        <v>728</v>
      </c>
      <c r="P202" s="44" t="s">
        <v>935</v>
      </c>
      <c r="Q202" s="45">
        <v>493.76</v>
      </c>
      <c r="R202" s="45">
        <v>625.04</v>
      </c>
      <c r="S202" s="45" t="str">
        <f>IF('standardised dimensions'!$R202&lt;=_xlfn.PERCENTILE.INC( Q202:Q823,0.25),"Low",IF(R202&lt;=_xlfn.PERCENTILE.INC(Q202:Q823,0.5),"Medium","High"))</f>
        <v>Medium</v>
      </c>
      <c r="T202" s="46">
        <v>0.25800000000000001</v>
      </c>
      <c r="U202" s="43">
        <v>10</v>
      </c>
      <c r="V202" s="45">
        <f t="shared" si="27"/>
        <v>4637.7968000000001</v>
      </c>
      <c r="W202" s="45">
        <f t="shared" si="28"/>
        <v>4937.6000000000004</v>
      </c>
      <c r="X202" s="45">
        <f t="shared" si="34"/>
        <v>-299.80320000000029</v>
      </c>
      <c r="Y202" s="46">
        <f t="shared" si="35"/>
        <v>-6.464345311549663E-2</v>
      </c>
    </row>
    <row r="203" spans="1:25" x14ac:dyDescent="0.3">
      <c r="A203" s="35" t="s">
        <v>216</v>
      </c>
      <c r="B203" s="36">
        <v>45153</v>
      </c>
      <c r="C203" s="36" t="str">
        <f t="shared" si="29"/>
        <v>Aug-2023</v>
      </c>
      <c r="D203" s="36" t="str">
        <f t="shared" si="30"/>
        <v>Q3-2023</v>
      </c>
      <c r="E203" s="36">
        <v>45176</v>
      </c>
      <c r="F203" s="36">
        <f t="shared" si="31"/>
        <v>45176</v>
      </c>
      <c r="G203" s="37">
        <f t="shared" si="32"/>
        <v>23</v>
      </c>
      <c r="H203" s="38" t="s">
        <v>648</v>
      </c>
      <c r="I203" s="38" t="s">
        <v>660</v>
      </c>
      <c r="J203" s="38" t="s">
        <v>700</v>
      </c>
      <c r="K203" s="30" t="str">
        <f t="shared" si="33"/>
        <v>Americas→USA→New York</v>
      </c>
      <c r="L203" s="38" t="s">
        <v>706</v>
      </c>
      <c r="M203" s="38" t="s">
        <v>708</v>
      </c>
      <c r="N203" s="38" t="s">
        <v>723</v>
      </c>
      <c r="O203" s="38" t="s">
        <v>730</v>
      </c>
      <c r="P203" s="38" t="s">
        <v>936</v>
      </c>
      <c r="Q203" s="39">
        <v>590.33000000000004</v>
      </c>
      <c r="R203" s="39">
        <v>973.04</v>
      </c>
      <c r="S203" s="39" t="str">
        <f>IF('standardised dimensions'!$R203&lt;=_xlfn.PERCENTILE.INC( Q203:Q824,0.25),"Low",IF(R203&lt;=_xlfn.PERCENTILE.INC(Q203:Q824,0.5),"Medium","High"))</f>
        <v>High</v>
      </c>
      <c r="T203" s="40">
        <v>0</v>
      </c>
      <c r="U203" s="37">
        <v>26</v>
      </c>
      <c r="V203" s="39">
        <f t="shared" si="27"/>
        <v>25299.040000000001</v>
      </c>
      <c r="W203" s="39">
        <f t="shared" si="28"/>
        <v>15348.580000000002</v>
      </c>
      <c r="X203" s="39">
        <f t="shared" si="34"/>
        <v>9950.4599999999991</v>
      </c>
      <c r="Y203" s="40">
        <f t="shared" si="35"/>
        <v>0.39331373838691108</v>
      </c>
    </row>
    <row r="204" spans="1:25" x14ac:dyDescent="0.3">
      <c r="A204" s="41" t="s">
        <v>217</v>
      </c>
      <c r="B204" s="42">
        <v>44946</v>
      </c>
      <c r="C204" s="42" t="str">
        <f t="shared" si="29"/>
        <v>Jan-2023</v>
      </c>
      <c r="D204" s="42" t="str">
        <f t="shared" si="30"/>
        <v>Q1-2023</v>
      </c>
      <c r="E204" s="42">
        <v>44960</v>
      </c>
      <c r="F204" s="42">
        <f t="shared" si="31"/>
        <v>44960</v>
      </c>
      <c r="G204" s="43">
        <f t="shared" si="32"/>
        <v>14</v>
      </c>
      <c r="H204" s="44" t="s">
        <v>646</v>
      </c>
      <c r="I204" s="44" t="s">
        <v>650</v>
      </c>
      <c r="J204" s="44" t="s">
        <v>662</v>
      </c>
      <c r="K204" s="30" t="str">
        <f t="shared" si="33"/>
        <v>Africa→Kenya→Kisumu</v>
      </c>
      <c r="L204" s="44" t="s">
        <v>701</v>
      </c>
      <c r="M204" s="44" t="s">
        <v>707</v>
      </c>
      <c r="N204" s="44" t="s">
        <v>724</v>
      </c>
      <c r="O204" s="44" t="s">
        <v>729</v>
      </c>
      <c r="P204" s="44" t="s">
        <v>937</v>
      </c>
      <c r="Q204" s="45">
        <v>884.36</v>
      </c>
      <c r="R204" s="45">
        <v>1545.34</v>
      </c>
      <c r="S204" s="45" t="str">
        <f>IF('standardised dimensions'!$R204&lt;=_xlfn.PERCENTILE.INC( Q204:Q825,0.25),"Low",IF(R204&lt;=_xlfn.PERCENTILE.INC(Q204:Q825,0.5),"Medium","High"))</f>
        <v>High</v>
      </c>
      <c r="T204" s="46">
        <v>0.24299999999999999</v>
      </c>
      <c r="U204" s="43">
        <v>41</v>
      </c>
      <c r="V204" s="45">
        <f t="shared" si="27"/>
        <v>47962.717579999997</v>
      </c>
      <c r="W204" s="45">
        <f t="shared" si="28"/>
        <v>36258.76</v>
      </c>
      <c r="X204" s="45">
        <f t="shared" si="34"/>
        <v>11703.957579999995</v>
      </c>
      <c r="Y204" s="46">
        <f t="shared" si="35"/>
        <v>0.24402198562827965</v>
      </c>
    </row>
    <row r="205" spans="1:25" x14ac:dyDescent="0.3">
      <c r="A205" s="35" t="s">
        <v>218</v>
      </c>
      <c r="B205" s="36">
        <v>45692</v>
      </c>
      <c r="C205" s="36" t="str">
        <f t="shared" si="29"/>
        <v>Feb-2025</v>
      </c>
      <c r="D205" s="36" t="str">
        <f t="shared" si="30"/>
        <v>Q1-2025</v>
      </c>
      <c r="E205" s="36">
        <v>45713</v>
      </c>
      <c r="F205" s="36">
        <f t="shared" si="31"/>
        <v>45713</v>
      </c>
      <c r="G205" s="37">
        <f t="shared" si="32"/>
        <v>21</v>
      </c>
      <c r="H205" s="38" t="s">
        <v>649</v>
      </c>
      <c r="I205" s="38" t="s">
        <v>658</v>
      </c>
      <c r="J205" s="38" t="s">
        <v>674</v>
      </c>
      <c r="K205" s="30" t="str">
        <f t="shared" si="33"/>
        <v>Europe→United Kingdom→Birmingham</v>
      </c>
      <c r="L205" s="38" t="s">
        <v>701</v>
      </c>
      <c r="M205" s="38" t="s">
        <v>709</v>
      </c>
      <c r="N205" s="38" t="s">
        <v>726</v>
      </c>
      <c r="O205" s="38" t="s">
        <v>732</v>
      </c>
      <c r="P205" s="38" t="s">
        <v>938</v>
      </c>
      <c r="Q205" s="39">
        <v>1016.32</v>
      </c>
      <c r="R205" s="39">
        <v>2253.42</v>
      </c>
      <c r="S205" s="39" t="str">
        <f>IF('standardised dimensions'!$R205&lt;=_xlfn.PERCENTILE.INC( Q205:Q826,0.25),"Low",IF(R205&lt;=_xlfn.PERCENTILE.INC(Q205:Q826,0.5),"Medium","High"))</f>
        <v>High</v>
      </c>
      <c r="T205" s="40">
        <v>5.5E-2</v>
      </c>
      <c r="U205" s="37">
        <v>12</v>
      </c>
      <c r="V205" s="39">
        <f t="shared" si="27"/>
        <v>25553.782800000001</v>
      </c>
      <c r="W205" s="39">
        <f t="shared" si="28"/>
        <v>12195.84</v>
      </c>
      <c r="X205" s="39">
        <f t="shared" si="34"/>
        <v>13357.942800000001</v>
      </c>
      <c r="Y205" s="40">
        <f t="shared" si="35"/>
        <v>0.52273837124419797</v>
      </c>
    </row>
    <row r="206" spans="1:25" x14ac:dyDescent="0.3">
      <c r="A206" s="41" t="s">
        <v>219</v>
      </c>
      <c r="B206" s="42">
        <v>45035</v>
      </c>
      <c r="C206" s="42" t="str">
        <f t="shared" si="29"/>
        <v>Apr-2023</v>
      </c>
      <c r="D206" s="42" t="str">
        <f t="shared" si="30"/>
        <v>Q2-2023</v>
      </c>
      <c r="E206" s="42">
        <v>45044</v>
      </c>
      <c r="F206" s="42">
        <f t="shared" si="31"/>
        <v>45044</v>
      </c>
      <c r="G206" s="43">
        <f t="shared" si="32"/>
        <v>9</v>
      </c>
      <c r="H206" s="44" t="s">
        <v>649</v>
      </c>
      <c r="I206" s="44" t="s">
        <v>656</v>
      </c>
      <c r="J206" s="44" t="s">
        <v>671</v>
      </c>
      <c r="K206" s="30" t="str">
        <f t="shared" si="33"/>
        <v>Europe→Germany→Berlin</v>
      </c>
      <c r="L206" s="44" t="s">
        <v>702</v>
      </c>
      <c r="M206" s="44" t="s">
        <v>708</v>
      </c>
      <c r="N206" s="44" t="s">
        <v>718</v>
      </c>
      <c r="O206" s="44" t="s">
        <v>732</v>
      </c>
      <c r="P206" s="44" t="s">
        <v>939</v>
      </c>
      <c r="Q206" s="45">
        <v>1178.42</v>
      </c>
      <c r="R206" s="45">
        <v>2446.56</v>
      </c>
      <c r="S206" s="45" t="str">
        <f>IF('standardised dimensions'!$R206&lt;=_xlfn.PERCENTILE.INC( Q206:Q827,0.25),"Low",IF(R206&lt;=_xlfn.PERCENTILE.INC(Q206:Q827,0.5),"Medium","High"))</f>
        <v>High</v>
      </c>
      <c r="T206" s="46">
        <v>2.9000000000000001E-2</v>
      </c>
      <c r="U206" s="43">
        <v>11</v>
      </c>
      <c r="V206" s="45">
        <f t="shared" si="27"/>
        <v>26131.70736</v>
      </c>
      <c r="W206" s="45">
        <f t="shared" si="28"/>
        <v>12962.62</v>
      </c>
      <c r="X206" s="45">
        <f t="shared" si="34"/>
        <v>13169.08736</v>
      </c>
      <c r="Y206" s="46">
        <f t="shared" si="35"/>
        <v>0.5039505141618883</v>
      </c>
    </row>
    <row r="207" spans="1:25" x14ac:dyDescent="0.3">
      <c r="A207" s="35" t="s">
        <v>220</v>
      </c>
      <c r="B207" s="36">
        <v>45109</v>
      </c>
      <c r="C207" s="36" t="str">
        <f t="shared" si="29"/>
        <v>Jul-2023</v>
      </c>
      <c r="D207" s="36" t="str">
        <f t="shared" si="30"/>
        <v>Q3-2023</v>
      </c>
      <c r="E207" s="36">
        <v>45139</v>
      </c>
      <c r="F207" s="36">
        <f t="shared" si="31"/>
        <v>45139</v>
      </c>
      <c r="G207" s="37">
        <f t="shared" si="32"/>
        <v>30</v>
      </c>
      <c r="H207" s="38" t="s">
        <v>649</v>
      </c>
      <c r="I207" s="38" t="s">
        <v>658</v>
      </c>
      <c r="J207" s="38" t="s">
        <v>674</v>
      </c>
      <c r="K207" s="30" t="str">
        <f t="shared" si="33"/>
        <v>Europe→United Kingdom→Birmingham</v>
      </c>
      <c r="L207" s="38" t="s">
        <v>705</v>
      </c>
      <c r="M207" s="38" t="s">
        <v>707</v>
      </c>
      <c r="N207" s="38" t="s">
        <v>717</v>
      </c>
      <c r="O207" s="38" t="s">
        <v>727</v>
      </c>
      <c r="P207" s="38" t="s">
        <v>940</v>
      </c>
      <c r="Q207" s="39">
        <v>137.46</v>
      </c>
      <c r="R207" s="39">
        <v>188.3</v>
      </c>
      <c r="S207" s="39" t="str">
        <f>IF('standardised dimensions'!$R207&lt;=_xlfn.PERCENTILE.INC( Q207:Q828,0.25),"Low",IF(R207&lt;=_xlfn.PERCENTILE.INC(Q207:Q828,0.5),"Medium","High"))</f>
        <v>Low</v>
      </c>
      <c r="T207" s="40">
        <v>3.7999999999999999E-2</v>
      </c>
      <c r="U207" s="37">
        <v>37</v>
      </c>
      <c r="V207" s="39">
        <f t="shared" si="27"/>
        <v>6702.3501999999999</v>
      </c>
      <c r="W207" s="39">
        <f t="shared" si="28"/>
        <v>5086.0200000000004</v>
      </c>
      <c r="X207" s="39">
        <f t="shared" si="34"/>
        <v>1616.3301999999994</v>
      </c>
      <c r="Y207" s="40">
        <f t="shared" si="35"/>
        <v>0.24115872071262398</v>
      </c>
    </row>
    <row r="208" spans="1:25" x14ac:dyDescent="0.3">
      <c r="A208" s="41" t="s">
        <v>221</v>
      </c>
      <c r="B208" s="42">
        <v>45678</v>
      </c>
      <c r="C208" s="42" t="str">
        <f t="shared" si="29"/>
        <v>Jan-2025</v>
      </c>
      <c r="D208" s="42" t="str">
        <f t="shared" si="30"/>
        <v>Q1-2025</v>
      </c>
      <c r="E208" s="42">
        <v>45702</v>
      </c>
      <c r="F208" s="42">
        <f t="shared" si="31"/>
        <v>45702</v>
      </c>
      <c r="G208" s="43">
        <f t="shared" si="32"/>
        <v>24</v>
      </c>
      <c r="H208" s="44" t="s">
        <v>646</v>
      </c>
      <c r="I208" s="44" t="s">
        <v>650</v>
      </c>
      <c r="J208" s="44" t="s">
        <v>664</v>
      </c>
      <c r="K208" s="30" t="str">
        <f t="shared" si="33"/>
        <v>Africa→Kenya→Nairobi</v>
      </c>
      <c r="L208" s="44" t="s">
        <v>705</v>
      </c>
      <c r="M208" s="44" t="s">
        <v>707</v>
      </c>
      <c r="N208" s="44" t="s">
        <v>713</v>
      </c>
      <c r="O208" s="44" t="s">
        <v>733</v>
      </c>
      <c r="P208" s="44" t="s">
        <v>941</v>
      </c>
      <c r="Q208" s="45">
        <v>1030.44</v>
      </c>
      <c r="R208" s="45">
        <v>2562.84</v>
      </c>
      <c r="S208" s="45" t="str">
        <f>IF('standardised dimensions'!$R208&lt;=_xlfn.PERCENTILE.INC( Q208:Q829,0.25),"Low",IF(R208&lt;=_xlfn.PERCENTILE.INC(Q208:Q829,0.5),"Medium","High"))</f>
        <v>High</v>
      </c>
      <c r="T208" s="46">
        <v>0.14799999999999999</v>
      </c>
      <c r="U208" s="43">
        <v>13</v>
      </c>
      <c r="V208" s="45">
        <f t="shared" si="27"/>
        <v>28386.015839999996</v>
      </c>
      <c r="W208" s="45">
        <f t="shared" si="28"/>
        <v>13395.720000000001</v>
      </c>
      <c r="X208" s="45">
        <f t="shared" si="34"/>
        <v>14990.295839999995</v>
      </c>
      <c r="Y208" s="46">
        <f t="shared" si="35"/>
        <v>0.52808734852027039</v>
      </c>
    </row>
    <row r="209" spans="1:25" x14ac:dyDescent="0.3">
      <c r="A209" s="35" t="s">
        <v>222</v>
      </c>
      <c r="B209" s="36">
        <v>45545</v>
      </c>
      <c r="C209" s="36" t="str">
        <f t="shared" si="29"/>
        <v>Sep-2024</v>
      </c>
      <c r="D209" s="36" t="str">
        <f t="shared" si="30"/>
        <v>Q3-2024</v>
      </c>
      <c r="E209" s="36">
        <v>45572</v>
      </c>
      <c r="F209" s="36">
        <f t="shared" si="31"/>
        <v>45572</v>
      </c>
      <c r="G209" s="37">
        <f t="shared" si="32"/>
        <v>27</v>
      </c>
      <c r="H209" s="38" t="s">
        <v>646</v>
      </c>
      <c r="I209" s="38" t="s">
        <v>650</v>
      </c>
      <c r="J209" s="38" t="s">
        <v>662</v>
      </c>
      <c r="K209" s="30" t="str">
        <f t="shared" si="33"/>
        <v>Africa→Kenya→Kisumu</v>
      </c>
      <c r="L209" s="38" t="s">
        <v>704</v>
      </c>
      <c r="M209" s="38" t="s">
        <v>707</v>
      </c>
      <c r="N209" s="38" t="s">
        <v>716</v>
      </c>
      <c r="O209" s="38" t="s">
        <v>728</v>
      </c>
      <c r="P209" s="38" t="s">
        <v>942</v>
      </c>
      <c r="Q209" s="39">
        <v>1248.3900000000001</v>
      </c>
      <c r="R209" s="39">
        <v>1805.11</v>
      </c>
      <c r="S209" s="39" t="str">
        <f>IF('standardised dimensions'!$R209&lt;=_xlfn.PERCENTILE.INC( Q209:Q830,0.25),"Low",IF(R209&lt;=_xlfn.PERCENTILE.INC(Q209:Q830,0.5),"Medium","High"))</f>
        <v>High</v>
      </c>
      <c r="T209" s="40">
        <v>0.20300000000000001</v>
      </c>
      <c r="U209" s="37">
        <v>11</v>
      </c>
      <c r="V209" s="39">
        <f t="shared" si="27"/>
        <v>15825.399369999997</v>
      </c>
      <c r="W209" s="39">
        <f t="shared" si="28"/>
        <v>13732.29</v>
      </c>
      <c r="X209" s="39">
        <f t="shared" si="34"/>
        <v>2093.1093699999965</v>
      </c>
      <c r="Y209" s="40">
        <f t="shared" si="35"/>
        <v>0.13226265707820786</v>
      </c>
    </row>
    <row r="210" spans="1:25" x14ac:dyDescent="0.3">
      <c r="A210" s="41" t="s">
        <v>223</v>
      </c>
      <c r="B210" s="42">
        <v>45859</v>
      </c>
      <c r="C210" s="42" t="str">
        <f t="shared" si="29"/>
        <v>Jul-2025</v>
      </c>
      <c r="D210" s="42" t="str">
        <f t="shared" si="30"/>
        <v>Q3-2025</v>
      </c>
      <c r="E210" s="42">
        <v>45876</v>
      </c>
      <c r="F210" s="42">
        <f t="shared" si="31"/>
        <v>45876</v>
      </c>
      <c r="G210" s="43">
        <f t="shared" si="32"/>
        <v>17</v>
      </c>
      <c r="H210" s="44" t="s">
        <v>646</v>
      </c>
      <c r="I210" s="44" t="s">
        <v>651</v>
      </c>
      <c r="J210" s="44" t="s">
        <v>665</v>
      </c>
      <c r="K210" s="30" t="str">
        <f t="shared" si="33"/>
        <v>Africa→Nigeria→Lagos</v>
      </c>
      <c r="L210" s="44" t="s">
        <v>706</v>
      </c>
      <c r="M210" s="44" t="s">
        <v>711</v>
      </c>
      <c r="N210" s="44" t="s">
        <v>724</v>
      </c>
      <c r="O210" s="44" t="s">
        <v>733</v>
      </c>
      <c r="P210" s="44" t="s">
        <v>943</v>
      </c>
      <c r="Q210" s="45">
        <v>1204.95</v>
      </c>
      <c r="R210" s="45">
        <v>2065.73</v>
      </c>
      <c r="S210" s="45" t="str">
        <f>IF('standardised dimensions'!$R210&lt;=_xlfn.PERCENTILE.INC( Q210:Q831,0.25),"Low",IF(R210&lt;=_xlfn.PERCENTILE.INC(Q210:Q831,0.5),"Medium","High"))</f>
        <v>High</v>
      </c>
      <c r="T210" s="46">
        <v>0.13600000000000001</v>
      </c>
      <c r="U210" s="43">
        <v>10</v>
      </c>
      <c r="V210" s="45">
        <f t="shared" si="27"/>
        <v>17847.907199999998</v>
      </c>
      <c r="W210" s="45">
        <f t="shared" si="28"/>
        <v>12049.5</v>
      </c>
      <c r="X210" s="45">
        <f t="shared" si="34"/>
        <v>5798.4071999999978</v>
      </c>
      <c r="Y210" s="46">
        <f t="shared" si="35"/>
        <v>0.32487882949100039</v>
      </c>
    </row>
    <row r="211" spans="1:25" x14ac:dyDescent="0.3">
      <c r="A211" s="35" t="s">
        <v>224</v>
      </c>
      <c r="B211" s="36">
        <v>45567</v>
      </c>
      <c r="C211" s="36" t="str">
        <f t="shared" si="29"/>
        <v>Oct-2024</v>
      </c>
      <c r="D211" s="36" t="str">
        <f t="shared" si="30"/>
        <v>Q4-2024</v>
      </c>
      <c r="E211" s="36">
        <v>45588</v>
      </c>
      <c r="F211" s="36">
        <f t="shared" si="31"/>
        <v>45588</v>
      </c>
      <c r="G211" s="37">
        <f t="shared" si="32"/>
        <v>21</v>
      </c>
      <c r="H211" s="38" t="s">
        <v>646</v>
      </c>
      <c r="I211" s="38" t="s">
        <v>661</v>
      </c>
      <c r="J211" s="38" t="s">
        <v>687</v>
      </c>
      <c r="K211" s="30" t="str">
        <f t="shared" si="33"/>
        <v>Africa→South Africa→Durban</v>
      </c>
      <c r="L211" s="38" t="s">
        <v>701</v>
      </c>
      <c r="M211" s="38" t="s">
        <v>709</v>
      </c>
      <c r="N211" s="38" t="s">
        <v>720</v>
      </c>
      <c r="O211" s="38" t="s">
        <v>727</v>
      </c>
      <c r="P211" s="38" t="s">
        <v>944</v>
      </c>
      <c r="Q211" s="39">
        <v>1095.6099999999999</v>
      </c>
      <c r="R211" s="39">
        <v>2366.5100000000002</v>
      </c>
      <c r="S211" s="39" t="str">
        <f>IF('standardised dimensions'!$R211&lt;=_xlfn.PERCENTILE.INC( Q211:Q832,0.25),"Low",IF(R211&lt;=_xlfn.PERCENTILE.INC(Q211:Q832,0.5),"Medium","High"))</f>
        <v>High</v>
      </c>
      <c r="T211" s="40">
        <v>0.152</v>
      </c>
      <c r="U211" s="37">
        <v>9</v>
      </c>
      <c r="V211" s="39">
        <f t="shared" si="27"/>
        <v>18061.204320000004</v>
      </c>
      <c r="W211" s="39">
        <f t="shared" si="28"/>
        <v>9860.49</v>
      </c>
      <c r="X211" s="39">
        <f t="shared" si="34"/>
        <v>8200.7143200000046</v>
      </c>
      <c r="Y211" s="40">
        <f t="shared" si="35"/>
        <v>0.4540513564158607</v>
      </c>
    </row>
    <row r="212" spans="1:25" x14ac:dyDescent="0.3">
      <c r="A212" s="41" t="s">
        <v>225</v>
      </c>
      <c r="B212" s="42">
        <v>45852</v>
      </c>
      <c r="C212" s="42" t="str">
        <f t="shared" si="29"/>
        <v>Jul-2025</v>
      </c>
      <c r="D212" s="42" t="str">
        <f t="shared" si="30"/>
        <v>Q3-2025</v>
      </c>
      <c r="E212" s="42">
        <v>45873</v>
      </c>
      <c r="F212" s="42">
        <f t="shared" si="31"/>
        <v>45873</v>
      </c>
      <c r="G212" s="43">
        <f t="shared" si="32"/>
        <v>21</v>
      </c>
      <c r="H212" s="44" t="s">
        <v>648</v>
      </c>
      <c r="I212" s="44" t="s">
        <v>653</v>
      </c>
      <c r="J212" s="44" t="s">
        <v>681</v>
      </c>
      <c r="K212" s="30" t="str">
        <f t="shared" si="33"/>
        <v>Americas→Canada→Montreal</v>
      </c>
      <c r="L212" s="44" t="s">
        <v>704</v>
      </c>
      <c r="M212" s="44" t="s">
        <v>708</v>
      </c>
      <c r="N212" s="44" t="s">
        <v>722</v>
      </c>
      <c r="O212" s="44" t="s">
        <v>732</v>
      </c>
      <c r="P212" s="44" t="s">
        <v>945</v>
      </c>
      <c r="Q212" s="45">
        <v>90.3</v>
      </c>
      <c r="R212" s="45">
        <v>131.76</v>
      </c>
      <c r="S212" s="45" t="str">
        <f>IF('standardised dimensions'!$R212&lt;=_xlfn.PERCENTILE.INC( Q212:Q833,0.25),"Low",IF(R212&lt;=_xlfn.PERCENTILE.INC(Q212:Q833,0.5),"Medium","High"))</f>
        <v>Low</v>
      </c>
      <c r="T212" s="46">
        <v>0.10199999999999999</v>
      </c>
      <c r="U212" s="43">
        <v>15</v>
      </c>
      <c r="V212" s="45">
        <f t="shared" si="27"/>
        <v>1774.8072</v>
      </c>
      <c r="W212" s="45">
        <f t="shared" si="28"/>
        <v>1354.5</v>
      </c>
      <c r="X212" s="45">
        <f t="shared" si="34"/>
        <v>420.30719999999997</v>
      </c>
      <c r="Y212" s="46">
        <f t="shared" si="35"/>
        <v>0.23681851189244668</v>
      </c>
    </row>
    <row r="213" spans="1:25" x14ac:dyDescent="0.3">
      <c r="A213" s="35" t="s">
        <v>226</v>
      </c>
      <c r="B213" s="36">
        <v>45544</v>
      </c>
      <c r="C213" s="36" t="str">
        <f t="shared" si="29"/>
        <v>Sep-2024</v>
      </c>
      <c r="D213" s="36" t="str">
        <f t="shared" si="30"/>
        <v>Q3-2024</v>
      </c>
      <c r="E213" s="36">
        <v>45566</v>
      </c>
      <c r="F213" s="36">
        <f t="shared" si="31"/>
        <v>45566</v>
      </c>
      <c r="G213" s="37">
        <f t="shared" si="32"/>
        <v>22</v>
      </c>
      <c r="H213" s="38" t="s">
        <v>647</v>
      </c>
      <c r="I213" s="38" t="s">
        <v>659</v>
      </c>
      <c r="J213" s="38" t="s">
        <v>676</v>
      </c>
      <c r="K213" s="30" t="str">
        <f t="shared" si="33"/>
        <v>Asia→China→Shenzhen</v>
      </c>
      <c r="L213" s="38" t="s">
        <v>704</v>
      </c>
      <c r="M213" s="38" t="s">
        <v>711</v>
      </c>
      <c r="N213" s="38" t="s">
        <v>716</v>
      </c>
      <c r="O213" s="38" t="s">
        <v>728</v>
      </c>
      <c r="P213" s="38" t="s">
        <v>946</v>
      </c>
      <c r="Q213" s="39">
        <v>1166.18</v>
      </c>
      <c r="R213" s="39">
        <v>1335.02</v>
      </c>
      <c r="S213" s="39" t="str">
        <f>IF('standardised dimensions'!$R213&lt;=_xlfn.PERCENTILE.INC( Q213:Q834,0.25),"Low",IF(R213&lt;=_xlfn.PERCENTILE.INC(Q213:Q834,0.5),"Medium","High"))</f>
        <v>High</v>
      </c>
      <c r="T213" s="40">
        <v>0.128</v>
      </c>
      <c r="U213" s="37">
        <v>6</v>
      </c>
      <c r="V213" s="39">
        <f t="shared" si="27"/>
        <v>6984.8246399999998</v>
      </c>
      <c r="W213" s="39">
        <f t="shared" si="28"/>
        <v>6997.08</v>
      </c>
      <c r="X213" s="39">
        <f t="shared" si="34"/>
        <v>-12.25536000000011</v>
      </c>
      <c r="Y213" s="40">
        <f t="shared" si="35"/>
        <v>-1.7545694604582242E-3</v>
      </c>
    </row>
    <row r="214" spans="1:25" x14ac:dyDescent="0.3">
      <c r="A214" s="41" t="s">
        <v>227</v>
      </c>
      <c r="B214" s="42">
        <v>45686</v>
      </c>
      <c r="C214" s="42" t="str">
        <f t="shared" si="29"/>
        <v>Jan-2025</v>
      </c>
      <c r="D214" s="42" t="str">
        <f t="shared" si="30"/>
        <v>Q1-2025</v>
      </c>
      <c r="E214" s="42">
        <v>45694</v>
      </c>
      <c r="F214" s="42">
        <f t="shared" si="31"/>
        <v>45694</v>
      </c>
      <c r="G214" s="43">
        <f t="shared" si="32"/>
        <v>8</v>
      </c>
      <c r="H214" s="44" t="s">
        <v>646</v>
      </c>
      <c r="I214" s="44" t="s">
        <v>650</v>
      </c>
      <c r="J214" s="44" t="s">
        <v>662</v>
      </c>
      <c r="K214" s="30" t="str">
        <f t="shared" si="33"/>
        <v>Africa→Kenya→Kisumu</v>
      </c>
      <c r="L214" s="44" t="s">
        <v>702</v>
      </c>
      <c r="M214" s="44" t="s">
        <v>707</v>
      </c>
      <c r="N214" s="44" t="s">
        <v>717</v>
      </c>
      <c r="O214" s="44" t="s">
        <v>730</v>
      </c>
      <c r="P214" s="44" t="s">
        <v>947</v>
      </c>
      <c r="Q214" s="45">
        <v>1445.27</v>
      </c>
      <c r="R214" s="45">
        <v>2691.45</v>
      </c>
      <c r="S214" s="45" t="str">
        <f>IF('standardised dimensions'!$R214&lt;=_xlfn.PERCENTILE.INC( Q214:Q835,0.25),"Low",IF(R214&lt;=_xlfn.PERCENTILE.INC(Q214:Q835,0.5),"Medium","High"))</f>
        <v>High</v>
      </c>
      <c r="T214" s="46">
        <v>0</v>
      </c>
      <c r="U214" s="43">
        <v>9</v>
      </c>
      <c r="V214" s="45">
        <f t="shared" si="27"/>
        <v>24223.05</v>
      </c>
      <c r="W214" s="45">
        <f t="shared" si="28"/>
        <v>13007.43</v>
      </c>
      <c r="X214" s="45">
        <f t="shared" si="34"/>
        <v>11215.619999999999</v>
      </c>
      <c r="Y214" s="46">
        <f t="shared" si="35"/>
        <v>0.46301436028906351</v>
      </c>
    </row>
    <row r="215" spans="1:25" x14ac:dyDescent="0.3">
      <c r="A215" s="35" t="s">
        <v>228</v>
      </c>
      <c r="B215" s="36">
        <v>45240</v>
      </c>
      <c r="C215" s="36" t="str">
        <f t="shared" si="29"/>
        <v>Nov-2023</v>
      </c>
      <c r="D215" s="36" t="str">
        <f t="shared" si="30"/>
        <v>Q4-2023</v>
      </c>
      <c r="E215" s="36">
        <v>45258</v>
      </c>
      <c r="F215" s="36">
        <f t="shared" si="31"/>
        <v>45258</v>
      </c>
      <c r="G215" s="37">
        <f t="shared" si="32"/>
        <v>18</v>
      </c>
      <c r="H215" s="38" t="s">
        <v>648</v>
      </c>
      <c r="I215" s="38" t="s">
        <v>655</v>
      </c>
      <c r="J215" s="38" t="s">
        <v>672</v>
      </c>
      <c r="K215" s="30" t="str">
        <f t="shared" si="33"/>
        <v>Americas→Brazil→Brasília</v>
      </c>
      <c r="L215" s="38" t="s">
        <v>702</v>
      </c>
      <c r="M215" s="38" t="s">
        <v>709</v>
      </c>
      <c r="N215" s="38" t="s">
        <v>716</v>
      </c>
      <c r="O215" s="38" t="s">
        <v>733</v>
      </c>
      <c r="P215" s="38" t="s">
        <v>948</v>
      </c>
      <c r="Q215" s="39">
        <v>388.51</v>
      </c>
      <c r="R215" s="39">
        <v>776.46</v>
      </c>
      <c r="S215" s="39" t="str">
        <f>IF('standardised dimensions'!$R215&lt;=_xlfn.PERCENTILE.INC( Q215:Q836,0.25),"Low",IF(R215&lt;=_xlfn.PERCENTILE.INC(Q215:Q836,0.5),"Medium","High"))</f>
        <v>Medium</v>
      </c>
      <c r="T215" s="40">
        <v>0.157</v>
      </c>
      <c r="U215" s="37">
        <v>12</v>
      </c>
      <c r="V215" s="39">
        <f t="shared" si="27"/>
        <v>7854.6693599999999</v>
      </c>
      <c r="W215" s="39">
        <f t="shared" si="28"/>
        <v>4662.12</v>
      </c>
      <c r="X215" s="39">
        <f t="shared" si="34"/>
        <v>3192.54936</v>
      </c>
      <c r="Y215" s="40">
        <f t="shared" si="35"/>
        <v>0.40645241876864946</v>
      </c>
    </row>
    <row r="216" spans="1:25" x14ac:dyDescent="0.3">
      <c r="A216" s="41" t="s">
        <v>229</v>
      </c>
      <c r="B216" s="42">
        <v>45351</v>
      </c>
      <c r="C216" s="42" t="str">
        <f t="shared" si="29"/>
        <v>Feb-2024</v>
      </c>
      <c r="D216" s="42" t="str">
        <f t="shared" si="30"/>
        <v>Q1-2024</v>
      </c>
      <c r="E216" s="42">
        <v>45381</v>
      </c>
      <c r="F216" s="42">
        <f t="shared" si="31"/>
        <v>45381</v>
      </c>
      <c r="G216" s="43">
        <f t="shared" si="32"/>
        <v>30</v>
      </c>
      <c r="H216" s="44" t="s">
        <v>647</v>
      </c>
      <c r="I216" s="44" t="s">
        <v>652</v>
      </c>
      <c r="J216" s="44" t="s">
        <v>694</v>
      </c>
      <c r="K216" s="30" t="str">
        <f t="shared" si="33"/>
        <v>Asia→Japan→Nagoya</v>
      </c>
      <c r="L216" s="44" t="s">
        <v>705</v>
      </c>
      <c r="M216" s="44" t="s">
        <v>711</v>
      </c>
      <c r="N216" s="44" t="s">
        <v>714</v>
      </c>
      <c r="O216" s="44" t="s">
        <v>729</v>
      </c>
      <c r="P216" s="44" t="s">
        <v>949</v>
      </c>
      <c r="Q216" s="45">
        <v>231.11</v>
      </c>
      <c r="R216" s="45">
        <v>318.17</v>
      </c>
      <c r="S216" s="45" t="str">
        <f>IF('standardised dimensions'!$R216&lt;=_xlfn.PERCENTILE.INC( Q216:Q837,0.25),"Low",IF(R216&lt;=_xlfn.PERCENTILE.INC(Q216:Q837,0.5),"Medium","High"))</f>
        <v>Low</v>
      </c>
      <c r="T216" s="46">
        <v>0.20100000000000001</v>
      </c>
      <c r="U216" s="43">
        <v>60</v>
      </c>
      <c r="V216" s="45">
        <f t="shared" si="27"/>
        <v>15253.069799999999</v>
      </c>
      <c r="W216" s="45">
        <f t="shared" si="28"/>
        <v>13866.6</v>
      </c>
      <c r="X216" s="45">
        <f t="shared" si="34"/>
        <v>1386.4697999999989</v>
      </c>
      <c r="Y216" s="46">
        <f t="shared" si="35"/>
        <v>9.0897754889969692E-2</v>
      </c>
    </row>
    <row r="217" spans="1:25" x14ac:dyDescent="0.3">
      <c r="A217" s="35" t="s">
        <v>230</v>
      </c>
      <c r="B217" s="36">
        <v>45280</v>
      </c>
      <c r="C217" s="36" t="str">
        <f t="shared" si="29"/>
        <v>Dec-2023</v>
      </c>
      <c r="D217" s="36" t="str">
        <f t="shared" si="30"/>
        <v>Q4-2023</v>
      </c>
      <c r="E217" s="36">
        <v>45305</v>
      </c>
      <c r="F217" s="36">
        <f t="shared" si="31"/>
        <v>45305</v>
      </c>
      <c r="G217" s="37">
        <f t="shared" si="32"/>
        <v>25</v>
      </c>
      <c r="H217" s="38" t="s">
        <v>647</v>
      </c>
      <c r="I217" s="38" t="s">
        <v>654</v>
      </c>
      <c r="J217" s="38" t="s">
        <v>691</v>
      </c>
      <c r="K217" s="30" t="str">
        <f t="shared" si="33"/>
        <v>Asia→India→Mumbai</v>
      </c>
      <c r="L217" s="38" t="s">
        <v>703</v>
      </c>
      <c r="M217" s="38" t="s">
        <v>709</v>
      </c>
      <c r="N217" s="38" t="s">
        <v>716</v>
      </c>
      <c r="O217" s="38" t="s">
        <v>732</v>
      </c>
      <c r="P217" s="38" t="s">
        <v>950</v>
      </c>
      <c r="Q217" s="39">
        <v>1085.6099999999999</v>
      </c>
      <c r="R217" s="39">
        <v>1246.4100000000001</v>
      </c>
      <c r="S217" s="39" t="str">
        <f>IF('standardised dimensions'!$R217&lt;=_xlfn.PERCENTILE.INC( Q217:Q838,0.25),"Low",IF(R217&lt;=_xlfn.PERCENTILE.INC(Q217:Q838,0.5),"Medium","High"))</f>
        <v>High</v>
      </c>
      <c r="T217" s="40">
        <v>0.113</v>
      </c>
      <c r="U217" s="37">
        <v>7</v>
      </c>
      <c r="V217" s="39">
        <f t="shared" si="27"/>
        <v>7738.9596900000006</v>
      </c>
      <c r="W217" s="39">
        <f t="shared" si="28"/>
        <v>7599.2699999999995</v>
      </c>
      <c r="X217" s="39">
        <f t="shared" si="34"/>
        <v>139.68969000000106</v>
      </c>
      <c r="Y217" s="40">
        <f t="shared" si="35"/>
        <v>1.8050189637310417E-2</v>
      </c>
    </row>
    <row r="218" spans="1:25" x14ac:dyDescent="0.3">
      <c r="A218" s="41" t="s">
        <v>231</v>
      </c>
      <c r="B218" s="42">
        <v>44948</v>
      </c>
      <c r="C218" s="42" t="str">
        <f t="shared" si="29"/>
        <v>Jan-2023</v>
      </c>
      <c r="D218" s="42" t="str">
        <f t="shared" si="30"/>
        <v>Q1-2023</v>
      </c>
      <c r="E218" s="42">
        <v>44947</v>
      </c>
      <c r="F218" s="42">
        <f t="shared" si="31"/>
        <v>44948</v>
      </c>
      <c r="G218" s="43">
        <f t="shared" si="32"/>
        <v>0</v>
      </c>
      <c r="H218" s="44" t="s">
        <v>649</v>
      </c>
      <c r="I218" s="44" t="s">
        <v>656</v>
      </c>
      <c r="J218" s="44" t="s">
        <v>684</v>
      </c>
      <c r="K218" s="30" t="str">
        <f t="shared" si="33"/>
        <v>Europe→Germany→Munich</v>
      </c>
      <c r="L218" s="44" t="s">
        <v>701</v>
      </c>
      <c r="M218" s="44" t="s">
        <v>711</v>
      </c>
      <c r="N218" s="44" t="s">
        <v>721</v>
      </c>
      <c r="O218" s="44" t="s">
        <v>732</v>
      </c>
      <c r="P218" s="44" t="s">
        <v>951</v>
      </c>
      <c r="Q218" s="45">
        <v>150.86000000000001</v>
      </c>
      <c r="R218" s="45">
        <v>346.96</v>
      </c>
      <c r="S218" s="45" t="str">
        <f>IF('standardised dimensions'!$R218&lt;=_xlfn.PERCENTILE.INC( Q218:Q839,0.25),"Low",IF(R218&lt;=_xlfn.PERCENTILE.INC(Q218:Q839,0.5),"Medium","High"))</f>
        <v>Low</v>
      </c>
      <c r="T218" s="46">
        <v>0.19600000000000001</v>
      </c>
      <c r="U218" s="43">
        <v>8</v>
      </c>
      <c r="V218" s="45">
        <f t="shared" si="27"/>
        <v>2231.6467200000002</v>
      </c>
      <c r="W218" s="45">
        <f t="shared" si="28"/>
        <v>1206.8800000000001</v>
      </c>
      <c r="X218" s="45">
        <f t="shared" si="34"/>
        <v>1024.7667200000001</v>
      </c>
      <c r="Y218" s="46">
        <f t="shared" si="35"/>
        <v>0.45919755614365343</v>
      </c>
    </row>
    <row r="219" spans="1:25" x14ac:dyDescent="0.3">
      <c r="A219" s="35" t="s">
        <v>232</v>
      </c>
      <c r="B219" s="36">
        <v>45576</v>
      </c>
      <c r="C219" s="36" t="str">
        <f t="shared" si="29"/>
        <v>Oct-2024</v>
      </c>
      <c r="D219" s="36" t="str">
        <f t="shared" si="30"/>
        <v>Q4-2024</v>
      </c>
      <c r="E219" s="36">
        <v>45605</v>
      </c>
      <c r="F219" s="36">
        <f t="shared" si="31"/>
        <v>45605</v>
      </c>
      <c r="G219" s="37">
        <f t="shared" si="32"/>
        <v>29</v>
      </c>
      <c r="H219" s="38" t="s">
        <v>647</v>
      </c>
      <c r="I219" s="38" t="s">
        <v>659</v>
      </c>
      <c r="J219" s="38" t="s">
        <v>685</v>
      </c>
      <c r="K219" s="30" t="str">
        <f t="shared" si="33"/>
        <v>Asia→China→Shanghai</v>
      </c>
      <c r="L219" s="38" t="s">
        <v>703</v>
      </c>
      <c r="M219" s="38" t="s">
        <v>708</v>
      </c>
      <c r="N219" s="38" t="s">
        <v>721</v>
      </c>
      <c r="O219" s="38" t="s">
        <v>728</v>
      </c>
      <c r="P219" s="38" t="s">
        <v>952</v>
      </c>
      <c r="Q219" s="39">
        <v>391.64</v>
      </c>
      <c r="R219" s="39">
        <v>504.76</v>
      </c>
      <c r="S219" s="39" t="str">
        <f>IF('standardised dimensions'!$R219&lt;=_xlfn.PERCENTILE.INC( Q219:Q840,0.25),"Low",IF(R219&lt;=_xlfn.PERCENTILE.INC(Q219:Q840,0.5),"Medium","High"))</f>
        <v>Medium</v>
      </c>
      <c r="T219" s="40">
        <v>4.0000000000000001E-3</v>
      </c>
      <c r="U219" s="37">
        <v>13</v>
      </c>
      <c r="V219" s="39">
        <f t="shared" si="27"/>
        <v>6535.6324800000002</v>
      </c>
      <c r="W219" s="39">
        <f t="shared" si="28"/>
        <v>5091.32</v>
      </c>
      <c r="X219" s="39">
        <f t="shared" si="34"/>
        <v>1444.3124800000005</v>
      </c>
      <c r="Y219" s="40">
        <f t="shared" si="35"/>
        <v>0.22099046793402319</v>
      </c>
    </row>
    <row r="220" spans="1:25" x14ac:dyDescent="0.3">
      <c r="A220" s="41" t="s">
        <v>233</v>
      </c>
      <c r="B220" s="42">
        <v>45554</v>
      </c>
      <c r="C220" s="42" t="str">
        <f t="shared" si="29"/>
        <v>Sep-2024</v>
      </c>
      <c r="D220" s="42" t="str">
        <f t="shared" si="30"/>
        <v>Q3-2024</v>
      </c>
      <c r="E220" s="42">
        <v>45579</v>
      </c>
      <c r="F220" s="42">
        <f t="shared" si="31"/>
        <v>45579</v>
      </c>
      <c r="G220" s="43">
        <f t="shared" si="32"/>
        <v>25</v>
      </c>
      <c r="H220" s="44" t="s">
        <v>648</v>
      </c>
      <c r="I220" s="44" t="s">
        <v>655</v>
      </c>
      <c r="J220" s="44" t="s">
        <v>692</v>
      </c>
      <c r="K220" s="30" t="str">
        <f t="shared" si="33"/>
        <v>Americas→Brazil→Rio de Janeiro</v>
      </c>
      <c r="L220" s="44" t="s">
        <v>705</v>
      </c>
      <c r="M220" s="44" t="s">
        <v>707</v>
      </c>
      <c r="N220" s="44" t="s">
        <v>723</v>
      </c>
      <c r="O220" s="44" t="s">
        <v>728</v>
      </c>
      <c r="P220" s="44" t="s">
        <v>953</v>
      </c>
      <c r="Q220" s="45">
        <v>386.96</v>
      </c>
      <c r="R220" s="45">
        <v>937.46</v>
      </c>
      <c r="S220" s="45" t="str">
        <f>IF('standardised dimensions'!$R220&lt;=_xlfn.PERCENTILE.INC( Q220:Q841,0.25),"Low",IF(R220&lt;=_xlfn.PERCENTILE.INC(Q220:Q841,0.5),"Medium","High"))</f>
        <v>High</v>
      </c>
      <c r="T220" s="46">
        <v>0.26600000000000001</v>
      </c>
      <c r="U220" s="43">
        <v>41</v>
      </c>
      <c r="V220" s="45">
        <f t="shared" si="27"/>
        <v>28211.92124</v>
      </c>
      <c r="W220" s="45">
        <f t="shared" si="28"/>
        <v>15865.359999999999</v>
      </c>
      <c r="X220" s="45">
        <f t="shared" si="34"/>
        <v>12346.561240000001</v>
      </c>
      <c r="Y220" s="46">
        <f t="shared" si="35"/>
        <v>0.43763631462626335</v>
      </c>
    </row>
    <row r="221" spans="1:25" x14ac:dyDescent="0.3">
      <c r="A221" s="35" t="s">
        <v>234</v>
      </c>
      <c r="B221" s="36">
        <v>45894</v>
      </c>
      <c r="C221" s="36" t="str">
        <f t="shared" si="29"/>
        <v>Aug-2025</v>
      </c>
      <c r="D221" s="36" t="str">
        <f t="shared" si="30"/>
        <v>Q3-2025</v>
      </c>
      <c r="E221" s="36">
        <v>45924</v>
      </c>
      <c r="F221" s="36">
        <f t="shared" si="31"/>
        <v>45924</v>
      </c>
      <c r="G221" s="37">
        <f t="shared" si="32"/>
        <v>30</v>
      </c>
      <c r="H221" s="38" t="s">
        <v>646</v>
      </c>
      <c r="I221" s="38" t="s">
        <v>650</v>
      </c>
      <c r="J221" s="38" t="s">
        <v>664</v>
      </c>
      <c r="K221" s="30" t="str">
        <f t="shared" si="33"/>
        <v>Africa→Kenya→Nairobi</v>
      </c>
      <c r="L221" s="38" t="s">
        <v>704</v>
      </c>
      <c r="M221" s="38" t="s">
        <v>711</v>
      </c>
      <c r="N221" s="38" t="s">
        <v>717</v>
      </c>
      <c r="O221" s="38" t="s">
        <v>727</v>
      </c>
      <c r="P221" s="38" t="s">
        <v>954</v>
      </c>
      <c r="Q221" s="39">
        <v>589.14</v>
      </c>
      <c r="R221" s="39">
        <v>1300.58</v>
      </c>
      <c r="S221" s="39" t="str">
        <f>IF('standardised dimensions'!$R221&lt;=_xlfn.PERCENTILE.INC( Q221:Q842,0.25),"Low",IF(R221&lt;=_xlfn.PERCENTILE.INC(Q221:Q842,0.5),"Medium","High"))</f>
        <v>High</v>
      </c>
      <c r="T221" s="40">
        <v>5.5E-2</v>
      </c>
      <c r="U221" s="37">
        <v>11</v>
      </c>
      <c r="V221" s="39">
        <f t="shared" si="27"/>
        <v>13519.529099999998</v>
      </c>
      <c r="W221" s="39">
        <f t="shared" si="28"/>
        <v>6480.54</v>
      </c>
      <c r="X221" s="39">
        <f t="shared" si="34"/>
        <v>7038.989099999998</v>
      </c>
      <c r="Y221" s="40">
        <f t="shared" si="35"/>
        <v>0.52065342275863724</v>
      </c>
    </row>
    <row r="222" spans="1:25" x14ac:dyDescent="0.3">
      <c r="A222" s="41" t="s">
        <v>235</v>
      </c>
      <c r="B222" s="42">
        <v>45194</v>
      </c>
      <c r="C222" s="42" t="str">
        <f t="shared" si="29"/>
        <v>Sep-2023</v>
      </c>
      <c r="D222" s="42" t="str">
        <f t="shared" si="30"/>
        <v>Q3-2023</v>
      </c>
      <c r="E222" s="42">
        <v>45201</v>
      </c>
      <c r="F222" s="42">
        <f t="shared" si="31"/>
        <v>45201</v>
      </c>
      <c r="G222" s="43">
        <f t="shared" si="32"/>
        <v>7</v>
      </c>
      <c r="H222" s="44" t="s">
        <v>648</v>
      </c>
      <c r="I222" s="44" t="s">
        <v>660</v>
      </c>
      <c r="J222" s="44" t="s">
        <v>700</v>
      </c>
      <c r="K222" s="30" t="str">
        <f t="shared" si="33"/>
        <v>Americas→USA→New York</v>
      </c>
      <c r="L222" s="44" t="s">
        <v>702</v>
      </c>
      <c r="M222" s="44" t="s">
        <v>709</v>
      </c>
      <c r="N222" s="44" t="s">
        <v>714</v>
      </c>
      <c r="O222" s="44" t="s">
        <v>733</v>
      </c>
      <c r="P222" s="44" t="s">
        <v>955</v>
      </c>
      <c r="Q222" s="45">
        <v>145.58000000000001</v>
      </c>
      <c r="R222" s="45">
        <v>228.15</v>
      </c>
      <c r="S222" s="45" t="str">
        <f>IF('standardised dimensions'!$R222&lt;=_xlfn.PERCENTILE.INC( Q222:Q843,0.25),"Low",IF(R222&lt;=_xlfn.PERCENTILE.INC(Q222:Q843,0.5),"Medium","High"))</f>
        <v>Low</v>
      </c>
      <c r="T222" s="46">
        <v>0.20399999999999999</v>
      </c>
      <c r="U222" s="43">
        <v>5</v>
      </c>
      <c r="V222" s="45">
        <f t="shared" si="27"/>
        <v>908.03700000000003</v>
      </c>
      <c r="W222" s="45">
        <f t="shared" si="28"/>
        <v>727.90000000000009</v>
      </c>
      <c r="X222" s="45">
        <f t="shared" si="34"/>
        <v>180.13699999999994</v>
      </c>
      <c r="Y222" s="46">
        <f t="shared" si="35"/>
        <v>0.19838068272548359</v>
      </c>
    </row>
    <row r="223" spans="1:25" x14ac:dyDescent="0.3">
      <c r="A223" s="35" t="s">
        <v>236</v>
      </c>
      <c r="B223" s="36">
        <v>45164</v>
      </c>
      <c r="C223" s="36" t="str">
        <f t="shared" si="29"/>
        <v>Aug-2023</v>
      </c>
      <c r="D223" s="36" t="str">
        <f t="shared" si="30"/>
        <v>Q3-2023</v>
      </c>
      <c r="E223" s="36">
        <v>45179</v>
      </c>
      <c r="F223" s="36">
        <f t="shared" si="31"/>
        <v>45179</v>
      </c>
      <c r="G223" s="37">
        <f t="shared" si="32"/>
        <v>15</v>
      </c>
      <c r="H223" s="38" t="s">
        <v>646</v>
      </c>
      <c r="I223" s="38" t="s">
        <v>661</v>
      </c>
      <c r="J223" s="38" t="s">
        <v>695</v>
      </c>
      <c r="K223" s="30" t="str">
        <f t="shared" si="33"/>
        <v>Africa→South Africa→Cape Town</v>
      </c>
      <c r="L223" s="38" t="s">
        <v>703</v>
      </c>
      <c r="M223" s="38" t="s">
        <v>711</v>
      </c>
      <c r="N223" s="38" t="s">
        <v>725</v>
      </c>
      <c r="O223" s="38" t="s">
        <v>727</v>
      </c>
      <c r="P223" s="38" t="s">
        <v>956</v>
      </c>
      <c r="Q223" s="39">
        <v>241.14</v>
      </c>
      <c r="R223" s="39">
        <v>496.52</v>
      </c>
      <c r="S223" s="39" t="str">
        <f>IF('standardised dimensions'!$R223&lt;=_xlfn.PERCENTILE.INC( Q223:Q844,0.25),"Low",IF(R223&lt;=_xlfn.PERCENTILE.INC(Q223:Q844,0.5),"Medium","High"))</f>
        <v>Medium</v>
      </c>
      <c r="T223" s="40">
        <v>9.2999999999999999E-2</v>
      </c>
      <c r="U223" s="37">
        <v>10</v>
      </c>
      <c r="V223" s="39">
        <f t="shared" si="27"/>
        <v>4503.4363999999996</v>
      </c>
      <c r="W223" s="39">
        <f t="shared" si="28"/>
        <v>2411.3999999999996</v>
      </c>
      <c r="X223" s="39">
        <f t="shared" si="34"/>
        <v>2092.0364</v>
      </c>
      <c r="Y223" s="40">
        <f t="shared" si="35"/>
        <v>0.46454223268257994</v>
      </c>
    </row>
    <row r="224" spans="1:25" x14ac:dyDescent="0.3">
      <c r="A224" s="41" t="s">
        <v>237</v>
      </c>
      <c r="B224" s="42">
        <v>45854</v>
      </c>
      <c r="C224" s="42" t="str">
        <f t="shared" si="29"/>
        <v>Jul-2025</v>
      </c>
      <c r="D224" s="42" t="str">
        <f t="shared" si="30"/>
        <v>Q3-2025</v>
      </c>
      <c r="E224" s="42">
        <v>45855</v>
      </c>
      <c r="F224" s="42">
        <f t="shared" si="31"/>
        <v>45855</v>
      </c>
      <c r="G224" s="43">
        <f t="shared" si="32"/>
        <v>1</v>
      </c>
      <c r="H224" s="44" t="s">
        <v>646</v>
      </c>
      <c r="I224" s="44" t="s">
        <v>661</v>
      </c>
      <c r="J224" s="44" t="s">
        <v>687</v>
      </c>
      <c r="K224" s="30" t="str">
        <f t="shared" si="33"/>
        <v>Africa→South Africa→Durban</v>
      </c>
      <c r="L224" s="44" t="s">
        <v>705</v>
      </c>
      <c r="M224" s="44" t="s">
        <v>710</v>
      </c>
      <c r="N224" s="44" t="s">
        <v>717</v>
      </c>
      <c r="O224" s="44" t="s">
        <v>729</v>
      </c>
      <c r="P224" s="44" t="s">
        <v>957</v>
      </c>
      <c r="Q224" s="45">
        <v>1198.9000000000001</v>
      </c>
      <c r="R224" s="45">
        <v>2941.2</v>
      </c>
      <c r="S224" s="45" t="str">
        <f>IF('standardised dimensions'!$R224&lt;=_xlfn.PERCENTILE.INC( Q224:Q845,0.25),"Low",IF(R224&lt;=_xlfn.PERCENTILE.INC(Q224:Q845,0.5),"Medium","High"))</f>
        <v>High</v>
      </c>
      <c r="T224" s="46">
        <v>5.0999999999999997E-2</v>
      </c>
      <c r="U224" s="43">
        <v>24</v>
      </c>
      <c r="V224" s="45">
        <f t="shared" si="27"/>
        <v>66988.771199999988</v>
      </c>
      <c r="W224" s="45">
        <f t="shared" si="28"/>
        <v>28773.600000000002</v>
      </c>
      <c r="X224" s="45">
        <f t="shared" si="34"/>
        <v>38215.171199999982</v>
      </c>
      <c r="Y224" s="46">
        <f t="shared" si="35"/>
        <v>0.57047129713583977</v>
      </c>
    </row>
    <row r="225" spans="1:25" x14ac:dyDescent="0.3">
      <c r="A225" s="35" t="s">
        <v>238</v>
      </c>
      <c r="B225" s="36">
        <v>45035</v>
      </c>
      <c r="C225" s="36" t="str">
        <f t="shared" si="29"/>
        <v>Apr-2023</v>
      </c>
      <c r="D225" s="36" t="str">
        <f t="shared" si="30"/>
        <v>Q2-2023</v>
      </c>
      <c r="E225" s="36">
        <v>45053</v>
      </c>
      <c r="F225" s="36">
        <f t="shared" si="31"/>
        <v>45053</v>
      </c>
      <c r="G225" s="37">
        <f t="shared" si="32"/>
        <v>18</v>
      </c>
      <c r="H225" s="38" t="s">
        <v>649</v>
      </c>
      <c r="I225" s="38" t="s">
        <v>658</v>
      </c>
      <c r="J225" s="38" t="s">
        <v>674</v>
      </c>
      <c r="K225" s="30" t="str">
        <f t="shared" si="33"/>
        <v>Europe→United Kingdom→Birmingham</v>
      </c>
      <c r="L225" s="38" t="s">
        <v>706</v>
      </c>
      <c r="M225" s="38" t="s">
        <v>707</v>
      </c>
      <c r="N225" s="38" t="s">
        <v>725</v>
      </c>
      <c r="O225" s="38" t="s">
        <v>731</v>
      </c>
      <c r="P225" s="38" t="s">
        <v>958</v>
      </c>
      <c r="Q225" s="39">
        <v>1089.1500000000001</v>
      </c>
      <c r="R225" s="39">
        <v>1088.2</v>
      </c>
      <c r="S225" s="39" t="str">
        <f>IF('standardised dimensions'!$R225&lt;=_xlfn.PERCENTILE.INC( Q225:Q846,0.25),"Low",IF(R225&lt;=_xlfn.PERCENTILE.INC(Q225:Q846,0.5),"Medium","High"))</f>
        <v>High</v>
      </c>
      <c r="T225" s="40">
        <v>5.0999999999999997E-2</v>
      </c>
      <c r="U225" s="37">
        <v>15</v>
      </c>
      <c r="V225" s="39">
        <f t="shared" si="27"/>
        <v>15490.527</v>
      </c>
      <c r="W225" s="39">
        <f t="shared" si="28"/>
        <v>16337.250000000002</v>
      </c>
      <c r="X225" s="39">
        <f t="shared" si="34"/>
        <v>-846.72300000000178</v>
      </c>
      <c r="Y225" s="40">
        <f t="shared" si="35"/>
        <v>-5.4660696824582002E-2</v>
      </c>
    </row>
    <row r="226" spans="1:25" x14ac:dyDescent="0.3">
      <c r="A226" s="41" t="s">
        <v>239</v>
      </c>
      <c r="B226" s="42">
        <v>45279</v>
      </c>
      <c r="C226" s="42" t="str">
        <f t="shared" si="29"/>
        <v>Dec-2023</v>
      </c>
      <c r="D226" s="42" t="str">
        <f t="shared" si="30"/>
        <v>Q4-2023</v>
      </c>
      <c r="E226" s="42">
        <v>45280</v>
      </c>
      <c r="F226" s="42">
        <f t="shared" si="31"/>
        <v>45280</v>
      </c>
      <c r="G226" s="43">
        <f t="shared" si="32"/>
        <v>1</v>
      </c>
      <c r="H226" s="44" t="s">
        <v>648</v>
      </c>
      <c r="I226" s="44" t="s">
        <v>655</v>
      </c>
      <c r="J226" s="44" t="s">
        <v>692</v>
      </c>
      <c r="K226" s="30" t="str">
        <f t="shared" si="33"/>
        <v>Americas→Brazil→Rio de Janeiro</v>
      </c>
      <c r="L226" s="44" t="s">
        <v>704</v>
      </c>
      <c r="M226" s="44" t="s">
        <v>710</v>
      </c>
      <c r="N226" s="44" t="s">
        <v>713</v>
      </c>
      <c r="O226" s="44" t="s">
        <v>730</v>
      </c>
      <c r="P226" s="44" t="s">
        <v>959</v>
      </c>
      <c r="Q226" s="45">
        <v>1080.43</v>
      </c>
      <c r="R226" s="45">
        <v>2529.15</v>
      </c>
      <c r="S226" s="45" t="str">
        <f>IF('standardised dimensions'!$R226&lt;=_xlfn.PERCENTILE.INC( Q226:Q847,0.25),"Low",IF(R226&lt;=_xlfn.PERCENTILE.INC(Q226:Q847,0.5),"Medium","High"))</f>
        <v>High</v>
      </c>
      <c r="T226" s="46">
        <v>0.14699999999999999</v>
      </c>
      <c r="U226" s="43">
        <v>10</v>
      </c>
      <c r="V226" s="45">
        <f t="shared" si="27"/>
        <v>21573.6495</v>
      </c>
      <c r="W226" s="45">
        <f t="shared" si="28"/>
        <v>10804.300000000001</v>
      </c>
      <c r="X226" s="45">
        <f t="shared" si="34"/>
        <v>10769.349499999998</v>
      </c>
      <c r="Y226" s="46">
        <f t="shared" si="35"/>
        <v>0.49918997247081437</v>
      </c>
    </row>
    <row r="227" spans="1:25" x14ac:dyDescent="0.3">
      <c r="A227" s="35" t="s">
        <v>240</v>
      </c>
      <c r="B227" s="36">
        <v>45137</v>
      </c>
      <c r="C227" s="36" t="str">
        <f t="shared" si="29"/>
        <v>Jul-2023</v>
      </c>
      <c r="D227" s="36" t="str">
        <f t="shared" si="30"/>
        <v>Q3-2023</v>
      </c>
      <c r="E227" s="36">
        <v>45145</v>
      </c>
      <c r="F227" s="36">
        <f t="shared" si="31"/>
        <v>45145</v>
      </c>
      <c r="G227" s="37">
        <f t="shared" si="32"/>
        <v>8</v>
      </c>
      <c r="H227" s="38" t="s">
        <v>647</v>
      </c>
      <c r="I227" s="38" t="s">
        <v>652</v>
      </c>
      <c r="J227" s="38" t="s">
        <v>694</v>
      </c>
      <c r="K227" s="30" t="str">
        <f t="shared" si="33"/>
        <v>Asia→Japan→Nagoya</v>
      </c>
      <c r="L227" s="38" t="s">
        <v>702</v>
      </c>
      <c r="M227" s="38" t="s">
        <v>709</v>
      </c>
      <c r="N227" s="38" t="s">
        <v>720</v>
      </c>
      <c r="O227" s="38" t="s">
        <v>729</v>
      </c>
      <c r="P227" s="38" t="s">
        <v>960</v>
      </c>
      <c r="Q227" s="39">
        <v>1352.44</v>
      </c>
      <c r="R227" s="39">
        <v>2698.01</v>
      </c>
      <c r="S227" s="39" t="str">
        <f>IF('standardised dimensions'!$R227&lt;=_xlfn.PERCENTILE.INC( Q227:Q848,0.25),"Low",IF(R227&lt;=_xlfn.PERCENTILE.INC(Q227:Q848,0.5),"Medium","High"))</f>
        <v>High</v>
      </c>
      <c r="T227" s="40">
        <v>0.13100000000000001</v>
      </c>
      <c r="U227" s="37">
        <v>13</v>
      </c>
      <c r="V227" s="39">
        <f t="shared" si="27"/>
        <v>30479.418970000002</v>
      </c>
      <c r="W227" s="39">
        <f t="shared" si="28"/>
        <v>17581.72</v>
      </c>
      <c r="X227" s="39">
        <f t="shared" si="34"/>
        <v>12897.698970000001</v>
      </c>
      <c r="Y227" s="40">
        <f t="shared" si="35"/>
        <v>0.42316091992090887</v>
      </c>
    </row>
    <row r="228" spans="1:25" x14ac:dyDescent="0.3">
      <c r="A228" s="41" t="s">
        <v>241</v>
      </c>
      <c r="B228" s="42">
        <v>45203</v>
      </c>
      <c r="C228" s="42" t="str">
        <f t="shared" si="29"/>
        <v>Oct-2023</v>
      </c>
      <c r="D228" s="42" t="str">
        <f t="shared" si="30"/>
        <v>Q4-2023</v>
      </c>
      <c r="E228" s="42">
        <v>45228</v>
      </c>
      <c r="F228" s="42">
        <f t="shared" si="31"/>
        <v>45228</v>
      </c>
      <c r="G228" s="43">
        <f t="shared" si="32"/>
        <v>25</v>
      </c>
      <c r="H228" s="44" t="s">
        <v>648</v>
      </c>
      <c r="I228" s="44" t="s">
        <v>660</v>
      </c>
      <c r="J228" s="44" t="s">
        <v>686</v>
      </c>
      <c r="K228" s="30" t="str">
        <f t="shared" si="33"/>
        <v>Americas→USA→San Francisco</v>
      </c>
      <c r="L228" s="44" t="s">
        <v>705</v>
      </c>
      <c r="M228" s="44" t="s">
        <v>710</v>
      </c>
      <c r="N228" s="44" t="s">
        <v>719</v>
      </c>
      <c r="O228" s="44" t="s">
        <v>733</v>
      </c>
      <c r="P228" s="44" t="s">
        <v>961</v>
      </c>
      <c r="Q228" s="45">
        <v>1239.8399999999999</v>
      </c>
      <c r="R228" s="45">
        <v>1482.75</v>
      </c>
      <c r="S228" s="45" t="str">
        <f>IF('standardised dimensions'!$R228&lt;=_xlfn.PERCENTILE.INC( Q228:Q849,0.25),"Low",IF(R228&lt;=_xlfn.PERCENTILE.INC(Q228:Q849,0.5),"Medium","High"))</f>
        <v>High</v>
      </c>
      <c r="T228" s="46">
        <v>6.7000000000000004E-2</v>
      </c>
      <c r="U228" s="43">
        <v>4</v>
      </c>
      <c r="V228" s="45">
        <f t="shared" si="27"/>
        <v>5533.6230000000005</v>
      </c>
      <c r="W228" s="45">
        <f t="shared" si="28"/>
        <v>4959.3599999999997</v>
      </c>
      <c r="X228" s="45">
        <f t="shared" si="34"/>
        <v>574.26300000000083</v>
      </c>
      <c r="Y228" s="46">
        <f t="shared" si="35"/>
        <v>0.10377703721413634</v>
      </c>
    </row>
    <row r="229" spans="1:25" x14ac:dyDescent="0.3">
      <c r="A229" s="35" t="s">
        <v>242</v>
      </c>
      <c r="B229" s="36">
        <v>45879</v>
      </c>
      <c r="C229" s="36" t="str">
        <f t="shared" si="29"/>
        <v>Aug-2025</v>
      </c>
      <c r="D229" s="36" t="str">
        <f t="shared" si="30"/>
        <v>Q3-2025</v>
      </c>
      <c r="E229" s="36">
        <v>45899</v>
      </c>
      <c r="F229" s="36">
        <f t="shared" si="31"/>
        <v>45899</v>
      </c>
      <c r="G229" s="37">
        <f t="shared" si="32"/>
        <v>20</v>
      </c>
      <c r="H229" s="38" t="s">
        <v>648</v>
      </c>
      <c r="I229" s="38" t="s">
        <v>660</v>
      </c>
      <c r="J229" s="38" t="s">
        <v>686</v>
      </c>
      <c r="K229" s="30" t="str">
        <f t="shared" si="33"/>
        <v>Americas→USA→San Francisco</v>
      </c>
      <c r="L229" s="38" t="s">
        <v>701</v>
      </c>
      <c r="M229" s="38" t="s">
        <v>709</v>
      </c>
      <c r="N229" s="38" t="s">
        <v>723</v>
      </c>
      <c r="O229" s="38" t="s">
        <v>728</v>
      </c>
      <c r="P229" s="38" t="s">
        <v>962</v>
      </c>
      <c r="Q229" s="39">
        <v>933.29</v>
      </c>
      <c r="R229" s="39">
        <v>1456.81</v>
      </c>
      <c r="S229" s="39" t="str">
        <f>IF('standardised dimensions'!$R229&lt;=_xlfn.PERCENTILE.INC( Q229:Q850,0.25),"Low",IF(R229&lt;=_xlfn.PERCENTILE.INC(Q229:Q850,0.5),"Medium","High"))</f>
        <v>High</v>
      </c>
      <c r="T229" s="40">
        <v>0.123</v>
      </c>
      <c r="U229" s="37">
        <v>13</v>
      </c>
      <c r="V229" s="39">
        <f t="shared" si="27"/>
        <v>16609.090809999998</v>
      </c>
      <c r="W229" s="39">
        <f t="shared" si="28"/>
        <v>12132.77</v>
      </c>
      <c r="X229" s="39">
        <f t="shared" si="34"/>
        <v>4476.3208099999974</v>
      </c>
      <c r="Y229" s="40">
        <f t="shared" si="35"/>
        <v>0.26951028573489977</v>
      </c>
    </row>
    <row r="230" spans="1:25" x14ac:dyDescent="0.3">
      <c r="A230" s="41" t="s">
        <v>243</v>
      </c>
      <c r="B230" s="42">
        <v>44992</v>
      </c>
      <c r="C230" s="42" t="str">
        <f t="shared" si="29"/>
        <v>Mar-2023</v>
      </c>
      <c r="D230" s="42" t="str">
        <f t="shared" si="30"/>
        <v>Q1-2023</v>
      </c>
      <c r="E230" s="42">
        <v>45017</v>
      </c>
      <c r="F230" s="42">
        <f t="shared" si="31"/>
        <v>45017</v>
      </c>
      <c r="G230" s="43">
        <f t="shared" si="32"/>
        <v>25</v>
      </c>
      <c r="H230" s="44" t="s">
        <v>646</v>
      </c>
      <c r="I230" s="44" t="s">
        <v>650</v>
      </c>
      <c r="J230" s="44" t="s">
        <v>664</v>
      </c>
      <c r="K230" s="30" t="str">
        <f t="shared" si="33"/>
        <v>Africa→Kenya→Nairobi</v>
      </c>
      <c r="L230" s="44" t="s">
        <v>704</v>
      </c>
      <c r="M230" s="44" t="s">
        <v>709</v>
      </c>
      <c r="N230" s="44" t="s">
        <v>726</v>
      </c>
      <c r="O230" s="44" t="s">
        <v>728</v>
      </c>
      <c r="P230" s="44" t="s">
        <v>963</v>
      </c>
      <c r="Q230" s="45">
        <v>1024.0999999999999</v>
      </c>
      <c r="R230" s="45">
        <v>918.19</v>
      </c>
      <c r="S230" s="45" t="str">
        <f>IF('standardised dimensions'!$R230&lt;=_xlfn.PERCENTILE.INC( Q230:Q851,0.25),"Low",IF(R230&lt;=_xlfn.PERCENTILE.INC(Q230:Q851,0.5),"Medium","High"))</f>
        <v>High</v>
      </c>
      <c r="T230" s="46">
        <v>0.189</v>
      </c>
      <c r="U230" s="43">
        <v>10</v>
      </c>
      <c r="V230" s="45">
        <f t="shared" si="27"/>
        <v>7446.5209000000004</v>
      </c>
      <c r="W230" s="45">
        <f t="shared" si="28"/>
        <v>10241</v>
      </c>
      <c r="X230" s="45">
        <f t="shared" si="34"/>
        <v>-2794.4790999999996</v>
      </c>
      <c r="Y230" s="46">
        <f t="shared" si="35"/>
        <v>-0.37527311579827827</v>
      </c>
    </row>
    <row r="231" spans="1:25" x14ac:dyDescent="0.3">
      <c r="A231" s="35" t="s">
        <v>244</v>
      </c>
      <c r="B231" s="36">
        <v>45069</v>
      </c>
      <c r="C231" s="36" t="str">
        <f t="shared" si="29"/>
        <v>May-2023</v>
      </c>
      <c r="D231" s="36" t="str">
        <f t="shared" si="30"/>
        <v>Q2-2023</v>
      </c>
      <c r="E231" s="36">
        <v>45087</v>
      </c>
      <c r="F231" s="36">
        <f t="shared" si="31"/>
        <v>45087</v>
      </c>
      <c r="G231" s="37">
        <f t="shared" si="32"/>
        <v>18</v>
      </c>
      <c r="H231" s="38" t="s">
        <v>647</v>
      </c>
      <c r="I231" s="38" t="s">
        <v>659</v>
      </c>
      <c r="J231" s="38" t="s">
        <v>685</v>
      </c>
      <c r="K231" s="30" t="str">
        <f t="shared" si="33"/>
        <v>Asia→China→Shanghai</v>
      </c>
      <c r="L231" s="38" t="s">
        <v>701</v>
      </c>
      <c r="M231" s="38" t="s">
        <v>710</v>
      </c>
      <c r="N231" s="38" t="s">
        <v>718</v>
      </c>
      <c r="O231" s="38" t="s">
        <v>727</v>
      </c>
      <c r="P231" s="38" t="s">
        <v>964</v>
      </c>
      <c r="Q231" s="39">
        <v>54.62</v>
      </c>
      <c r="R231" s="39">
        <v>48.94</v>
      </c>
      <c r="S231" s="39" t="str">
        <f>IF('standardised dimensions'!$R231&lt;=_xlfn.PERCENTILE.INC( Q231:Q852,0.25),"Low",IF(R231&lt;=_xlfn.PERCENTILE.INC(Q231:Q852,0.5),"Medium","High"))</f>
        <v>Low</v>
      </c>
      <c r="T231" s="40">
        <v>0.14799999999999999</v>
      </c>
      <c r="U231" s="37">
        <v>16</v>
      </c>
      <c r="V231" s="39">
        <f t="shared" si="27"/>
        <v>667.15008</v>
      </c>
      <c r="W231" s="39">
        <f t="shared" si="28"/>
        <v>873.92</v>
      </c>
      <c r="X231" s="39">
        <f t="shared" si="34"/>
        <v>-206.76991999999996</v>
      </c>
      <c r="Y231" s="40">
        <f t="shared" si="35"/>
        <v>-0.3099301434543783</v>
      </c>
    </row>
    <row r="232" spans="1:25" x14ac:dyDescent="0.3">
      <c r="A232" s="41" t="s">
        <v>245</v>
      </c>
      <c r="B232" s="42">
        <v>45771</v>
      </c>
      <c r="C232" s="42" t="str">
        <f t="shared" si="29"/>
        <v>Apr-2025</v>
      </c>
      <c r="D232" s="42" t="str">
        <f t="shared" si="30"/>
        <v>Q2-2025</v>
      </c>
      <c r="E232" s="42">
        <v>45783</v>
      </c>
      <c r="F232" s="42">
        <f t="shared" si="31"/>
        <v>45783</v>
      </c>
      <c r="G232" s="43">
        <f t="shared" si="32"/>
        <v>12</v>
      </c>
      <c r="H232" s="44" t="s">
        <v>648</v>
      </c>
      <c r="I232" s="44" t="s">
        <v>655</v>
      </c>
      <c r="J232" s="44" t="s">
        <v>672</v>
      </c>
      <c r="K232" s="30" t="str">
        <f t="shared" si="33"/>
        <v>Americas→Brazil→Brasília</v>
      </c>
      <c r="L232" s="44" t="s">
        <v>704</v>
      </c>
      <c r="M232" s="44" t="s">
        <v>708</v>
      </c>
      <c r="N232" s="44" t="s">
        <v>712</v>
      </c>
      <c r="O232" s="44" t="s">
        <v>730</v>
      </c>
      <c r="P232" s="44" t="s">
        <v>965</v>
      </c>
      <c r="Q232" s="45">
        <v>394.13</v>
      </c>
      <c r="R232" s="45">
        <v>932.29</v>
      </c>
      <c r="S232" s="45" t="str">
        <f>IF('standardised dimensions'!$R232&lt;=_xlfn.PERCENTILE.INC( Q232:Q853,0.25),"Low",IF(R232&lt;=_xlfn.PERCENTILE.INC(Q232:Q853,0.5),"Medium","High"))</f>
        <v>High</v>
      </c>
      <c r="T232" s="46">
        <v>0.109</v>
      </c>
      <c r="U232" s="43">
        <v>7</v>
      </c>
      <c r="V232" s="45">
        <f t="shared" si="27"/>
        <v>5814.6927299999998</v>
      </c>
      <c r="W232" s="45">
        <f t="shared" si="28"/>
        <v>2758.91</v>
      </c>
      <c r="X232" s="45">
        <f t="shared" si="34"/>
        <v>3055.7827299999999</v>
      </c>
      <c r="Y232" s="46">
        <f t="shared" si="35"/>
        <v>0.5255278089303268</v>
      </c>
    </row>
    <row r="233" spans="1:25" x14ac:dyDescent="0.3">
      <c r="A233" s="35" t="s">
        <v>246</v>
      </c>
      <c r="B233" s="36">
        <v>45538</v>
      </c>
      <c r="C233" s="36" t="str">
        <f t="shared" si="29"/>
        <v>Sep-2024</v>
      </c>
      <c r="D233" s="36" t="str">
        <f t="shared" si="30"/>
        <v>Q3-2024</v>
      </c>
      <c r="E233" s="36">
        <v>45543</v>
      </c>
      <c r="F233" s="36">
        <f t="shared" si="31"/>
        <v>45543</v>
      </c>
      <c r="G233" s="37">
        <f t="shared" si="32"/>
        <v>5</v>
      </c>
      <c r="H233" s="38" t="s">
        <v>646</v>
      </c>
      <c r="I233" s="38" t="s">
        <v>651</v>
      </c>
      <c r="J233" s="38" t="s">
        <v>665</v>
      </c>
      <c r="K233" s="30" t="str">
        <f t="shared" si="33"/>
        <v>Africa→Nigeria→Lagos</v>
      </c>
      <c r="L233" s="38" t="s">
        <v>705</v>
      </c>
      <c r="M233" s="38" t="s">
        <v>711</v>
      </c>
      <c r="N233" s="38" t="s">
        <v>723</v>
      </c>
      <c r="O233" s="38" t="s">
        <v>728</v>
      </c>
      <c r="P233" s="38" t="s">
        <v>966</v>
      </c>
      <c r="Q233" s="39">
        <v>197.63</v>
      </c>
      <c r="R233" s="39">
        <v>325.79000000000002</v>
      </c>
      <c r="S233" s="39" t="str">
        <f>IF('standardised dimensions'!$R233&lt;=_xlfn.PERCENTILE.INC( Q233:Q854,0.25),"Low",IF(R233&lt;=_xlfn.PERCENTILE.INC(Q233:Q854,0.5),"Medium","High"))</f>
        <v>Low</v>
      </c>
      <c r="T233" s="40">
        <v>0.11600000000000001</v>
      </c>
      <c r="U233" s="37">
        <v>10</v>
      </c>
      <c r="V233" s="39">
        <f t="shared" si="27"/>
        <v>2879.9836</v>
      </c>
      <c r="W233" s="39">
        <f t="shared" si="28"/>
        <v>1976.3</v>
      </c>
      <c r="X233" s="39">
        <f t="shared" si="34"/>
        <v>903.68360000000007</v>
      </c>
      <c r="Y233" s="40">
        <f t="shared" si="35"/>
        <v>0.31378081458519419</v>
      </c>
    </row>
    <row r="234" spans="1:25" x14ac:dyDescent="0.3">
      <c r="A234" s="41" t="s">
        <v>247</v>
      </c>
      <c r="B234" s="42">
        <v>45540</v>
      </c>
      <c r="C234" s="42" t="str">
        <f t="shared" si="29"/>
        <v>Sep-2024</v>
      </c>
      <c r="D234" s="42" t="str">
        <f t="shared" si="30"/>
        <v>Q3-2024</v>
      </c>
      <c r="E234" s="42">
        <v>45560</v>
      </c>
      <c r="F234" s="42">
        <f t="shared" si="31"/>
        <v>45560</v>
      </c>
      <c r="G234" s="43">
        <f t="shared" si="32"/>
        <v>20</v>
      </c>
      <c r="H234" s="44" t="s">
        <v>647</v>
      </c>
      <c r="I234" s="44" t="s">
        <v>652</v>
      </c>
      <c r="J234" s="44" t="s">
        <v>666</v>
      </c>
      <c r="K234" s="30" t="str">
        <f t="shared" si="33"/>
        <v>Asia→Japan→Osaka</v>
      </c>
      <c r="L234" s="44" t="s">
        <v>706</v>
      </c>
      <c r="M234" s="44" t="s">
        <v>710</v>
      </c>
      <c r="N234" s="44" t="s">
        <v>726</v>
      </c>
      <c r="O234" s="44" t="s">
        <v>732</v>
      </c>
      <c r="P234" s="44" t="s">
        <v>967</v>
      </c>
      <c r="Q234" s="45">
        <v>195.54</v>
      </c>
      <c r="R234" s="45">
        <v>405.97</v>
      </c>
      <c r="S234" s="45" t="str">
        <f>IF('standardised dimensions'!$R234&lt;=_xlfn.PERCENTILE.INC( Q234:Q855,0.25),"Low",IF(R234&lt;=_xlfn.PERCENTILE.INC(Q234:Q855,0.5),"Medium","High"))</f>
        <v>Medium</v>
      </c>
      <c r="T234" s="46">
        <v>0.187</v>
      </c>
      <c r="U234" s="43">
        <v>16</v>
      </c>
      <c r="V234" s="45">
        <f t="shared" si="27"/>
        <v>5280.8577599999999</v>
      </c>
      <c r="W234" s="45">
        <f t="shared" si="28"/>
        <v>3128.64</v>
      </c>
      <c r="X234" s="45">
        <f t="shared" si="34"/>
        <v>2152.21776</v>
      </c>
      <c r="Y234" s="46">
        <f t="shared" si="35"/>
        <v>0.40755079152141377</v>
      </c>
    </row>
    <row r="235" spans="1:25" x14ac:dyDescent="0.3">
      <c r="A235" s="35" t="s">
        <v>248</v>
      </c>
      <c r="B235" s="36">
        <v>44999</v>
      </c>
      <c r="C235" s="36" t="str">
        <f t="shared" si="29"/>
        <v>Mar-2023</v>
      </c>
      <c r="D235" s="36" t="str">
        <f t="shared" si="30"/>
        <v>Q1-2023</v>
      </c>
      <c r="E235" s="36">
        <v>45015</v>
      </c>
      <c r="F235" s="36">
        <f t="shared" si="31"/>
        <v>45015</v>
      </c>
      <c r="G235" s="37">
        <f t="shared" si="32"/>
        <v>16</v>
      </c>
      <c r="H235" s="38" t="s">
        <v>646</v>
      </c>
      <c r="I235" s="38" t="s">
        <v>661</v>
      </c>
      <c r="J235" s="38" t="s">
        <v>695</v>
      </c>
      <c r="K235" s="30" t="str">
        <f t="shared" si="33"/>
        <v>Africa→South Africa→Cape Town</v>
      </c>
      <c r="L235" s="38" t="s">
        <v>704</v>
      </c>
      <c r="M235" s="38" t="s">
        <v>710</v>
      </c>
      <c r="N235" s="38" t="s">
        <v>723</v>
      </c>
      <c r="O235" s="38" t="s">
        <v>727</v>
      </c>
      <c r="P235" s="38" t="s">
        <v>968</v>
      </c>
      <c r="Q235" s="39">
        <v>1309.77</v>
      </c>
      <c r="R235" s="39">
        <v>1589.07</v>
      </c>
      <c r="S235" s="39" t="str">
        <f>IF('standardised dimensions'!$R235&lt;=_xlfn.PERCENTILE.INC( Q235:Q856,0.25),"Low",IF(R235&lt;=_xlfn.PERCENTILE.INC(Q235:Q856,0.5),"Medium","High"))</f>
        <v>High</v>
      </c>
      <c r="T235" s="40">
        <v>0.10199999999999999</v>
      </c>
      <c r="U235" s="37">
        <v>10</v>
      </c>
      <c r="V235" s="39">
        <f t="shared" si="27"/>
        <v>14269.848599999999</v>
      </c>
      <c r="W235" s="39">
        <f t="shared" si="28"/>
        <v>13097.7</v>
      </c>
      <c r="X235" s="39">
        <f t="shared" si="34"/>
        <v>1172.1485999999986</v>
      </c>
      <c r="Y235" s="40">
        <f t="shared" si="35"/>
        <v>8.2141628328137886E-2</v>
      </c>
    </row>
    <row r="236" spans="1:25" x14ac:dyDescent="0.3">
      <c r="A236" s="41" t="s">
        <v>249</v>
      </c>
      <c r="B236" s="42">
        <v>45302</v>
      </c>
      <c r="C236" s="42" t="str">
        <f t="shared" si="29"/>
        <v>Jan-2024</v>
      </c>
      <c r="D236" s="42" t="str">
        <f t="shared" si="30"/>
        <v>Q1-2024</v>
      </c>
      <c r="E236" s="42">
        <v>45324</v>
      </c>
      <c r="F236" s="42">
        <f t="shared" si="31"/>
        <v>45324</v>
      </c>
      <c r="G236" s="43">
        <f t="shared" si="32"/>
        <v>22</v>
      </c>
      <c r="H236" s="44" t="s">
        <v>647</v>
      </c>
      <c r="I236" s="44" t="s">
        <v>652</v>
      </c>
      <c r="J236" s="44" t="s">
        <v>694</v>
      </c>
      <c r="K236" s="30" t="str">
        <f t="shared" si="33"/>
        <v>Asia→Japan→Nagoya</v>
      </c>
      <c r="L236" s="44" t="s">
        <v>705</v>
      </c>
      <c r="M236" s="44" t="s">
        <v>708</v>
      </c>
      <c r="N236" s="44" t="s">
        <v>1427</v>
      </c>
      <c r="O236" s="44" t="s">
        <v>728</v>
      </c>
      <c r="P236" s="44" t="s">
        <v>969</v>
      </c>
      <c r="Q236" s="45">
        <v>1237.68</v>
      </c>
      <c r="R236" s="45">
        <v>1432.8</v>
      </c>
      <c r="S236" s="45" t="str">
        <f>IF('standardised dimensions'!$R236&lt;=_xlfn.PERCENTILE.INC( Q236:Q857,0.25),"Low",IF(R236&lt;=_xlfn.PERCENTILE.INC(Q236:Q857,0.5),"Medium","High"))</f>
        <v>High</v>
      </c>
      <c r="T236" s="46">
        <v>6.8000000000000005E-2</v>
      </c>
      <c r="U236" s="43">
        <v>13</v>
      </c>
      <c r="V236" s="45">
        <f t="shared" si="27"/>
        <v>17359.804799999998</v>
      </c>
      <c r="W236" s="45">
        <f t="shared" si="28"/>
        <v>16089.84</v>
      </c>
      <c r="X236" s="45">
        <f t="shared" si="34"/>
        <v>1269.9647999999979</v>
      </c>
      <c r="Y236" s="46">
        <f t="shared" si="35"/>
        <v>7.315547695559331E-2</v>
      </c>
    </row>
    <row r="237" spans="1:25" x14ac:dyDescent="0.3">
      <c r="A237" s="35" t="s">
        <v>250</v>
      </c>
      <c r="B237" s="36">
        <v>45548</v>
      </c>
      <c r="C237" s="36" t="str">
        <f t="shared" si="29"/>
        <v>Sep-2024</v>
      </c>
      <c r="D237" s="36" t="str">
        <f t="shared" si="30"/>
        <v>Q3-2024</v>
      </c>
      <c r="E237" s="36">
        <v>45567</v>
      </c>
      <c r="F237" s="36">
        <f t="shared" si="31"/>
        <v>45567</v>
      </c>
      <c r="G237" s="37">
        <f t="shared" si="32"/>
        <v>19</v>
      </c>
      <c r="H237" s="38" t="s">
        <v>646</v>
      </c>
      <c r="I237" s="38" t="s">
        <v>650</v>
      </c>
      <c r="J237" s="38" t="s">
        <v>675</v>
      </c>
      <c r="K237" s="30" t="str">
        <f t="shared" si="33"/>
        <v>Africa→Kenya→Mombasa</v>
      </c>
      <c r="L237" s="38" t="s">
        <v>705</v>
      </c>
      <c r="M237" s="38" t="s">
        <v>707</v>
      </c>
      <c r="N237" s="38" t="s">
        <v>724</v>
      </c>
      <c r="O237" s="38" t="s">
        <v>730</v>
      </c>
      <c r="P237" s="38" t="s">
        <v>970</v>
      </c>
      <c r="Q237" s="39">
        <v>1338.99</v>
      </c>
      <c r="R237" s="39">
        <v>1765.76</v>
      </c>
      <c r="S237" s="39" t="str">
        <f>IF('standardised dimensions'!$R237&lt;=_xlfn.PERCENTILE.INC( Q237:Q858,0.25),"Low",IF(R237&lt;=_xlfn.PERCENTILE.INC(Q237:Q858,0.5),"Medium","High"))</f>
        <v>High</v>
      </c>
      <c r="T237" s="40">
        <v>0.126</v>
      </c>
      <c r="U237" s="37">
        <v>24</v>
      </c>
      <c r="V237" s="39">
        <f t="shared" si="27"/>
        <v>37038.581760000001</v>
      </c>
      <c r="W237" s="39">
        <f t="shared" si="28"/>
        <v>32135.760000000002</v>
      </c>
      <c r="X237" s="39">
        <f t="shared" si="34"/>
        <v>4902.8217599999989</v>
      </c>
      <c r="Y237" s="40">
        <f t="shared" si="35"/>
        <v>0.1323706666677725</v>
      </c>
    </row>
    <row r="238" spans="1:25" x14ac:dyDescent="0.3">
      <c r="A238" s="41" t="s">
        <v>251</v>
      </c>
      <c r="B238" s="42">
        <v>45855</v>
      </c>
      <c r="C238" s="42" t="str">
        <f t="shared" si="29"/>
        <v>Jul-2025</v>
      </c>
      <c r="D238" s="42" t="str">
        <f t="shared" si="30"/>
        <v>Q3-2025</v>
      </c>
      <c r="E238" s="42">
        <v>45861</v>
      </c>
      <c r="F238" s="42">
        <f t="shared" si="31"/>
        <v>45861</v>
      </c>
      <c r="G238" s="43">
        <f t="shared" si="32"/>
        <v>6</v>
      </c>
      <c r="H238" s="44" t="s">
        <v>648</v>
      </c>
      <c r="I238" s="44" t="s">
        <v>653</v>
      </c>
      <c r="J238" s="44" t="s">
        <v>688</v>
      </c>
      <c r="K238" s="30" t="str">
        <f t="shared" si="33"/>
        <v>Americas→Canada→Vancouver</v>
      </c>
      <c r="L238" s="44" t="s">
        <v>704</v>
      </c>
      <c r="M238" s="44" t="s">
        <v>708</v>
      </c>
      <c r="N238" s="44" t="s">
        <v>722</v>
      </c>
      <c r="O238" s="44" t="s">
        <v>727</v>
      </c>
      <c r="P238" s="44" t="s">
        <v>971</v>
      </c>
      <c r="Q238" s="45">
        <v>1364.89</v>
      </c>
      <c r="R238" s="45">
        <v>2757.54</v>
      </c>
      <c r="S238" s="45" t="str">
        <f>IF('standardised dimensions'!$R238&lt;=_xlfn.PERCENTILE.INC( Q238:Q859,0.25),"Low",IF(R238&lt;=_xlfn.PERCENTILE.INC(Q238:Q859,0.5),"Medium","High"))</f>
        <v>High</v>
      </c>
      <c r="T238" s="46">
        <v>0.17199999999999999</v>
      </c>
      <c r="U238" s="43">
        <v>61</v>
      </c>
      <c r="V238" s="45">
        <f t="shared" si="27"/>
        <v>139277.83032000001</v>
      </c>
      <c r="W238" s="45">
        <f t="shared" si="28"/>
        <v>83258.290000000008</v>
      </c>
      <c r="X238" s="45">
        <f t="shared" si="34"/>
        <v>56019.54032</v>
      </c>
      <c r="Y238" s="46">
        <f t="shared" si="35"/>
        <v>0.4022143379983118</v>
      </c>
    </row>
    <row r="239" spans="1:25" x14ac:dyDescent="0.3">
      <c r="A239" s="35" t="s">
        <v>252</v>
      </c>
      <c r="B239" s="36">
        <v>45258</v>
      </c>
      <c r="C239" s="36" t="str">
        <f t="shared" si="29"/>
        <v>Nov-2023</v>
      </c>
      <c r="D239" s="36" t="str">
        <f t="shared" si="30"/>
        <v>Q4-2023</v>
      </c>
      <c r="E239" s="36">
        <v>45267</v>
      </c>
      <c r="F239" s="36">
        <f t="shared" si="31"/>
        <v>45267</v>
      </c>
      <c r="G239" s="37">
        <f t="shared" si="32"/>
        <v>9</v>
      </c>
      <c r="H239" s="38" t="s">
        <v>647</v>
      </c>
      <c r="I239" s="38" t="s">
        <v>654</v>
      </c>
      <c r="J239" s="38" t="s">
        <v>680</v>
      </c>
      <c r="K239" s="30" t="str">
        <f t="shared" si="33"/>
        <v>Asia→India→Delhi</v>
      </c>
      <c r="L239" s="38" t="s">
        <v>706</v>
      </c>
      <c r="M239" s="38" t="s">
        <v>709</v>
      </c>
      <c r="N239" s="38" t="s">
        <v>716</v>
      </c>
      <c r="O239" s="38" t="s">
        <v>730</v>
      </c>
      <c r="P239" s="38" t="s">
        <v>972</v>
      </c>
      <c r="Q239" s="39">
        <v>699.33</v>
      </c>
      <c r="R239" s="39">
        <v>873.75</v>
      </c>
      <c r="S239" s="39" t="str">
        <f>IF('standardised dimensions'!$R239&lt;=_xlfn.PERCENTILE.INC( Q239:Q860,0.25),"Low",IF(R239&lt;=_xlfn.PERCENTILE.INC(Q239:Q860,0.5),"Medium","High"))</f>
        <v>High</v>
      </c>
      <c r="T239" s="40">
        <v>0.23499999999999999</v>
      </c>
      <c r="U239" s="37">
        <v>10</v>
      </c>
      <c r="V239" s="39">
        <f t="shared" si="27"/>
        <v>6684.1875</v>
      </c>
      <c r="W239" s="39">
        <f t="shared" si="28"/>
        <v>6993.3</v>
      </c>
      <c r="X239" s="39">
        <f t="shared" si="34"/>
        <v>-309.11250000000018</v>
      </c>
      <c r="Y239" s="40">
        <f t="shared" si="35"/>
        <v>-4.6245336475076469E-2</v>
      </c>
    </row>
    <row r="240" spans="1:25" x14ac:dyDescent="0.3">
      <c r="A240" s="41" t="s">
        <v>253</v>
      </c>
      <c r="B240" s="42">
        <v>45381</v>
      </c>
      <c r="C240" s="42" t="str">
        <f t="shared" si="29"/>
        <v>Mar-2024</v>
      </c>
      <c r="D240" s="42" t="str">
        <f t="shared" si="30"/>
        <v>Q1-2024</v>
      </c>
      <c r="E240" s="42">
        <v>45406</v>
      </c>
      <c r="F240" s="42">
        <f t="shared" si="31"/>
        <v>45406</v>
      </c>
      <c r="G240" s="43">
        <f t="shared" si="32"/>
        <v>25</v>
      </c>
      <c r="H240" s="44" t="s">
        <v>648</v>
      </c>
      <c r="I240" s="44" t="s">
        <v>660</v>
      </c>
      <c r="J240" s="44" t="s">
        <v>697</v>
      </c>
      <c r="K240" s="30" t="str">
        <f t="shared" si="33"/>
        <v>Americas→USA→Austin</v>
      </c>
      <c r="L240" s="44" t="s">
        <v>703</v>
      </c>
      <c r="M240" s="44" t="s">
        <v>708</v>
      </c>
      <c r="N240" s="44" t="s">
        <v>715</v>
      </c>
      <c r="O240" s="44" t="s">
        <v>731</v>
      </c>
      <c r="P240" s="44" t="s">
        <v>973</v>
      </c>
      <c r="Q240" s="45">
        <v>160.82</v>
      </c>
      <c r="R240" s="45">
        <v>258.52</v>
      </c>
      <c r="S240" s="45" t="str">
        <f>IF('standardised dimensions'!$R240&lt;=_xlfn.PERCENTILE.INC( Q240:Q861,0.25),"Low",IF(R240&lt;=_xlfn.PERCENTILE.INC(Q240:Q861,0.5),"Medium","High"))</f>
        <v>Low</v>
      </c>
      <c r="T240" s="46">
        <v>0.13</v>
      </c>
      <c r="U240" s="43">
        <v>17</v>
      </c>
      <c r="V240" s="45">
        <f t="shared" si="27"/>
        <v>3823.5108</v>
      </c>
      <c r="W240" s="45">
        <f t="shared" si="28"/>
        <v>2733.94</v>
      </c>
      <c r="X240" s="45">
        <f t="shared" si="34"/>
        <v>1089.5708</v>
      </c>
      <c r="Y240" s="46">
        <f t="shared" si="35"/>
        <v>0.28496605789631874</v>
      </c>
    </row>
    <row r="241" spans="1:25" x14ac:dyDescent="0.3">
      <c r="A241" s="35" t="s">
        <v>254</v>
      </c>
      <c r="B241" s="36">
        <v>45188</v>
      </c>
      <c r="C241" s="36" t="str">
        <f t="shared" si="29"/>
        <v>Sep-2023</v>
      </c>
      <c r="D241" s="36" t="str">
        <f t="shared" si="30"/>
        <v>Q3-2023</v>
      </c>
      <c r="E241" s="36">
        <v>45207</v>
      </c>
      <c r="F241" s="36">
        <f t="shared" si="31"/>
        <v>45207</v>
      </c>
      <c r="G241" s="37">
        <f t="shared" si="32"/>
        <v>19</v>
      </c>
      <c r="H241" s="38" t="s">
        <v>647</v>
      </c>
      <c r="I241" s="38" t="s">
        <v>654</v>
      </c>
      <c r="J241" s="38" t="s">
        <v>668</v>
      </c>
      <c r="K241" s="30" t="str">
        <f t="shared" si="33"/>
        <v>Asia→India→Bengaluru</v>
      </c>
      <c r="L241" s="38" t="s">
        <v>702</v>
      </c>
      <c r="M241" s="38" t="s">
        <v>711</v>
      </c>
      <c r="N241" s="38" t="s">
        <v>713</v>
      </c>
      <c r="O241" s="38" t="s">
        <v>728</v>
      </c>
      <c r="P241" s="38" t="s">
        <v>974</v>
      </c>
      <c r="Q241" s="39">
        <v>385.32</v>
      </c>
      <c r="R241" s="39">
        <v>606.76</v>
      </c>
      <c r="S241" s="39" t="str">
        <f>IF('standardised dimensions'!$R241&lt;=_xlfn.PERCENTILE.INC( Q241:Q862,0.25),"Low",IF(R241&lt;=_xlfn.PERCENTILE.INC(Q241:Q862,0.5),"Medium","High"))</f>
        <v>Medium</v>
      </c>
      <c r="T241" s="40">
        <v>8.5999999999999993E-2</v>
      </c>
      <c r="U241" s="37">
        <v>8</v>
      </c>
      <c r="V241" s="39">
        <f t="shared" si="27"/>
        <v>4436.6291200000005</v>
      </c>
      <c r="W241" s="39">
        <f t="shared" si="28"/>
        <v>3082.56</v>
      </c>
      <c r="X241" s="39">
        <f t="shared" si="34"/>
        <v>1354.0691200000006</v>
      </c>
      <c r="Y241" s="40">
        <f t="shared" si="35"/>
        <v>0.30520223425842735</v>
      </c>
    </row>
    <row r="242" spans="1:25" x14ac:dyDescent="0.3">
      <c r="A242" s="41" t="s">
        <v>255</v>
      </c>
      <c r="B242" s="42">
        <v>45793</v>
      </c>
      <c r="C242" s="42" t="str">
        <f t="shared" si="29"/>
        <v>May-2025</v>
      </c>
      <c r="D242" s="42" t="str">
        <f t="shared" si="30"/>
        <v>Q2-2025</v>
      </c>
      <c r="E242" s="42">
        <v>45804</v>
      </c>
      <c r="F242" s="42">
        <f t="shared" si="31"/>
        <v>45804</v>
      </c>
      <c r="G242" s="43">
        <f t="shared" si="32"/>
        <v>11</v>
      </c>
      <c r="H242" s="44" t="s">
        <v>647</v>
      </c>
      <c r="I242" s="44" t="s">
        <v>659</v>
      </c>
      <c r="J242" s="44" t="s">
        <v>699</v>
      </c>
      <c r="K242" s="30" t="str">
        <f t="shared" si="33"/>
        <v>Asia→China→Beijing</v>
      </c>
      <c r="L242" s="44" t="s">
        <v>706</v>
      </c>
      <c r="M242" s="44" t="s">
        <v>708</v>
      </c>
      <c r="N242" s="44" t="s">
        <v>721</v>
      </c>
      <c r="O242" s="44" t="s">
        <v>730</v>
      </c>
      <c r="P242" s="44" t="s">
        <v>975</v>
      </c>
      <c r="Q242" s="45">
        <v>918.12</v>
      </c>
      <c r="R242" s="45">
        <v>1337.69</v>
      </c>
      <c r="S242" s="45" t="str">
        <f>IF('standardised dimensions'!$R242&lt;=_xlfn.PERCENTILE.INC( Q242:Q863,0.25),"Low",IF(R242&lt;=_xlfn.PERCENTILE.INC(Q242:Q863,0.5),"Medium","High"))</f>
        <v>High</v>
      </c>
      <c r="T242" s="46">
        <v>9.5000000000000001E-2</v>
      </c>
      <c r="U242" s="43">
        <v>8</v>
      </c>
      <c r="V242" s="45">
        <f t="shared" si="27"/>
        <v>9684.8756000000012</v>
      </c>
      <c r="W242" s="45">
        <f t="shared" si="28"/>
        <v>7344.96</v>
      </c>
      <c r="X242" s="45">
        <f t="shared" si="34"/>
        <v>2339.9156000000012</v>
      </c>
      <c r="Y242" s="46">
        <f t="shared" si="35"/>
        <v>0.24160512707050164</v>
      </c>
    </row>
    <row r="243" spans="1:25" x14ac:dyDescent="0.3">
      <c r="A243" s="35" t="s">
        <v>256</v>
      </c>
      <c r="B243" s="36">
        <v>45871</v>
      </c>
      <c r="C243" s="36" t="str">
        <f t="shared" si="29"/>
        <v>Aug-2025</v>
      </c>
      <c r="D243" s="36" t="str">
        <f t="shared" si="30"/>
        <v>Q3-2025</v>
      </c>
      <c r="E243" s="36">
        <v>45877</v>
      </c>
      <c r="F243" s="36">
        <f t="shared" si="31"/>
        <v>45877</v>
      </c>
      <c r="G243" s="37">
        <f t="shared" si="32"/>
        <v>6</v>
      </c>
      <c r="H243" s="38" t="s">
        <v>647</v>
      </c>
      <c r="I243" s="38" t="s">
        <v>652</v>
      </c>
      <c r="J243" s="38" t="s">
        <v>666</v>
      </c>
      <c r="K243" s="30" t="str">
        <f t="shared" si="33"/>
        <v>Asia→Japan→Osaka</v>
      </c>
      <c r="L243" s="38" t="s">
        <v>704</v>
      </c>
      <c r="M243" s="38" t="s">
        <v>711</v>
      </c>
      <c r="N243" s="38" t="s">
        <v>725</v>
      </c>
      <c r="O243" s="38" t="s">
        <v>731</v>
      </c>
      <c r="P243" s="38" t="s">
        <v>976</v>
      </c>
      <c r="Q243" s="39">
        <v>1225.94</v>
      </c>
      <c r="R243" s="39">
        <v>1793.08</v>
      </c>
      <c r="S243" s="39" t="str">
        <f>IF('standardised dimensions'!$R243&lt;=_xlfn.PERCENTILE.INC( Q243:Q864,0.25),"Low",IF(R243&lt;=_xlfn.PERCENTILE.INC(Q243:Q864,0.5),"Medium","High"))</f>
        <v>High</v>
      </c>
      <c r="T243" s="40">
        <v>0.13600000000000001</v>
      </c>
      <c r="U243" s="37">
        <v>22</v>
      </c>
      <c r="V243" s="39">
        <f t="shared" si="27"/>
        <v>34082.864639999993</v>
      </c>
      <c r="W243" s="39">
        <f t="shared" si="28"/>
        <v>26970.68</v>
      </c>
      <c r="X243" s="39">
        <f t="shared" si="34"/>
        <v>7112.1846399999922</v>
      </c>
      <c r="Y243" s="40">
        <f t="shared" si="35"/>
        <v>0.20867332353434462</v>
      </c>
    </row>
    <row r="244" spans="1:25" x14ac:dyDescent="0.3">
      <c r="A244" s="41" t="s">
        <v>257</v>
      </c>
      <c r="B244" s="42">
        <v>45630</v>
      </c>
      <c r="C244" s="42" t="str">
        <f t="shared" si="29"/>
        <v>Dec-2024</v>
      </c>
      <c r="D244" s="42" t="str">
        <f t="shared" si="30"/>
        <v>Q4-2024</v>
      </c>
      <c r="E244" s="42">
        <v>45638</v>
      </c>
      <c r="F244" s="42">
        <f t="shared" si="31"/>
        <v>45638</v>
      </c>
      <c r="G244" s="43">
        <f t="shared" si="32"/>
        <v>8</v>
      </c>
      <c r="H244" s="44" t="s">
        <v>649</v>
      </c>
      <c r="I244" s="44" t="s">
        <v>656</v>
      </c>
      <c r="J244" s="44" t="s">
        <v>698</v>
      </c>
      <c r="K244" s="30" t="str">
        <f t="shared" si="33"/>
        <v>Europe→Germany→Frankfurt</v>
      </c>
      <c r="L244" s="44" t="s">
        <v>706</v>
      </c>
      <c r="M244" s="44" t="s">
        <v>709</v>
      </c>
      <c r="N244" s="44" t="s">
        <v>717</v>
      </c>
      <c r="O244" s="44" t="s">
        <v>728</v>
      </c>
      <c r="P244" s="44" t="s">
        <v>977</v>
      </c>
      <c r="Q244" s="45">
        <v>72.06</v>
      </c>
      <c r="R244" s="45">
        <v>122.74</v>
      </c>
      <c r="S244" s="45" t="str">
        <f>IF('standardised dimensions'!$R244&lt;=_xlfn.PERCENTILE.INC( Q244:Q865,0.25),"Low",IF(R244&lt;=_xlfn.PERCENTILE.INC(Q244:Q865,0.5),"Medium","High"))</f>
        <v>Low</v>
      </c>
      <c r="T244" s="46">
        <v>0.23799999999999999</v>
      </c>
      <c r="U244" s="43">
        <v>8</v>
      </c>
      <c r="V244" s="45">
        <f t="shared" si="27"/>
        <v>748.22303999999997</v>
      </c>
      <c r="W244" s="45">
        <f t="shared" si="28"/>
        <v>576.48</v>
      </c>
      <c r="X244" s="45">
        <f t="shared" si="34"/>
        <v>171.74303999999995</v>
      </c>
      <c r="Y244" s="46">
        <f t="shared" si="35"/>
        <v>0.22953455162246802</v>
      </c>
    </row>
    <row r="245" spans="1:25" x14ac:dyDescent="0.3">
      <c r="A245" s="35" t="s">
        <v>258</v>
      </c>
      <c r="B245" s="36">
        <v>45035</v>
      </c>
      <c r="C245" s="36" t="str">
        <f t="shared" si="29"/>
        <v>Apr-2023</v>
      </c>
      <c r="D245" s="36" t="str">
        <f t="shared" si="30"/>
        <v>Q2-2023</v>
      </c>
      <c r="E245" s="36">
        <v>45044</v>
      </c>
      <c r="F245" s="36">
        <f t="shared" si="31"/>
        <v>45044</v>
      </c>
      <c r="G245" s="37">
        <f t="shared" si="32"/>
        <v>9</v>
      </c>
      <c r="H245" s="38" t="s">
        <v>648</v>
      </c>
      <c r="I245" s="38" t="s">
        <v>655</v>
      </c>
      <c r="J245" s="38" t="s">
        <v>692</v>
      </c>
      <c r="K245" s="30" t="str">
        <f t="shared" si="33"/>
        <v>Americas→Brazil→Rio de Janeiro</v>
      </c>
      <c r="L245" s="38" t="s">
        <v>701</v>
      </c>
      <c r="M245" s="38" t="s">
        <v>710</v>
      </c>
      <c r="N245" s="38" t="s">
        <v>724</v>
      </c>
      <c r="O245" s="38" t="s">
        <v>730</v>
      </c>
      <c r="P245" s="38" t="s">
        <v>978</v>
      </c>
      <c r="Q245" s="39">
        <v>1013.54</v>
      </c>
      <c r="R245" s="39">
        <v>927.93</v>
      </c>
      <c r="S245" s="39" t="str">
        <f>IF('standardised dimensions'!$R245&lt;=_xlfn.PERCENTILE.INC( Q245:Q866,0.25),"Low",IF(R245&lt;=_xlfn.PERCENTILE.INC(Q245:Q866,0.5),"Medium","High"))</f>
        <v>High</v>
      </c>
      <c r="T245" s="40">
        <v>0.17499999999999999</v>
      </c>
      <c r="U245" s="37">
        <v>16</v>
      </c>
      <c r="V245" s="39">
        <f t="shared" si="27"/>
        <v>12248.675999999999</v>
      </c>
      <c r="W245" s="39">
        <f t="shared" si="28"/>
        <v>16216.64</v>
      </c>
      <c r="X245" s="39">
        <f t="shared" si="34"/>
        <v>-3967.9639999999999</v>
      </c>
      <c r="Y245" s="40">
        <f t="shared" si="35"/>
        <v>-0.32395044166406234</v>
      </c>
    </row>
    <row r="246" spans="1:25" x14ac:dyDescent="0.3">
      <c r="A246" s="41" t="s">
        <v>259</v>
      </c>
      <c r="B246" s="42">
        <v>45357</v>
      </c>
      <c r="C246" s="42" t="str">
        <f t="shared" si="29"/>
        <v>Mar-2024</v>
      </c>
      <c r="D246" s="42" t="str">
        <f t="shared" si="30"/>
        <v>Q1-2024</v>
      </c>
      <c r="E246" s="42">
        <v>45377</v>
      </c>
      <c r="F246" s="42">
        <f t="shared" si="31"/>
        <v>45377</v>
      </c>
      <c r="G246" s="43">
        <f t="shared" si="32"/>
        <v>20</v>
      </c>
      <c r="H246" s="44" t="s">
        <v>646</v>
      </c>
      <c r="I246" s="44" t="s">
        <v>651</v>
      </c>
      <c r="J246" s="44" t="s">
        <v>663</v>
      </c>
      <c r="K246" s="30" t="str">
        <f t="shared" si="33"/>
        <v>Africa→Nigeria→Port Harcourt</v>
      </c>
      <c r="L246" s="44" t="s">
        <v>704</v>
      </c>
      <c r="M246" s="44" t="s">
        <v>709</v>
      </c>
      <c r="N246" s="44" t="s">
        <v>714</v>
      </c>
      <c r="O246" s="44" t="s">
        <v>730</v>
      </c>
      <c r="P246" s="44" t="s">
        <v>979</v>
      </c>
      <c r="Q246" s="45">
        <v>65.64</v>
      </c>
      <c r="R246" s="45">
        <v>151.88</v>
      </c>
      <c r="S246" s="45" t="str">
        <f>IF('standardised dimensions'!$R246&lt;=_xlfn.PERCENTILE.INC( Q246:Q867,0.25),"Low",IF(R246&lt;=_xlfn.PERCENTILE.INC(Q246:Q867,0.5),"Medium","High"))</f>
        <v>Low</v>
      </c>
      <c r="T246" s="46">
        <v>0.16700000000000001</v>
      </c>
      <c r="U246" s="43">
        <v>23</v>
      </c>
      <c r="V246" s="45">
        <f t="shared" si="27"/>
        <v>2909.8689199999999</v>
      </c>
      <c r="W246" s="45">
        <f t="shared" si="28"/>
        <v>1509.72</v>
      </c>
      <c r="X246" s="45">
        <f t="shared" si="34"/>
        <v>1400.1489199999999</v>
      </c>
      <c r="Y246" s="46">
        <f t="shared" si="35"/>
        <v>0.48117250587356353</v>
      </c>
    </row>
    <row r="247" spans="1:25" x14ac:dyDescent="0.3">
      <c r="A247" s="35" t="s">
        <v>260</v>
      </c>
      <c r="B247" s="36">
        <v>45338</v>
      </c>
      <c r="C247" s="36" t="str">
        <f t="shared" si="29"/>
        <v>Feb-2024</v>
      </c>
      <c r="D247" s="36" t="str">
        <f t="shared" si="30"/>
        <v>Q1-2024</v>
      </c>
      <c r="E247" s="36">
        <v>45355</v>
      </c>
      <c r="F247" s="36">
        <f t="shared" si="31"/>
        <v>45355</v>
      </c>
      <c r="G247" s="37">
        <f t="shared" si="32"/>
        <v>17</v>
      </c>
      <c r="H247" s="38" t="s">
        <v>648</v>
      </c>
      <c r="I247" s="38" t="s">
        <v>653</v>
      </c>
      <c r="J247" s="38" t="s">
        <v>681</v>
      </c>
      <c r="K247" s="30" t="str">
        <f t="shared" si="33"/>
        <v>Americas→Canada→Montreal</v>
      </c>
      <c r="L247" s="38" t="s">
        <v>703</v>
      </c>
      <c r="M247" s="38" t="s">
        <v>707</v>
      </c>
      <c r="N247" s="38" t="s">
        <v>726</v>
      </c>
      <c r="O247" s="38" t="s">
        <v>731</v>
      </c>
      <c r="P247" s="38" t="s">
        <v>980</v>
      </c>
      <c r="Q247" s="39">
        <v>1350.98</v>
      </c>
      <c r="R247" s="39">
        <v>2210.4</v>
      </c>
      <c r="S247" s="39" t="str">
        <f>IF('standardised dimensions'!$R247&lt;=_xlfn.PERCENTILE.INC( Q247:Q868,0.25),"Low",IF(R247&lt;=_xlfn.PERCENTILE.INC(Q247:Q868,0.5),"Medium","High"))</f>
        <v>High</v>
      </c>
      <c r="T247" s="40">
        <v>0.26300000000000001</v>
      </c>
      <c r="U247" s="37">
        <v>6</v>
      </c>
      <c r="V247" s="39">
        <f t="shared" si="27"/>
        <v>9774.3888000000006</v>
      </c>
      <c r="W247" s="39">
        <f t="shared" si="28"/>
        <v>8105.88</v>
      </c>
      <c r="X247" s="39">
        <f t="shared" si="34"/>
        <v>1668.5088000000005</v>
      </c>
      <c r="Y247" s="40">
        <f t="shared" si="35"/>
        <v>0.17070211080615091</v>
      </c>
    </row>
    <row r="248" spans="1:25" x14ac:dyDescent="0.3">
      <c r="A248" s="41" t="s">
        <v>261</v>
      </c>
      <c r="B248" s="42">
        <v>45769</v>
      </c>
      <c r="C248" s="42" t="str">
        <f t="shared" si="29"/>
        <v>Apr-2025</v>
      </c>
      <c r="D248" s="42" t="str">
        <f t="shared" si="30"/>
        <v>Q2-2025</v>
      </c>
      <c r="E248" s="42">
        <v>45779</v>
      </c>
      <c r="F248" s="42">
        <f t="shared" si="31"/>
        <v>45779</v>
      </c>
      <c r="G248" s="43">
        <f t="shared" si="32"/>
        <v>10</v>
      </c>
      <c r="H248" s="44" t="s">
        <v>649</v>
      </c>
      <c r="I248" s="44" t="s">
        <v>656</v>
      </c>
      <c r="J248" s="44" t="s">
        <v>671</v>
      </c>
      <c r="K248" s="30" t="str">
        <f t="shared" si="33"/>
        <v>Europe→Germany→Berlin</v>
      </c>
      <c r="L248" s="44" t="s">
        <v>701</v>
      </c>
      <c r="M248" s="44" t="s">
        <v>709</v>
      </c>
      <c r="N248" s="44" t="s">
        <v>712</v>
      </c>
      <c r="O248" s="44" t="s">
        <v>732</v>
      </c>
      <c r="P248" s="44" t="s">
        <v>981</v>
      </c>
      <c r="Q248" s="45">
        <v>20.149999999999999</v>
      </c>
      <c r="R248" s="45">
        <v>39.74</v>
      </c>
      <c r="S248" s="45" t="str">
        <f>IF('standardised dimensions'!$R248&lt;=_xlfn.PERCENTILE.INC( Q248:Q869,0.25),"Low",IF(R248&lt;=_xlfn.PERCENTILE.INC(Q248:Q869,0.5),"Medium","High"))</f>
        <v>Low</v>
      </c>
      <c r="T248" s="46">
        <v>0.151</v>
      </c>
      <c r="U248" s="43">
        <v>18</v>
      </c>
      <c r="V248" s="45">
        <f t="shared" si="27"/>
        <v>607.30668000000003</v>
      </c>
      <c r="W248" s="45">
        <f t="shared" si="28"/>
        <v>362.7</v>
      </c>
      <c r="X248" s="45">
        <f t="shared" si="34"/>
        <v>244.60668000000004</v>
      </c>
      <c r="Y248" s="46">
        <f t="shared" si="35"/>
        <v>0.4027729120318585</v>
      </c>
    </row>
    <row r="249" spans="1:25" x14ac:dyDescent="0.3">
      <c r="A249" s="35" t="s">
        <v>262</v>
      </c>
      <c r="B249" s="36">
        <v>45604</v>
      </c>
      <c r="C249" s="36" t="str">
        <f t="shared" si="29"/>
        <v>Nov-2024</v>
      </c>
      <c r="D249" s="36" t="str">
        <f t="shared" si="30"/>
        <v>Q4-2024</v>
      </c>
      <c r="E249" s="36">
        <v>45604</v>
      </c>
      <c r="F249" s="36">
        <f t="shared" si="31"/>
        <v>45604</v>
      </c>
      <c r="G249" s="37">
        <f t="shared" si="32"/>
        <v>0</v>
      </c>
      <c r="H249" s="38" t="s">
        <v>646</v>
      </c>
      <c r="I249" s="38" t="s">
        <v>650</v>
      </c>
      <c r="J249" s="38" t="s">
        <v>678</v>
      </c>
      <c r="K249" s="30" t="str">
        <f t="shared" si="33"/>
        <v>Africa→Kenya→Nakuru</v>
      </c>
      <c r="L249" s="38" t="s">
        <v>706</v>
      </c>
      <c r="M249" s="38" t="s">
        <v>709</v>
      </c>
      <c r="N249" s="38" t="s">
        <v>724</v>
      </c>
      <c r="O249" s="38" t="s">
        <v>729</v>
      </c>
      <c r="P249" s="38" t="s">
        <v>982</v>
      </c>
      <c r="Q249" s="39">
        <v>803.28</v>
      </c>
      <c r="R249" s="39">
        <v>1009</v>
      </c>
      <c r="S249" s="39" t="str">
        <f>IF('standardised dimensions'!$R249&lt;=_xlfn.PERCENTILE.INC( Q249:Q870,0.25),"Low",IF(R249&lt;=_xlfn.PERCENTILE.INC(Q249:Q870,0.5),"Medium","High"))</f>
        <v>High</v>
      </c>
      <c r="T249" s="40">
        <v>0.11</v>
      </c>
      <c r="U249" s="37">
        <v>4</v>
      </c>
      <c r="V249" s="39">
        <f t="shared" si="27"/>
        <v>3592.04</v>
      </c>
      <c r="W249" s="39">
        <f t="shared" si="28"/>
        <v>3213.12</v>
      </c>
      <c r="X249" s="39">
        <f t="shared" si="34"/>
        <v>378.92000000000007</v>
      </c>
      <c r="Y249" s="40">
        <f t="shared" si="35"/>
        <v>0.10548880302001093</v>
      </c>
    </row>
    <row r="250" spans="1:25" x14ac:dyDescent="0.3">
      <c r="A250" s="41" t="s">
        <v>263</v>
      </c>
      <c r="B250" s="42">
        <v>45912</v>
      </c>
      <c r="C250" s="42" t="str">
        <f t="shared" si="29"/>
        <v>Sep-2025</v>
      </c>
      <c r="D250" s="42" t="str">
        <f t="shared" si="30"/>
        <v>Q3-2025</v>
      </c>
      <c r="E250" s="42">
        <v>45930</v>
      </c>
      <c r="F250" s="42">
        <f t="shared" si="31"/>
        <v>45930</v>
      </c>
      <c r="G250" s="43">
        <f t="shared" si="32"/>
        <v>18</v>
      </c>
      <c r="H250" s="44" t="s">
        <v>647</v>
      </c>
      <c r="I250" s="44" t="s">
        <v>652</v>
      </c>
      <c r="J250" s="44" t="s">
        <v>694</v>
      </c>
      <c r="K250" s="30" t="str">
        <f t="shared" si="33"/>
        <v>Asia→Japan→Nagoya</v>
      </c>
      <c r="L250" s="44" t="s">
        <v>703</v>
      </c>
      <c r="M250" s="44" t="s">
        <v>709</v>
      </c>
      <c r="N250" s="44" t="s">
        <v>721</v>
      </c>
      <c r="O250" s="44" t="s">
        <v>732</v>
      </c>
      <c r="P250" s="44" t="s">
        <v>983</v>
      </c>
      <c r="Q250" s="45">
        <v>1212.99</v>
      </c>
      <c r="R250" s="45">
        <v>1653.64</v>
      </c>
      <c r="S250" s="45" t="str">
        <f>IF('standardised dimensions'!$R250&lt;=_xlfn.PERCENTILE.INC( Q250:Q871,0.25),"Low",IF(R250&lt;=_xlfn.PERCENTILE.INC(Q250:Q871,0.5),"Medium","High"))</f>
        <v>High</v>
      </c>
      <c r="T250" s="46">
        <v>0.107</v>
      </c>
      <c r="U250" s="43">
        <v>8</v>
      </c>
      <c r="V250" s="45">
        <f t="shared" si="27"/>
        <v>11813.604160000001</v>
      </c>
      <c r="W250" s="45">
        <f t="shared" si="28"/>
        <v>9703.92</v>
      </c>
      <c r="X250" s="45">
        <f t="shared" si="34"/>
        <v>2109.6841600000007</v>
      </c>
      <c r="Y250" s="46">
        <f t="shared" si="35"/>
        <v>0.17858090819931455</v>
      </c>
    </row>
    <row r="251" spans="1:25" x14ac:dyDescent="0.3">
      <c r="A251" s="35" t="s">
        <v>264</v>
      </c>
      <c r="B251" s="36">
        <v>45537</v>
      </c>
      <c r="C251" s="36" t="str">
        <f t="shared" si="29"/>
        <v>Sep-2024</v>
      </c>
      <c r="D251" s="36" t="str">
        <f t="shared" si="30"/>
        <v>Q3-2024</v>
      </c>
      <c r="E251" s="36">
        <v>45543</v>
      </c>
      <c r="F251" s="36">
        <f t="shared" si="31"/>
        <v>45543</v>
      </c>
      <c r="G251" s="37">
        <f t="shared" si="32"/>
        <v>6</v>
      </c>
      <c r="H251" s="38" t="s">
        <v>648</v>
      </c>
      <c r="I251" s="38" t="s">
        <v>660</v>
      </c>
      <c r="J251" s="38" t="s">
        <v>697</v>
      </c>
      <c r="K251" s="30" t="str">
        <f t="shared" si="33"/>
        <v>Americas→USA→Austin</v>
      </c>
      <c r="L251" s="38" t="s">
        <v>704</v>
      </c>
      <c r="M251" s="38" t="s">
        <v>711</v>
      </c>
      <c r="N251" s="38" t="s">
        <v>722</v>
      </c>
      <c r="O251" s="38" t="s">
        <v>727</v>
      </c>
      <c r="P251" s="38" t="s">
        <v>984</v>
      </c>
      <c r="Q251" s="39">
        <v>462.94</v>
      </c>
      <c r="R251" s="39">
        <v>1015.7</v>
      </c>
      <c r="S251" s="39" t="str">
        <f>IF('standardised dimensions'!$R251&lt;=_xlfn.PERCENTILE.INC( Q251:Q872,0.25),"Low",IF(R251&lt;=_xlfn.PERCENTILE.INC(Q251:Q872,0.5),"Medium","High"))</f>
        <v>High</v>
      </c>
      <c r="T251" s="40">
        <v>0.14299999999999999</v>
      </c>
      <c r="U251" s="37">
        <v>14</v>
      </c>
      <c r="V251" s="39">
        <f t="shared" si="27"/>
        <v>12186.368600000002</v>
      </c>
      <c r="W251" s="39">
        <f t="shared" si="28"/>
        <v>6481.16</v>
      </c>
      <c r="X251" s="39">
        <f t="shared" si="34"/>
        <v>5705.2086000000018</v>
      </c>
      <c r="Y251" s="40">
        <f t="shared" si="35"/>
        <v>0.46816314090483041</v>
      </c>
    </row>
    <row r="252" spans="1:25" x14ac:dyDescent="0.3">
      <c r="A252" s="41" t="s">
        <v>265</v>
      </c>
      <c r="B252" s="42">
        <v>44989</v>
      </c>
      <c r="C252" s="42" t="str">
        <f t="shared" si="29"/>
        <v>Mar-2023</v>
      </c>
      <c r="D252" s="42" t="str">
        <f t="shared" si="30"/>
        <v>Q1-2023</v>
      </c>
      <c r="E252" s="42">
        <v>45009</v>
      </c>
      <c r="F252" s="42">
        <f t="shared" si="31"/>
        <v>45009</v>
      </c>
      <c r="G252" s="43">
        <f t="shared" si="32"/>
        <v>20</v>
      </c>
      <c r="H252" s="44" t="s">
        <v>648</v>
      </c>
      <c r="I252" s="44" t="s">
        <v>653</v>
      </c>
      <c r="J252" s="44" t="s">
        <v>681</v>
      </c>
      <c r="K252" s="30" t="str">
        <f t="shared" si="33"/>
        <v>Americas→Canada→Montreal</v>
      </c>
      <c r="L252" s="44" t="s">
        <v>704</v>
      </c>
      <c r="M252" s="44" t="s">
        <v>710</v>
      </c>
      <c r="N252" s="44" t="s">
        <v>714</v>
      </c>
      <c r="O252" s="44" t="s">
        <v>731</v>
      </c>
      <c r="P252" s="44" t="s">
        <v>985</v>
      </c>
      <c r="Q252" s="45">
        <v>481.71</v>
      </c>
      <c r="R252" s="45">
        <v>912.45</v>
      </c>
      <c r="S252" s="45" t="str">
        <f>IF('standardised dimensions'!$R252&lt;=_xlfn.PERCENTILE.INC( Q252:Q873,0.25),"Low",IF(R252&lt;=_xlfn.PERCENTILE.INC(Q252:Q873,0.5),"Medium","High"))</f>
        <v>High</v>
      </c>
      <c r="T252" s="46">
        <v>0.20300000000000001</v>
      </c>
      <c r="U252" s="43">
        <v>24</v>
      </c>
      <c r="V252" s="45">
        <f t="shared" si="27"/>
        <v>17453.3436</v>
      </c>
      <c r="W252" s="45">
        <f t="shared" si="28"/>
        <v>11561.039999999999</v>
      </c>
      <c r="X252" s="45">
        <f t="shared" si="34"/>
        <v>5892.3036000000011</v>
      </c>
      <c r="Y252" s="46">
        <f t="shared" si="35"/>
        <v>0.33760313983619739</v>
      </c>
    </row>
    <row r="253" spans="1:25" x14ac:dyDescent="0.3">
      <c r="A253" s="35" t="s">
        <v>266</v>
      </c>
      <c r="B253" s="36">
        <v>45366</v>
      </c>
      <c r="C253" s="36" t="str">
        <f t="shared" si="29"/>
        <v>Mar-2024</v>
      </c>
      <c r="D253" s="36" t="str">
        <f t="shared" si="30"/>
        <v>Q1-2024</v>
      </c>
      <c r="E253" s="36">
        <v>45391</v>
      </c>
      <c r="F253" s="36">
        <f t="shared" si="31"/>
        <v>45391</v>
      </c>
      <c r="G253" s="37">
        <f t="shared" si="32"/>
        <v>25</v>
      </c>
      <c r="H253" s="38" t="s">
        <v>648</v>
      </c>
      <c r="I253" s="38" t="s">
        <v>653</v>
      </c>
      <c r="J253" s="38" t="s">
        <v>688</v>
      </c>
      <c r="K253" s="30" t="str">
        <f t="shared" si="33"/>
        <v>Americas→Canada→Vancouver</v>
      </c>
      <c r="L253" s="38" t="s">
        <v>704</v>
      </c>
      <c r="M253" s="38" t="s">
        <v>708</v>
      </c>
      <c r="N253" s="38" t="s">
        <v>721</v>
      </c>
      <c r="O253" s="38" t="s">
        <v>732</v>
      </c>
      <c r="P253" s="38" t="s">
        <v>986</v>
      </c>
      <c r="Q253" s="39">
        <v>648.64</v>
      </c>
      <c r="R253" s="39">
        <v>815.19</v>
      </c>
      <c r="S253" s="39" t="str">
        <f>IF('standardised dimensions'!$R253&lt;=_xlfn.PERCENTILE.INC( Q253:Q874,0.25),"Low",IF(R253&lt;=_xlfn.PERCENTILE.INC(Q253:Q874,0.5),"Medium","High"))</f>
        <v>High</v>
      </c>
      <c r="T253" s="40">
        <v>0.22500000000000001</v>
      </c>
      <c r="U253" s="37">
        <v>28</v>
      </c>
      <c r="V253" s="39">
        <f t="shared" si="27"/>
        <v>17689.623</v>
      </c>
      <c r="W253" s="39">
        <f t="shared" si="28"/>
        <v>18161.919999999998</v>
      </c>
      <c r="X253" s="39">
        <f t="shared" si="34"/>
        <v>-472.29699999999866</v>
      </c>
      <c r="Y253" s="40">
        <f t="shared" si="35"/>
        <v>-2.6699099240272032E-2</v>
      </c>
    </row>
    <row r="254" spans="1:25" x14ac:dyDescent="0.3">
      <c r="A254" s="41" t="s">
        <v>267</v>
      </c>
      <c r="B254" s="42">
        <v>45502</v>
      </c>
      <c r="C254" s="42" t="str">
        <f t="shared" si="29"/>
        <v>Jul-2024</v>
      </c>
      <c r="D254" s="42" t="str">
        <f t="shared" si="30"/>
        <v>Q3-2024</v>
      </c>
      <c r="E254" s="42">
        <v>45504</v>
      </c>
      <c r="F254" s="42">
        <f t="shared" si="31"/>
        <v>45504</v>
      </c>
      <c r="G254" s="43">
        <f t="shared" si="32"/>
        <v>2</v>
      </c>
      <c r="H254" s="44" t="s">
        <v>648</v>
      </c>
      <c r="I254" s="44" t="s">
        <v>660</v>
      </c>
      <c r="J254" s="44" t="s">
        <v>700</v>
      </c>
      <c r="K254" s="30" t="str">
        <f t="shared" si="33"/>
        <v>Americas→USA→New York</v>
      </c>
      <c r="L254" s="44" t="s">
        <v>702</v>
      </c>
      <c r="M254" s="44" t="s">
        <v>709</v>
      </c>
      <c r="N254" s="44" t="s">
        <v>714</v>
      </c>
      <c r="O254" s="44" t="s">
        <v>728</v>
      </c>
      <c r="P254" s="44" t="s">
        <v>987</v>
      </c>
      <c r="Q254" s="45">
        <v>798.97</v>
      </c>
      <c r="R254" s="45">
        <v>1814.06</v>
      </c>
      <c r="S254" s="45" t="str">
        <f>IF('standardised dimensions'!$R254&lt;=_xlfn.PERCENTILE.INC( Q254:Q875,0.25),"Low",IF(R254&lt;=_xlfn.PERCENTILE.INC(Q254:Q875,0.5),"Medium","High"))</f>
        <v>High</v>
      </c>
      <c r="T254" s="46">
        <v>0.122</v>
      </c>
      <c r="U254" s="43">
        <v>16</v>
      </c>
      <c r="V254" s="45">
        <f t="shared" si="27"/>
        <v>25483.91488</v>
      </c>
      <c r="W254" s="45">
        <f t="shared" si="28"/>
        <v>12783.52</v>
      </c>
      <c r="X254" s="45">
        <f t="shared" si="34"/>
        <v>12700.39488</v>
      </c>
      <c r="Y254" s="46">
        <f t="shared" si="35"/>
        <v>0.49836906691159061</v>
      </c>
    </row>
    <row r="255" spans="1:25" x14ac:dyDescent="0.3">
      <c r="A255" s="35" t="s">
        <v>268</v>
      </c>
      <c r="B255" s="36">
        <v>45592</v>
      </c>
      <c r="C255" s="36" t="str">
        <f t="shared" si="29"/>
        <v>Oct-2024</v>
      </c>
      <c r="D255" s="36" t="str">
        <f t="shared" si="30"/>
        <v>Q4-2024</v>
      </c>
      <c r="E255" s="36">
        <v>45616</v>
      </c>
      <c r="F255" s="36">
        <f t="shared" si="31"/>
        <v>45616</v>
      </c>
      <c r="G255" s="37">
        <f t="shared" si="32"/>
        <v>24</v>
      </c>
      <c r="H255" s="38" t="s">
        <v>647</v>
      </c>
      <c r="I255" s="38" t="s">
        <v>652</v>
      </c>
      <c r="J255" s="38" t="s">
        <v>694</v>
      </c>
      <c r="K255" s="30" t="str">
        <f t="shared" si="33"/>
        <v>Asia→Japan→Nagoya</v>
      </c>
      <c r="L255" s="38" t="s">
        <v>703</v>
      </c>
      <c r="M255" s="38" t="s">
        <v>708</v>
      </c>
      <c r="N255" s="38" t="s">
        <v>722</v>
      </c>
      <c r="O255" s="38" t="s">
        <v>732</v>
      </c>
      <c r="P255" s="38" t="s">
        <v>988</v>
      </c>
      <c r="Q255" s="39">
        <v>317.25</v>
      </c>
      <c r="R255" s="39">
        <v>758.92</v>
      </c>
      <c r="S255" s="39" t="str">
        <f>IF('standardised dimensions'!$R255&lt;=_xlfn.PERCENTILE.INC( Q255:Q876,0.25),"Low",IF(R255&lt;=_xlfn.PERCENTILE.INC(Q255:Q876,0.5),"Medium","High"))</f>
        <v>Medium</v>
      </c>
      <c r="T255" s="40">
        <v>5.2999999999999999E-2</v>
      </c>
      <c r="U255" s="37">
        <v>9</v>
      </c>
      <c r="V255" s="39">
        <f t="shared" si="27"/>
        <v>6468.2751599999992</v>
      </c>
      <c r="W255" s="39">
        <f t="shared" si="28"/>
        <v>2855.25</v>
      </c>
      <c r="X255" s="39">
        <f t="shared" si="34"/>
        <v>3613.0251599999992</v>
      </c>
      <c r="Y255" s="40">
        <f t="shared" si="35"/>
        <v>0.5585762928489888</v>
      </c>
    </row>
    <row r="256" spans="1:25" x14ac:dyDescent="0.3">
      <c r="A256" s="41" t="s">
        <v>269</v>
      </c>
      <c r="B256" s="42">
        <v>45411</v>
      </c>
      <c r="C256" s="42" t="str">
        <f t="shared" si="29"/>
        <v>Apr-2024</v>
      </c>
      <c r="D256" s="42" t="str">
        <f t="shared" si="30"/>
        <v>Q2-2024</v>
      </c>
      <c r="E256" s="42">
        <v>45431</v>
      </c>
      <c r="F256" s="42">
        <f t="shared" si="31"/>
        <v>45431</v>
      </c>
      <c r="G256" s="43">
        <f t="shared" si="32"/>
        <v>20</v>
      </c>
      <c r="H256" s="44" t="s">
        <v>649</v>
      </c>
      <c r="I256" s="44" t="s">
        <v>656</v>
      </c>
      <c r="J256" s="44" t="s">
        <v>698</v>
      </c>
      <c r="K256" s="30" t="str">
        <f t="shared" si="33"/>
        <v>Europe→Germany→Frankfurt</v>
      </c>
      <c r="L256" s="44" t="s">
        <v>706</v>
      </c>
      <c r="M256" s="44" t="s">
        <v>709</v>
      </c>
      <c r="N256" s="44" t="s">
        <v>712</v>
      </c>
      <c r="O256" s="44" t="s">
        <v>731</v>
      </c>
      <c r="P256" s="44" t="s">
        <v>989</v>
      </c>
      <c r="Q256" s="45">
        <v>668.97</v>
      </c>
      <c r="R256" s="45">
        <v>1667.44</v>
      </c>
      <c r="S256" s="45" t="str">
        <f>IF('standardised dimensions'!$R256&lt;=_xlfn.PERCENTILE.INC( Q256:Q877,0.25),"Low",IF(R256&lt;=_xlfn.PERCENTILE.INC(Q256:Q877,0.5),"Medium","High"))</f>
        <v>High</v>
      </c>
      <c r="T256" s="46">
        <v>3.4000000000000002E-2</v>
      </c>
      <c r="U256" s="43">
        <v>15</v>
      </c>
      <c r="V256" s="45">
        <f t="shared" si="27"/>
        <v>24161.205600000001</v>
      </c>
      <c r="W256" s="45">
        <f t="shared" si="28"/>
        <v>10034.550000000001</v>
      </c>
      <c r="X256" s="45">
        <f t="shared" si="34"/>
        <v>14126.6556</v>
      </c>
      <c r="Y256" s="46">
        <f t="shared" si="35"/>
        <v>0.58468339013679016</v>
      </c>
    </row>
    <row r="257" spans="1:25" x14ac:dyDescent="0.3">
      <c r="A257" s="35" t="s">
        <v>270</v>
      </c>
      <c r="B257" s="36">
        <v>45204</v>
      </c>
      <c r="C257" s="36" t="str">
        <f t="shared" si="29"/>
        <v>Oct-2023</v>
      </c>
      <c r="D257" s="36" t="str">
        <f t="shared" si="30"/>
        <v>Q4-2023</v>
      </c>
      <c r="E257" s="36">
        <v>45205</v>
      </c>
      <c r="F257" s="36">
        <f t="shared" si="31"/>
        <v>45205</v>
      </c>
      <c r="G257" s="37">
        <f t="shared" si="32"/>
        <v>1</v>
      </c>
      <c r="H257" s="38" t="s">
        <v>647</v>
      </c>
      <c r="I257" s="38" t="s">
        <v>654</v>
      </c>
      <c r="J257" s="38" t="s">
        <v>668</v>
      </c>
      <c r="K257" s="30" t="str">
        <f t="shared" si="33"/>
        <v>Asia→India→Bengaluru</v>
      </c>
      <c r="L257" s="38" t="s">
        <v>703</v>
      </c>
      <c r="M257" s="38" t="s">
        <v>708</v>
      </c>
      <c r="N257" s="38" t="s">
        <v>714</v>
      </c>
      <c r="O257" s="38" t="s">
        <v>727</v>
      </c>
      <c r="P257" s="38" t="s">
        <v>990</v>
      </c>
      <c r="Q257" s="39">
        <v>1470.26</v>
      </c>
      <c r="R257" s="39">
        <v>2562.5500000000002</v>
      </c>
      <c r="S257" s="39" t="str">
        <f>IF('standardised dimensions'!$R257&lt;=_xlfn.PERCENTILE.INC( Q257:Q878,0.25),"Low",IF(R257&lt;=_xlfn.PERCENTILE.INC(Q257:Q878,0.5),"Medium","High"))</f>
        <v>High</v>
      </c>
      <c r="T257" s="40">
        <v>0.17299999999999999</v>
      </c>
      <c r="U257" s="37">
        <v>9</v>
      </c>
      <c r="V257" s="39">
        <f t="shared" si="27"/>
        <v>19073.059649999999</v>
      </c>
      <c r="W257" s="39">
        <f t="shared" si="28"/>
        <v>13232.34</v>
      </c>
      <c r="X257" s="39">
        <f t="shared" si="34"/>
        <v>5840.7196499999991</v>
      </c>
      <c r="Y257" s="40">
        <f t="shared" si="35"/>
        <v>0.30622877279157462</v>
      </c>
    </row>
    <row r="258" spans="1:25" x14ac:dyDescent="0.3">
      <c r="A258" s="41" t="s">
        <v>271</v>
      </c>
      <c r="B258" s="42">
        <v>45035</v>
      </c>
      <c r="C258" s="42" t="str">
        <f t="shared" si="29"/>
        <v>Apr-2023</v>
      </c>
      <c r="D258" s="42" t="str">
        <f t="shared" si="30"/>
        <v>Q2-2023</v>
      </c>
      <c r="E258" s="42">
        <v>45053</v>
      </c>
      <c r="F258" s="42">
        <f t="shared" si="31"/>
        <v>45053</v>
      </c>
      <c r="G258" s="43">
        <f t="shared" si="32"/>
        <v>18</v>
      </c>
      <c r="H258" s="44" t="s">
        <v>649</v>
      </c>
      <c r="I258" s="44" t="s">
        <v>658</v>
      </c>
      <c r="J258" s="44" t="s">
        <v>683</v>
      </c>
      <c r="K258" s="30" t="str">
        <f t="shared" si="33"/>
        <v>Europe→United Kingdom→London</v>
      </c>
      <c r="L258" s="44" t="s">
        <v>703</v>
      </c>
      <c r="M258" s="44" t="s">
        <v>711</v>
      </c>
      <c r="N258" s="44" t="s">
        <v>722</v>
      </c>
      <c r="O258" s="44" t="s">
        <v>729</v>
      </c>
      <c r="P258" s="44" t="s">
        <v>991</v>
      </c>
      <c r="Q258" s="45">
        <v>516.96</v>
      </c>
      <c r="R258" s="45">
        <v>745.38</v>
      </c>
      <c r="S258" s="45" t="str">
        <f>IF('standardised dimensions'!$R258&lt;=_xlfn.PERCENTILE.INC( Q258:Q879,0.25),"Low",IF(R258&lt;=_xlfn.PERCENTILE.INC(Q258:Q879,0.5),"Medium","High"))</f>
        <v>Medium</v>
      </c>
      <c r="T258" s="46">
        <v>0.19700000000000001</v>
      </c>
      <c r="U258" s="43">
        <v>4</v>
      </c>
      <c r="V258" s="45">
        <f t="shared" ref="V258:V321" si="36">R258*U258*(1-T258)</f>
        <v>2394.1605599999998</v>
      </c>
      <c r="W258" s="45">
        <f t="shared" ref="W258:W321" si="37">Q258*U258</f>
        <v>2067.84</v>
      </c>
      <c r="X258" s="45">
        <f t="shared" si="34"/>
        <v>326.32055999999966</v>
      </c>
      <c r="Y258" s="46">
        <f t="shared" si="35"/>
        <v>0.13629852794835101</v>
      </c>
    </row>
    <row r="259" spans="1:25" x14ac:dyDescent="0.3">
      <c r="A259" s="35" t="s">
        <v>272</v>
      </c>
      <c r="B259" s="36">
        <v>45835</v>
      </c>
      <c r="C259" s="36" t="str">
        <f t="shared" ref="C259:C322" si="38">TEXT(B259,"MMM-YYYY")</f>
        <v>Jun-2025</v>
      </c>
      <c r="D259" s="36" t="str">
        <f t="shared" ref="D259:D322" si="39">"Q"&amp;ROUNDUP(MONTH(B259)/3,0)&amp;"-"&amp;YEAR(B259)</f>
        <v>Q2-2025</v>
      </c>
      <c r="E259" s="36">
        <v>45843</v>
      </c>
      <c r="F259" s="36">
        <f t="shared" ref="F259:F322" si="40">IF(E259&lt;B259,B259,E259)</f>
        <v>45843</v>
      </c>
      <c r="G259" s="37">
        <f t="shared" ref="G259:G322" si="41">F259-B259</f>
        <v>8</v>
      </c>
      <c r="H259" s="38" t="s">
        <v>649</v>
      </c>
      <c r="I259" s="38" t="s">
        <v>656</v>
      </c>
      <c r="J259" s="38" t="s">
        <v>684</v>
      </c>
      <c r="K259" s="30" t="str">
        <f t="shared" ref="K259:K322" si="42">CONCATENATE(H259&amp;"→"&amp;I259&amp;"→"&amp;J259)</f>
        <v>Europe→Germany→Munich</v>
      </c>
      <c r="L259" s="38" t="s">
        <v>705</v>
      </c>
      <c r="M259" s="38" t="s">
        <v>711</v>
      </c>
      <c r="N259" s="38" t="s">
        <v>715</v>
      </c>
      <c r="O259" s="38" t="s">
        <v>732</v>
      </c>
      <c r="P259" s="38" t="s">
        <v>992</v>
      </c>
      <c r="Q259" s="39">
        <v>314.93</v>
      </c>
      <c r="R259" s="39">
        <v>687.95</v>
      </c>
      <c r="S259" s="39" t="str">
        <f>IF('standardised dimensions'!$R259&lt;=_xlfn.PERCENTILE.INC( Q259:Q880,0.25),"Low",IF(R259&lt;=_xlfn.PERCENTILE.INC(Q259:Q880,0.5),"Medium","High"))</f>
        <v>Medium</v>
      </c>
      <c r="T259" s="40">
        <v>0.20499999999999999</v>
      </c>
      <c r="U259" s="37">
        <v>8</v>
      </c>
      <c r="V259" s="39">
        <f t="shared" si="36"/>
        <v>4375.3620000000001</v>
      </c>
      <c r="W259" s="39">
        <f t="shared" si="37"/>
        <v>2519.44</v>
      </c>
      <c r="X259" s="39">
        <f t="shared" ref="X259:X322" si="43">V259-W259</f>
        <v>1855.922</v>
      </c>
      <c r="Y259" s="40">
        <f t="shared" ref="Y259:Y322" si="44">IF(V259=0,0,X259/V259)</f>
        <v>0.424175645352316</v>
      </c>
    </row>
    <row r="260" spans="1:25" x14ac:dyDescent="0.3">
      <c r="A260" s="41" t="s">
        <v>273</v>
      </c>
      <c r="B260" s="42">
        <v>45210</v>
      </c>
      <c r="C260" s="42" t="str">
        <f t="shared" si="38"/>
        <v>Oct-2023</v>
      </c>
      <c r="D260" s="42" t="str">
        <f t="shared" si="39"/>
        <v>Q4-2023</v>
      </c>
      <c r="E260" s="42">
        <v>45212</v>
      </c>
      <c r="F260" s="42">
        <f t="shared" si="40"/>
        <v>45212</v>
      </c>
      <c r="G260" s="43">
        <f t="shared" si="41"/>
        <v>2</v>
      </c>
      <c r="H260" s="44" t="s">
        <v>648</v>
      </c>
      <c r="I260" s="44" t="s">
        <v>655</v>
      </c>
      <c r="J260" s="44" t="s">
        <v>672</v>
      </c>
      <c r="K260" s="30" t="str">
        <f t="shared" si="42"/>
        <v>Americas→Brazil→Brasília</v>
      </c>
      <c r="L260" s="44" t="s">
        <v>704</v>
      </c>
      <c r="M260" s="44" t="s">
        <v>710</v>
      </c>
      <c r="N260" s="44" t="s">
        <v>1427</v>
      </c>
      <c r="O260" s="44" t="s">
        <v>733</v>
      </c>
      <c r="P260" s="44" t="s">
        <v>993</v>
      </c>
      <c r="Q260" s="45">
        <v>715.94</v>
      </c>
      <c r="R260" s="45">
        <v>550.07000000000005</v>
      </c>
      <c r="S260" s="45" t="str">
        <f>IF('standardised dimensions'!$R260&lt;=_xlfn.PERCENTILE.INC( Q260:Q881,0.25),"Low",IF(R260&lt;=_xlfn.PERCENTILE.INC(Q260:Q881,0.5),"Medium","High"))</f>
        <v>Medium</v>
      </c>
      <c r="T260" s="46">
        <v>0.14000000000000001</v>
      </c>
      <c r="U260" s="43">
        <v>16</v>
      </c>
      <c r="V260" s="45">
        <f t="shared" si="36"/>
        <v>7568.9632000000001</v>
      </c>
      <c r="W260" s="45">
        <f t="shared" si="37"/>
        <v>11455.04</v>
      </c>
      <c r="X260" s="45">
        <f t="shared" si="43"/>
        <v>-3886.0768000000007</v>
      </c>
      <c r="Y260" s="46">
        <f t="shared" si="44"/>
        <v>-0.51342260456491595</v>
      </c>
    </row>
    <row r="261" spans="1:25" x14ac:dyDescent="0.3">
      <c r="A261" s="35" t="s">
        <v>274</v>
      </c>
      <c r="B261" s="36">
        <v>45066</v>
      </c>
      <c r="C261" s="36" t="str">
        <f t="shared" si="38"/>
        <v>May-2023</v>
      </c>
      <c r="D261" s="36" t="str">
        <f t="shared" si="39"/>
        <v>Q2-2023</v>
      </c>
      <c r="E261" s="36">
        <v>45084</v>
      </c>
      <c r="F261" s="36">
        <f t="shared" si="40"/>
        <v>45084</v>
      </c>
      <c r="G261" s="37">
        <f t="shared" si="41"/>
        <v>18</v>
      </c>
      <c r="H261" s="38" t="s">
        <v>646</v>
      </c>
      <c r="I261" s="38" t="s">
        <v>651</v>
      </c>
      <c r="J261" s="38" t="s">
        <v>663</v>
      </c>
      <c r="K261" s="30" t="str">
        <f t="shared" si="42"/>
        <v>Africa→Nigeria→Port Harcourt</v>
      </c>
      <c r="L261" s="38" t="s">
        <v>706</v>
      </c>
      <c r="M261" s="38" t="s">
        <v>710</v>
      </c>
      <c r="N261" s="38" t="s">
        <v>718</v>
      </c>
      <c r="O261" s="38" t="s">
        <v>727</v>
      </c>
      <c r="P261" s="38" t="s">
        <v>994</v>
      </c>
      <c r="Q261" s="39">
        <v>1120.06</v>
      </c>
      <c r="R261" s="39">
        <v>2068.21</v>
      </c>
      <c r="S261" s="39" t="str">
        <f>IF('standardised dimensions'!$R261&lt;=_xlfn.PERCENTILE.INC( Q261:Q882,0.25),"Low",IF(R261&lt;=_xlfn.PERCENTILE.INC(Q261:Q882,0.5),"Medium","High"))</f>
        <v>High</v>
      </c>
      <c r="T261" s="40">
        <v>7.8E-2</v>
      </c>
      <c r="U261" s="37">
        <v>12</v>
      </c>
      <c r="V261" s="39">
        <f t="shared" si="36"/>
        <v>22882.675440000003</v>
      </c>
      <c r="W261" s="39">
        <f t="shared" si="37"/>
        <v>13440.72</v>
      </c>
      <c r="X261" s="39">
        <f t="shared" si="43"/>
        <v>9441.9554400000034</v>
      </c>
      <c r="Y261" s="40">
        <f t="shared" si="44"/>
        <v>0.41262462795303284</v>
      </c>
    </row>
    <row r="262" spans="1:25" x14ac:dyDescent="0.3">
      <c r="A262" s="41" t="s">
        <v>275</v>
      </c>
      <c r="B262" s="42">
        <v>45073</v>
      </c>
      <c r="C262" s="42" t="str">
        <f t="shared" si="38"/>
        <v>May-2023</v>
      </c>
      <c r="D262" s="42" t="str">
        <f t="shared" si="39"/>
        <v>Q2-2023</v>
      </c>
      <c r="E262" s="42">
        <v>45096</v>
      </c>
      <c r="F262" s="42">
        <f t="shared" si="40"/>
        <v>45096</v>
      </c>
      <c r="G262" s="43">
        <f t="shared" si="41"/>
        <v>23</v>
      </c>
      <c r="H262" s="44" t="s">
        <v>649</v>
      </c>
      <c r="I262" s="44" t="s">
        <v>656</v>
      </c>
      <c r="J262" s="44" t="s">
        <v>671</v>
      </c>
      <c r="K262" s="30" t="str">
        <f t="shared" si="42"/>
        <v>Europe→Germany→Berlin</v>
      </c>
      <c r="L262" s="44" t="s">
        <v>702</v>
      </c>
      <c r="M262" s="44" t="s">
        <v>707</v>
      </c>
      <c r="N262" s="44" t="s">
        <v>719</v>
      </c>
      <c r="O262" s="44" t="s">
        <v>733</v>
      </c>
      <c r="P262" s="44" t="s">
        <v>995</v>
      </c>
      <c r="Q262" s="45">
        <v>1471.58</v>
      </c>
      <c r="R262" s="45">
        <v>2576.65</v>
      </c>
      <c r="S262" s="45" t="str">
        <f>IF('standardised dimensions'!$R262&lt;=_xlfn.PERCENTILE.INC( Q262:Q883,0.25),"Low",IF(R262&lt;=_xlfn.PERCENTILE.INC(Q262:Q883,0.5),"Medium","High"))</f>
        <v>High</v>
      </c>
      <c r="T262" s="46">
        <v>4.0000000000000001E-3</v>
      </c>
      <c r="U262" s="43">
        <v>7</v>
      </c>
      <c r="V262" s="45">
        <f t="shared" si="36"/>
        <v>17964.4038</v>
      </c>
      <c r="W262" s="45">
        <f t="shared" si="37"/>
        <v>10301.06</v>
      </c>
      <c r="X262" s="45">
        <f t="shared" si="43"/>
        <v>7663.3438000000006</v>
      </c>
      <c r="Y262" s="46">
        <f t="shared" si="44"/>
        <v>0.4265849223451546</v>
      </c>
    </row>
    <row r="263" spans="1:25" x14ac:dyDescent="0.3">
      <c r="A263" s="35" t="s">
        <v>276</v>
      </c>
      <c r="B263" s="36">
        <v>45142</v>
      </c>
      <c r="C263" s="36" t="str">
        <f t="shared" si="38"/>
        <v>Aug-2023</v>
      </c>
      <c r="D263" s="36" t="str">
        <f t="shared" si="39"/>
        <v>Q3-2023</v>
      </c>
      <c r="E263" s="36">
        <v>45162</v>
      </c>
      <c r="F263" s="36">
        <f t="shared" si="40"/>
        <v>45162</v>
      </c>
      <c r="G263" s="37">
        <f t="shared" si="41"/>
        <v>20</v>
      </c>
      <c r="H263" s="38" t="s">
        <v>648</v>
      </c>
      <c r="I263" s="38" t="s">
        <v>655</v>
      </c>
      <c r="J263" s="38" t="s">
        <v>672</v>
      </c>
      <c r="K263" s="30" t="str">
        <f t="shared" si="42"/>
        <v>Americas→Brazil→Brasília</v>
      </c>
      <c r="L263" s="38" t="s">
        <v>703</v>
      </c>
      <c r="M263" s="38" t="s">
        <v>711</v>
      </c>
      <c r="N263" s="38" t="s">
        <v>1427</v>
      </c>
      <c r="O263" s="38" t="s">
        <v>729</v>
      </c>
      <c r="P263" s="38" t="s">
        <v>996</v>
      </c>
      <c r="Q263" s="39">
        <v>582.88</v>
      </c>
      <c r="R263" s="39">
        <v>1044.1400000000001</v>
      </c>
      <c r="S263" s="39" t="str">
        <f>IF('standardised dimensions'!$R263&lt;=_xlfn.PERCENTILE.INC( Q263:Q884,0.25),"Low",IF(R263&lt;=_xlfn.PERCENTILE.INC(Q263:Q884,0.5),"Medium","High"))</f>
        <v>High</v>
      </c>
      <c r="T263" s="40">
        <v>0.216</v>
      </c>
      <c r="U263" s="37">
        <v>10</v>
      </c>
      <c r="V263" s="39">
        <f t="shared" si="36"/>
        <v>8186.057600000001</v>
      </c>
      <c r="W263" s="39">
        <f t="shared" si="37"/>
        <v>5828.8</v>
      </c>
      <c r="X263" s="39">
        <f t="shared" si="43"/>
        <v>2357.2576000000008</v>
      </c>
      <c r="Y263" s="40">
        <f t="shared" si="44"/>
        <v>0.28796005539956138</v>
      </c>
    </row>
    <row r="264" spans="1:25" x14ac:dyDescent="0.3">
      <c r="A264" s="41" t="s">
        <v>277</v>
      </c>
      <c r="B264" s="42">
        <v>45829</v>
      </c>
      <c r="C264" s="42" t="str">
        <f t="shared" si="38"/>
        <v>Jun-2025</v>
      </c>
      <c r="D264" s="42" t="str">
        <f t="shared" si="39"/>
        <v>Q2-2025</v>
      </c>
      <c r="E264" s="42">
        <v>45835</v>
      </c>
      <c r="F264" s="42">
        <f t="shared" si="40"/>
        <v>45835</v>
      </c>
      <c r="G264" s="43">
        <f t="shared" si="41"/>
        <v>6</v>
      </c>
      <c r="H264" s="44" t="s">
        <v>646</v>
      </c>
      <c r="I264" s="44" t="s">
        <v>661</v>
      </c>
      <c r="J264" s="44" t="s">
        <v>687</v>
      </c>
      <c r="K264" s="30" t="str">
        <f t="shared" si="42"/>
        <v>Africa→South Africa→Durban</v>
      </c>
      <c r="L264" s="44" t="s">
        <v>706</v>
      </c>
      <c r="M264" s="44" t="s">
        <v>710</v>
      </c>
      <c r="N264" s="44" t="s">
        <v>725</v>
      </c>
      <c r="O264" s="44" t="s">
        <v>730</v>
      </c>
      <c r="P264" s="44" t="s">
        <v>997</v>
      </c>
      <c r="Q264" s="45">
        <v>93.91</v>
      </c>
      <c r="R264" s="45">
        <v>99.04</v>
      </c>
      <c r="S264" s="45" t="str">
        <f>IF('standardised dimensions'!$R264&lt;=_xlfn.PERCENTILE.INC( Q264:Q885,0.25),"Low",IF(R264&lt;=_xlfn.PERCENTILE.INC(Q264:Q885,0.5),"Medium","High"))</f>
        <v>Low</v>
      </c>
      <c r="T264" s="46">
        <v>5.7000000000000002E-2</v>
      </c>
      <c r="U264" s="43">
        <v>6</v>
      </c>
      <c r="V264" s="45">
        <f t="shared" si="36"/>
        <v>560.36831999999993</v>
      </c>
      <c r="W264" s="45">
        <f t="shared" si="37"/>
        <v>563.46</v>
      </c>
      <c r="X264" s="45">
        <f t="shared" si="43"/>
        <v>-3.0916800000001103</v>
      </c>
      <c r="Y264" s="46">
        <f t="shared" si="44"/>
        <v>-5.5172283829323376E-3</v>
      </c>
    </row>
    <row r="265" spans="1:25" x14ac:dyDescent="0.3">
      <c r="A265" s="35" t="s">
        <v>278</v>
      </c>
      <c r="B265" s="36">
        <v>45763</v>
      </c>
      <c r="C265" s="36" t="str">
        <f t="shared" si="38"/>
        <v>Apr-2025</v>
      </c>
      <c r="D265" s="36" t="str">
        <f t="shared" si="39"/>
        <v>Q2-2025</v>
      </c>
      <c r="E265" s="36">
        <v>45773</v>
      </c>
      <c r="F265" s="36">
        <f t="shared" si="40"/>
        <v>45773</v>
      </c>
      <c r="G265" s="37">
        <f t="shared" si="41"/>
        <v>10</v>
      </c>
      <c r="H265" s="38" t="s">
        <v>646</v>
      </c>
      <c r="I265" s="38" t="s">
        <v>651</v>
      </c>
      <c r="J265" s="38" t="s">
        <v>663</v>
      </c>
      <c r="K265" s="30" t="str">
        <f t="shared" si="42"/>
        <v>Africa→Nigeria→Port Harcourt</v>
      </c>
      <c r="L265" s="38" t="s">
        <v>706</v>
      </c>
      <c r="M265" s="38" t="s">
        <v>709</v>
      </c>
      <c r="N265" s="38" t="s">
        <v>721</v>
      </c>
      <c r="O265" s="38" t="s">
        <v>731</v>
      </c>
      <c r="P265" s="38" t="s">
        <v>998</v>
      </c>
      <c r="Q265" s="39">
        <v>1457.44</v>
      </c>
      <c r="R265" s="39">
        <v>1996.81</v>
      </c>
      <c r="S265" s="39" t="str">
        <f>IF('standardised dimensions'!$R265&lt;=_xlfn.PERCENTILE.INC( Q265:Q886,0.25),"Low",IF(R265&lt;=_xlfn.PERCENTILE.INC(Q265:Q886,0.5),"Medium","High"))</f>
        <v>High</v>
      </c>
      <c r="T265" s="40">
        <v>0.126</v>
      </c>
      <c r="U265" s="37">
        <v>23</v>
      </c>
      <c r="V265" s="39">
        <f t="shared" si="36"/>
        <v>40139.874619999995</v>
      </c>
      <c r="W265" s="39">
        <f t="shared" si="37"/>
        <v>33521.120000000003</v>
      </c>
      <c r="X265" s="39">
        <f t="shared" si="43"/>
        <v>6618.7546199999924</v>
      </c>
      <c r="Y265" s="40">
        <f t="shared" si="44"/>
        <v>0.16489225944672353</v>
      </c>
    </row>
    <row r="266" spans="1:25" x14ac:dyDescent="0.3">
      <c r="A266" s="41" t="s">
        <v>279</v>
      </c>
      <c r="B266" s="42">
        <v>45902</v>
      </c>
      <c r="C266" s="42" t="str">
        <f t="shared" si="38"/>
        <v>Sep-2025</v>
      </c>
      <c r="D266" s="42" t="str">
        <f t="shared" si="39"/>
        <v>Q3-2025</v>
      </c>
      <c r="E266" s="42">
        <v>45911</v>
      </c>
      <c r="F266" s="42">
        <f t="shared" si="40"/>
        <v>45911</v>
      </c>
      <c r="G266" s="43">
        <f t="shared" si="41"/>
        <v>9</v>
      </c>
      <c r="H266" s="44" t="s">
        <v>648</v>
      </c>
      <c r="I266" s="44" t="s">
        <v>653</v>
      </c>
      <c r="J266" s="44" t="s">
        <v>667</v>
      </c>
      <c r="K266" s="30" t="str">
        <f t="shared" si="42"/>
        <v>Americas→Canada→Toronto</v>
      </c>
      <c r="L266" s="44" t="s">
        <v>701</v>
      </c>
      <c r="M266" s="44" t="s">
        <v>710</v>
      </c>
      <c r="N266" s="44" t="s">
        <v>724</v>
      </c>
      <c r="O266" s="44" t="s">
        <v>728</v>
      </c>
      <c r="P266" s="44" t="s">
        <v>999</v>
      </c>
      <c r="Q266" s="45">
        <v>1207.6300000000001</v>
      </c>
      <c r="R266" s="45">
        <v>921.68</v>
      </c>
      <c r="S266" s="45" t="str">
        <f>IF('standardised dimensions'!$R266&lt;=_xlfn.PERCENTILE.INC( Q266:Q887,0.25),"Low",IF(R266&lt;=_xlfn.PERCENTILE.INC(Q266:Q887,0.5),"Medium","High"))</f>
        <v>High</v>
      </c>
      <c r="T266" s="46">
        <v>0.19600000000000001</v>
      </c>
      <c r="U266" s="43">
        <v>17</v>
      </c>
      <c r="V266" s="45">
        <f t="shared" si="36"/>
        <v>12597.52224</v>
      </c>
      <c r="W266" s="45">
        <f t="shared" si="37"/>
        <v>20529.710000000003</v>
      </c>
      <c r="X266" s="45">
        <f t="shared" si="43"/>
        <v>-7932.1877600000025</v>
      </c>
      <c r="Y266" s="46">
        <f t="shared" si="44"/>
        <v>-0.62966253274897988</v>
      </c>
    </row>
    <row r="267" spans="1:25" x14ac:dyDescent="0.3">
      <c r="A267" s="35" t="s">
        <v>280</v>
      </c>
      <c r="B267" s="36">
        <v>45573</v>
      </c>
      <c r="C267" s="36" t="str">
        <f t="shared" si="38"/>
        <v>Oct-2024</v>
      </c>
      <c r="D267" s="36" t="str">
        <f t="shared" si="39"/>
        <v>Q4-2024</v>
      </c>
      <c r="E267" s="36">
        <v>45573</v>
      </c>
      <c r="F267" s="36">
        <f t="shared" si="40"/>
        <v>45573</v>
      </c>
      <c r="G267" s="37">
        <f t="shared" si="41"/>
        <v>0</v>
      </c>
      <c r="H267" s="38" t="s">
        <v>649</v>
      </c>
      <c r="I267" s="38" t="s">
        <v>658</v>
      </c>
      <c r="J267" s="38" t="s">
        <v>683</v>
      </c>
      <c r="K267" s="30" t="str">
        <f t="shared" si="42"/>
        <v>Europe→United Kingdom→London</v>
      </c>
      <c r="L267" s="38" t="s">
        <v>701</v>
      </c>
      <c r="M267" s="38" t="s">
        <v>708</v>
      </c>
      <c r="N267" s="38" t="s">
        <v>718</v>
      </c>
      <c r="O267" s="38" t="s">
        <v>732</v>
      </c>
      <c r="P267" s="38" t="s">
        <v>1000</v>
      </c>
      <c r="Q267" s="39">
        <v>1108.1099999999999</v>
      </c>
      <c r="R267" s="39">
        <v>2503.79</v>
      </c>
      <c r="S267" s="39" t="str">
        <f>IF('standardised dimensions'!$R267&lt;=_xlfn.PERCENTILE.INC( Q267:Q888,0.25),"Low",IF(R267&lt;=_xlfn.PERCENTILE.INC(Q267:Q888,0.5),"Medium","High"))</f>
        <v>High</v>
      </c>
      <c r="T267" s="40">
        <v>0.184</v>
      </c>
      <c r="U267" s="37">
        <v>19</v>
      </c>
      <c r="V267" s="39">
        <f t="shared" si="36"/>
        <v>38818.760160000005</v>
      </c>
      <c r="W267" s="39">
        <f t="shared" si="37"/>
        <v>21054.089999999997</v>
      </c>
      <c r="X267" s="39">
        <f t="shared" si="43"/>
        <v>17764.670160000009</v>
      </c>
      <c r="Y267" s="40">
        <f t="shared" si="44"/>
        <v>0.45763105485025896</v>
      </c>
    </row>
    <row r="268" spans="1:25" x14ac:dyDescent="0.3">
      <c r="A268" s="41" t="s">
        <v>281</v>
      </c>
      <c r="B268" s="42">
        <v>45053</v>
      </c>
      <c r="C268" s="42" t="str">
        <f t="shared" si="38"/>
        <v>May-2023</v>
      </c>
      <c r="D268" s="42" t="str">
        <f t="shared" si="39"/>
        <v>Q2-2023</v>
      </c>
      <c r="E268" s="42">
        <v>45051</v>
      </c>
      <c r="F268" s="42">
        <f t="shared" si="40"/>
        <v>45053</v>
      </c>
      <c r="G268" s="43">
        <f t="shared" si="41"/>
        <v>0</v>
      </c>
      <c r="H268" s="44" t="s">
        <v>646</v>
      </c>
      <c r="I268" s="44" t="s">
        <v>651</v>
      </c>
      <c r="J268" s="44" t="s">
        <v>663</v>
      </c>
      <c r="K268" s="30" t="str">
        <f t="shared" si="42"/>
        <v>Africa→Nigeria→Port Harcourt</v>
      </c>
      <c r="L268" s="44" t="s">
        <v>703</v>
      </c>
      <c r="M268" s="44" t="s">
        <v>709</v>
      </c>
      <c r="N268" s="44" t="s">
        <v>720</v>
      </c>
      <c r="O268" s="44" t="s">
        <v>727</v>
      </c>
      <c r="P268" s="44" t="s">
        <v>1001</v>
      </c>
      <c r="Q268" s="45">
        <v>1269.6500000000001</v>
      </c>
      <c r="R268" s="45">
        <v>2462.77</v>
      </c>
      <c r="S268" s="45" t="str">
        <f>IF('standardised dimensions'!$R268&lt;=_xlfn.PERCENTILE.INC( Q268:Q889,0.25),"Low",IF(R268&lt;=_xlfn.PERCENTILE.INC(Q268:Q889,0.5),"Medium","High"))</f>
        <v>High</v>
      </c>
      <c r="T268" s="46">
        <v>0.107</v>
      </c>
      <c r="U268" s="43">
        <v>8</v>
      </c>
      <c r="V268" s="45">
        <f t="shared" si="36"/>
        <v>17594.028880000002</v>
      </c>
      <c r="W268" s="45">
        <f t="shared" si="37"/>
        <v>10157.200000000001</v>
      </c>
      <c r="X268" s="45">
        <f t="shared" si="43"/>
        <v>7436.8288800000009</v>
      </c>
      <c r="Y268" s="46">
        <f t="shared" si="44"/>
        <v>0.42269050089225502</v>
      </c>
    </row>
    <row r="269" spans="1:25" x14ac:dyDescent="0.3">
      <c r="A269" s="35" t="s">
        <v>282</v>
      </c>
      <c r="B269" s="36">
        <v>45284</v>
      </c>
      <c r="C269" s="36" t="str">
        <f t="shared" si="38"/>
        <v>Dec-2023</v>
      </c>
      <c r="D269" s="36" t="str">
        <f t="shared" si="39"/>
        <v>Q4-2023</v>
      </c>
      <c r="E269" s="36">
        <v>45292</v>
      </c>
      <c r="F269" s="36">
        <f t="shared" si="40"/>
        <v>45292</v>
      </c>
      <c r="G269" s="37">
        <f t="shared" si="41"/>
        <v>8</v>
      </c>
      <c r="H269" s="38" t="s">
        <v>648</v>
      </c>
      <c r="I269" s="38" t="s">
        <v>655</v>
      </c>
      <c r="J269" s="38" t="s">
        <v>670</v>
      </c>
      <c r="K269" s="30" t="str">
        <f t="shared" si="42"/>
        <v>Americas→Brazil→São Paulo</v>
      </c>
      <c r="L269" s="38" t="s">
        <v>702</v>
      </c>
      <c r="M269" s="38" t="s">
        <v>711</v>
      </c>
      <c r="N269" s="38" t="s">
        <v>712</v>
      </c>
      <c r="O269" s="38" t="s">
        <v>730</v>
      </c>
      <c r="P269" s="38" t="s">
        <v>1002</v>
      </c>
      <c r="Q269" s="39">
        <v>526.49</v>
      </c>
      <c r="R269" s="39">
        <v>496.2</v>
      </c>
      <c r="S269" s="39" t="str">
        <f>IF('standardised dimensions'!$R269&lt;=_xlfn.PERCENTILE.INC( Q269:Q890,0.25),"Low",IF(R269&lt;=_xlfn.PERCENTILE.INC(Q269:Q890,0.5),"Medium","High"))</f>
        <v>Medium</v>
      </c>
      <c r="T269" s="40">
        <v>0</v>
      </c>
      <c r="U269" s="37">
        <v>14</v>
      </c>
      <c r="V269" s="39">
        <f t="shared" si="36"/>
        <v>6946.8</v>
      </c>
      <c r="W269" s="39">
        <f t="shared" si="37"/>
        <v>7370.8600000000006</v>
      </c>
      <c r="X269" s="39">
        <f t="shared" si="43"/>
        <v>-424.0600000000004</v>
      </c>
      <c r="Y269" s="40">
        <f t="shared" si="44"/>
        <v>-6.1043933897621985E-2</v>
      </c>
    </row>
    <row r="270" spans="1:25" x14ac:dyDescent="0.3">
      <c r="A270" s="41" t="s">
        <v>283</v>
      </c>
      <c r="B270" s="42">
        <v>45301</v>
      </c>
      <c r="C270" s="42" t="str">
        <f t="shared" si="38"/>
        <v>Jan-2024</v>
      </c>
      <c r="D270" s="42" t="str">
        <f t="shared" si="39"/>
        <v>Q1-2024</v>
      </c>
      <c r="E270" s="42">
        <v>45314</v>
      </c>
      <c r="F270" s="42">
        <f t="shared" si="40"/>
        <v>45314</v>
      </c>
      <c r="G270" s="43">
        <f t="shared" si="41"/>
        <v>13</v>
      </c>
      <c r="H270" s="44" t="s">
        <v>649</v>
      </c>
      <c r="I270" s="44" t="s">
        <v>657</v>
      </c>
      <c r="J270" s="44" t="s">
        <v>673</v>
      </c>
      <c r="K270" s="30" t="str">
        <f t="shared" si="42"/>
        <v>Europe→France→Marseille</v>
      </c>
      <c r="L270" s="44" t="s">
        <v>701</v>
      </c>
      <c r="M270" s="44" t="s">
        <v>711</v>
      </c>
      <c r="N270" s="44" t="s">
        <v>720</v>
      </c>
      <c r="O270" s="44" t="s">
        <v>728</v>
      </c>
      <c r="P270" s="44" t="s">
        <v>1003</v>
      </c>
      <c r="Q270" s="45">
        <v>720</v>
      </c>
      <c r="R270" s="45">
        <v>907.59</v>
      </c>
      <c r="S270" s="45" t="str">
        <f>IF('standardised dimensions'!$R270&lt;=_xlfn.PERCENTILE.INC( Q270:Q891,0.25),"Low",IF(R270&lt;=_xlfn.PERCENTILE.INC(Q270:Q891,0.5),"Medium","High"))</f>
        <v>High</v>
      </c>
      <c r="T270" s="46">
        <v>0.154</v>
      </c>
      <c r="U270" s="43">
        <v>10</v>
      </c>
      <c r="V270" s="45">
        <f t="shared" si="36"/>
        <v>7678.2113999999992</v>
      </c>
      <c r="W270" s="45">
        <f t="shared" si="37"/>
        <v>7200</v>
      </c>
      <c r="X270" s="45">
        <f t="shared" si="43"/>
        <v>478.21139999999923</v>
      </c>
      <c r="Y270" s="46">
        <f t="shared" si="44"/>
        <v>6.2281614179052078E-2</v>
      </c>
    </row>
    <row r="271" spans="1:25" x14ac:dyDescent="0.3">
      <c r="A271" s="35" t="s">
        <v>284</v>
      </c>
      <c r="B271" s="36">
        <v>45141</v>
      </c>
      <c r="C271" s="36" t="str">
        <f t="shared" si="38"/>
        <v>Aug-2023</v>
      </c>
      <c r="D271" s="36" t="str">
        <f t="shared" si="39"/>
        <v>Q3-2023</v>
      </c>
      <c r="E271" s="36">
        <v>45152</v>
      </c>
      <c r="F271" s="36">
        <f t="shared" si="40"/>
        <v>45152</v>
      </c>
      <c r="G271" s="37">
        <f t="shared" si="41"/>
        <v>11</v>
      </c>
      <c r="H271" s="38" t="s">
        <v>648</v>
      </c>
      <c r="I271" s="38" t="s">
        <v>655</v>
      </c>
      <c r="J271" s="38" t="s">
        <v>672</v>
      </c>
      <c r="K271" s="30" t="str">
        <f t="shared" si="42"/>
        <v>Americas→Brazil→Brasília</v>
      </c>
      <c r="L271" s="38" t="s">
        <v>701</v>
      </c>
      <c r="M271" s="38" t="s">
        <v>711</v>
      </c>
      <c r="N271" s="38" t="s">
        <v>713</v>
      </c>
      <c r="O271" s="38" t="s">
        <v>733</v>
      </c>
      <c r="P271" s="38" t="s">
        <v>1004</v>
      </c>
      <c r="Q271" s="39">
        <v>232.73</v>
      </c>
      <c r="R271" s="39">
        <v>334.19</v>
      </c>
      <c r="S271" s="39" t="str">
        <f>IF('standardised dimensions'!$R271&lt;=_xlfn.PERCENTILE.INC( Q271:Q892,0.25),"Low",IF(R271&lt;=_xlfn.PERCENTILE.INC(Q271:Q892,0.5),"Medium","High"))</f>
        <v>Low</v>
      </c>
      <c r="T271" s="40">
        <v>0.13400000000000001</v>
      </c>
      <c r="U271" s="37">
        <v>25</v>
      </c>
      <c r="V271" s="39">
        <f t="shared" si="36"/>
        <v>7235.2134999999998</v>
      </c>
      <c r="W271" s="39">
        <f t="shared" si="37"/>
        <v>5818.25</v>
      </c>
      <c r="X271" s="39">
        <f t="shared" si="43"/>
        <v>1416.9634999999998</v>
      </c>
      <c r="Y271" s="40">
        <f t="shared" si="44"/>
        <v>0.1958426658729559</v>
      </c>
    </row>
    <row r="272" spans="1:25" x14ac:dyDescent="0.3">
      <c r="A272" s="41" t="s">
        <v>285</v>
      </c>
      <c r="B272" s="42">
        <v>45707</v>
      </c>
      <c r="C272" s="42" t="str">
        <f t="shared" si="38"/>
        <v>Feb-2025</v>
      </c>
      <c r="D272" s="42" t="str">
        <f t="shared" si="39"/>
        <v>Q1-2025</v>
      </c>
      <c r="E272" s="42">
        <v>45725</v>
      </c>
      <c r="F272" s="42">
        <f t="shared" si="40"/>
        <v>45725</v>
      </c>
      <c r="G272" s="43">
        <f t="shared" si="41"/>
        <v>18</v>
      </c>
      <c r="H272" s="44" t="s">
        <v>647</v>
      </c>
      <c r="I272" s="44" t="s">
        <v>654</v>
      </c>
      <c r="J272" s="44" t="s">
        <v>680</v>
      </c>
      <c r="K272" s="30" t="str">
        <f t="shared" si="42"/>
        <v>Asia→India→Delhi</v>
      </c>
      <c r="L272" s="44" t="s">
        <v>705</v>
      </c>
      <c r="M272" s="44" t="s">
        <v>711</v>
      </c>
      <c r="N272" s="44" t="s">
        <v>719</v>
      </c>
      <c r="O272" s="44" t="s">
        <v>732</v>
      </c>
      <c r="P272" s="44" t="s">
        <v>1005</v>
      </c>
      <c r="Q272" s="45">
        <v>325.87</v>
      </c>
      <c r="R272" s="45">
        <v>538.79</v>
      </c>
      <c r="S272" s="45" t="str">
        <f>IF('standardised dimensions'!$R272&lt;=_xlfn.PERCENTILE.INC( Q272:Q893,0.25),"Low",IF(R272&lt;=_xlfn.PERCENTILE.INC(Q272:Q893,0.5),"Medium","High"))</f>
        <v>Medium</v>
      </c>
      <c r="T272" s="46">
        <v>0.17399999999999999</v>
      </c>
      <c r="U272" s="43">
        <v>16</v>
      </c>
      <c r="V272" s="45">
        <f t="shared" si="36"/>
        <v>7120.6486400000003</v>
      </c>
      <c r="W272" s="45">
        <f t="shared" si="37"/>
        <v>5213.92</v>
      </c>
      <c r="X272" s="45">
        <f t="shared" si="43"/>
        <v>1906.7286400000003</v>
      </c>
      <c r="Y272" s="46">
        <f t="shared" si="44"/>
        <v>0.26777457172778013</v>
      </c>
    </row>
    <row r="273" spans="1:25" x14ac:dyDescent="0.3">
      <c r="A273" s="35" t="s">
        <v>286</v>
      </c>
      <c r="B273" s="36">
        <v>45382</v>
      </c>
      <c r="C273" s="36" t="str">
        <f t="shared" si="38"/>
        <v>Mar-2024</v>
      </c>
      <c r="D273" s="36" t="str">
        <f t="shared" si="39"/>
        <v>Q1-2024</v>
      </c>
      <c r="E273" s="36">
        <v>45399</v>
      </c>
      <c r="F273" s="36">
        <f t="shared" si="40"/>
        <v>45399</v>
      </c>
      <c r="G273" s="37">
        <f t="shared" si="41"/>
        <v>17</v>
      </c>
      <c r="H273" s="38" t="s">
        <v>649</v>
      </c>
      <c r="I273" s="38" t="s">
        <v>656</v>
      </c>
      <c r="J273" s="38" t="s">
        <v>698</v>
      </c>
      <c r="K273" s="30" t="str">
        <f t="shared" si="42"/>
        <v>Europe→Germany→Frankfurt</v>
      </c>
      <c r="L273" s="38" t="s">
        <v>702</v>
      </c>
      <c r="M273" s="38" t="s">
        <v>711</v>
      </c>
      <c r="N273" s="38" t="s">
        <v>722</v>
      </c>
      <c r="O273" s="38" t="s">
        <v>732</v>
      </c>
      <c r="P273" s="38" t="s">
        <v>1006</v>
      </c>
      <c r="Q273" s="39">
        <v>1025.51</v>
      </c>
      <c r="R273" s="39">
        <v>1436.54</v>
      </c>
      <c r="S273" s="39" t="str">
        <f>IF('standardised dimensions'!$R273&lt;=_xlfn.PERCENTILE.INC( Q273:Q894,0.25),"Low",IF(R273&lt;=_xlfn.PERCENTILE.INC(Q273:Q894,0.5),"Medium","High"))</f>
        <v>High</v>
      </c>
      <c r="T273" s="40">
        <v>0.13900000000000001</v>
      </c>
      <c r="U273" s="37">
        <v>28</v>
      </c>
      <c r="V273" s="39">
        <f t="shared" si="36"/>
        <v>34632.106319999999</v>
      </c>
      <c r="W273" s="39">
        <f t="shared" si="37"/>
        <v>28714.28</v>
      </c>
      <c r="X273" s="39">
        <f t="shared" si="43"/>
        <v>5917.8263200000001</v>
      </c>
      <c r="Y273" s="40">
        <f t="shared" si="44"/>
        <v>0.17087688127656453</v>
      </c>
    </row>
    <row r="274" spans="1:25" x14ac:dyDescent="0.3">
      <c r="A274" s="41" t="s">
        <v>287</v>
      </c>
      <c r="B274" s="42">
        <v>45131</v>
      </c>
      <c r="C274" s="42" t="str">
        <f t="shared" si="38"/>
        <v>Jul-2023</v>
      </c>
      <c r="D274" s="42" t="str">
        <f t="shared" si="39"/>
        <v>Q3-2023</v>
      </c>
      <c r="E274" s="42">
        <v>45151</v>
      </c>
      <c r="F274" s="42">
        <f t="shared" si="40"/>
        <v>45151</v>
      </c>
      <c r="G274" s="43">
        <f t="shared" si="41"/>
        <v>20</v>
      </c>
      <c r="H274" s="44" t="s">
        <v>648</v>
      </c>
      <c r="I274" s="44" t="s">
        <v>653</v>
      </c>
      <c r="J274" s="44" t="s">
        <v>681</v>
      </c>
      <c r="K274" s="30" t="str">
        <f t="shared" si="42"/>
        <v>Americas→Canada→Montreal</v>
      </c>
      <c r="L274" s="44" t="s">
        <v>702</v>
      </c>
      <c r="M274" s="44" t="s">
        <v>711</v>
      </c>
      <c r="N274" s="44" t="s">
        <v>712</v>
      </c>
      <c r="O274" s="44" t="s">
        <v>732</v>
      </c>
      <c r="P274" s="44" t="s">
        <v>1007</v>
      </c>
      <c r="Q274" s="45">
        <v>1082.3800000000001</v>
      </c>
      <c r="R274" s="45">
        <v>1766.55</v>
      </c>
      <c r="S274" s="45" t="str">
        <f>IF('standardised dimensions'!$R274&lt;=_xlfn.PERCENTILE.INC( Q274:Q895,0.25),"Low",IF(R274&lt;=_xlfn.PERCENTILE.INC(Q274:Q895,0.5),"Medium","High"))</f>
        <v>High</v>
      </c>
      <c r="T274" s="46">
        <v>0.16400000000000001</v>
      </c>
      <c r="U274" s="43">
        <v>20</v>
      </c>
      <c r="V274" s="45">
        <f t="shared" si="36"/>
        <v>29536.716</v>
      </c>
      <c r="W274" s="45">
        <f t="shared" si="37"/>
        <v>21647.600000000002</v>
      </c>
      <c r="X274" s="45">
        <f t="shared" si="43"/>
        <v>7889.1159999999982</v>
      </c>
      <c r="Y274" s="46">
        <f t="shared" si="44"/>
        <v>0.26709523157550752</v>
      </c>
    </row>
    <row r="275" spans="1:25" x14ac:dyDescent="0.3">
      <c r="A275" s="35" t="s">
        <v>288</v>
      </c>
      <c r="B275" s="36">
        <v>45367</v>
      </c>
      <c r="C275" s="36" t="str">
        <f t="shared" si="38"/>
        <v>Mar-2024</v>
      </c>
      <c r="D275" s="36" t="str">
        <f t="shared" si="39"/>
        <v>Q1-2024</v>
      </c>
      <c r="E275" s="36">
        <v>45395</v>
      </c>
      <c r="F275" s="36">
        <f t="shared" si="40"/>
        <v>45395</v>
      </c>
      <c r="G275" s="37">
        <f t="shared" si="41"/>
        <v>28</v>
      </c>
      <c r="H275" s="38" t="s">
        <v>649</v>
      </c>
      <c r="I275" s="38" t="s">
        <v>657</v>
      </c>
      <c r="J275" s="38" t="s">
        <v>690</v>
      </c>
      <c r="K275" s="30" t="str">
        <f t="shared" si="42"/>
        <v>Europe→France→Paris</v>
      </c>
      <c r="L275" s="38" t="s">
        <v>705</v>
      </c>
      <c r="M275" s="38" t="s">
        <v>708</v>
      </c>
      <c r="N275" s="38" t="s">
        <v>723</v>
      </c>
      <c r="O275" s="38" t="s">
        <v>728</v>
      </c>
      <c r="P275" s="38" t="s">
        <v>1008</v>
      </c>
      <c r="Q275" s="39">
        <v>287.61</v>
      </c>
      <c r="R275" s="39">
        <v>628.54</v>
      </c>
      <c r="S275" s="39" t="str">
        <f>IF('standardised dimensions'!$R275&lt;=_xlfn.PERCENTILE.INC( Q275:Q896,0.25),"Low",IF(R275&lt;=_xlfn.PERCENTILE.INC(Q275:Q896,0.5),"Medium","High"))</f>
        <v>Medium</v>
      </c>
      <c r="T275" s="40">
        <v>0.13500000000000001</v>
      </c>
      <c r="U275" s="37">
        <v>21</v>
      </c>
      <c r="V275" s="39">
        <f t="shared" si="36"/>
        <v>11417.429099999999</v>
      </c>
      <c r="W275" s="39">
        <f t="shared" si="37"/>
        <v>6039.81</v>
      </c>
      <c r="X275" s="39">
        <f t="shared" si="43"/>
        <v>5377.619099999999</v>
      </c>
      <c r="Y275" s="40">
        <f t="shared" si="44"/>
        <v>0.47100087531964613</v>
      </c>
    </row>
    <row r="276" spans="1:25" x14ac:dyDescent="0.3">
      <c r="A276" s="41" t="s">
        <v>289</v>
      </c>
      <c r="B276" s="42">
        <v>45316</v>
      </c>
      <c r="C276" s="42" t="str">
        <f t="shared" si="38"/>
        <v>Jan-2024</v>
      </c>
      <c r="D276" s="42" t="str">
        <f t="shared" si="39"/>
        <v>Q1-2024</v>
      </c>
      <c r="E276" s="42">
        <v>45318</v>
      </c>
      <c r="F276" s="42">
        <f t="shared" si="40"/>
        <v>45318</v>
      </c>
      <c r="G276" s="43">
        <f t="shared" si="41"/>
        <v>2</v>
      </c>
      <c r="H276" s="44" t="s">
        <v>648</v>
      </c>
      <c r="I276" s="44" t="s">
        <v>655</v>
      </c>
      <c r="J276" s="44" t="s">
        <v>670</v>
      </c>
      <c r="K276" s="30" t="str">
        <f t="shared" si="42"/>
        <v>Americas→Brazil→São Paulo</v>
      </c>
      <c r="L276" s="44" t="s">
        <v>703</v>
      </c>
      <c r="M276" s="44" t="s">
        <v>709</v>
      </c>
      <c r="N276" s="44" t="s">
        <v>725</v>
      </c>
      <c r="O276" s="44" t="s">
        <v>731</v>
      </c>
      <c r="P276" s="44" t="s">
        <v>1009</v>
      </c>
      <c r="Q276" s="45">
        <v>1410.97</v>
      </c>
      <c r="R276" s="45">
        <v>1650.75</v>
      </c>
      <c r="S276" s="45" t="str">
        <f>IF('standardised dimensions'!$R276&lt;=_xlfn.PERCENTILE.INC( Q276:Q897,0.25),"Low",IF(R276&lt;=_xlfn.PERCENTILE.INC(Q276:Q897,0.5),"Medium","High"))</f>
        <v>High</v>
      </c>
      <c r="T276" s="46">
        <v>0.13500000000000001</v>
      </c>
      <c r="U276" s="43">
        <v>6</v>
      </c>
      <c r="V276" s="45">
        <f t="shared" si="36"/>
        <v>8567.3924999999999</v>
      </c>
      <c r="W276" s="45">
        <f t="shared" si="37"/>
        <v>8465.82</v>
      </c>
      <c r="X276" s="45">
        <f t="shared" si="43"/>
        <v>101.57250000000022</v>
      </c>
      <c r="Y276" s="46">
        <f t="shared" si="44"/>
        <v>1.1855707556295596E-2</v>
      </c>
    </row>
    <row r="277" spans="1:25" x14ac:dyDescent="0.3">
      <c r="A277" s="35" t="s">
        <v>290</v>
      </c>
      <c r="B277" s="36">
        <v>45378</v>
      </c>
      <c r="C277" s="36" t="str">
        <f t="shared" si="38"/>
        <v>Mar-2024</v>
      </c>
      <c r="D277" s="36" t="str">
        <f t="shared" si="39"/>
        <v>Q1-2024</v>
      </c>
      <c r="E277" s="36">
        <v>45393</v>
      </c>
      <c r="F277" s="36">
        <f t="shared" si="40"/>
        <v>45393</v>
      </c>
      <c r="G277" s="37">
        <f t="shared" si="41"/>
        <v>15</v>
      </c>
      <c r="H277" s="38" t="s">
        <v>648</v>
      </c>
      <c r="I277" s="38" t="s">
        <v>660</v>
      </c>
      <c r="J277" s="38" t="s">
        <v>686</v>
      </c>
      <c r="K277" s="30" t="str">
        <f t="shared" si="42"/>
        <v>Americas→USA→San Francisco</v>
      </c>
      <c r="L277" s="38" t="s">
        <v>705</v>
      </c>
      <c r="M277" s="38" t="s">
        <v>711</v>
      </c>
      <c r="N277" s="38" t="s">
        <v>719</v>
      </c>
      <c r="O277" s="38" t="s">
        <v>729</v>
      </c>
      <c r="P277" s="38" t="s">
        <v>1010</v>
      </c>
      <c r="Q277" s="39">
        <v>1338.35</v>
      </c>
      <c r="R277" s="39">
        <v>2247.14</v>
      </c>
      <c r="S277" s="39" t="str">
        <f>IF('standardised dimensions'!$R277&lt;=_xlfn.PERCENTILE.INC( Q277:Q898,0.25),"Low",IF(R277&lt;=_xlfn.PERCENTILE.INC(Q277:Q898,0.5),"Medium","High"))</f>
        <v>High</v>
      </c>
      <c r="T277" s="40">
        <v>0.115</v>
      </c>
      <c r="U277" s="37">
        <v>40</v>
      </c>
      <c r="V277" s="39">
        <f t="shared" si="36"/>
        <v>79548.755999999994</v>
      </c>
      <c r="W277" s="39">
        <f t="shared" si="37"/>
        <v>53534</v>
      </c>
      <c r="X277" s="39">
        <f t="shared" si="43"/>
        <v>26014.755999999994</v>
      </c>
      <c r="Y277" s="40">
        <f t="shared" si="44"/>
        <v>0.32702907384246205</v>
      </c>
    </row>
    <row r="278" spans="1:25" x14ac:dyDescent="0.3">
      <c r="A278" s="41" t="s">
        <v>291</v>
      </c>
      <c r="B278" s="42">
        <v>45832</v>
      </c>
      <c r="C278" s="42" t="str">
        <f t="shared" si="38"/>
        <v>Jun-2025</v>
      </c>
      <c r="D278" s="42" t="str">
        <f t="shared" si="39"/>
        <v>Q2-2025</v>
      </c>
      <c r="E278" s="42">
        <v>45852</v>
      </c>
      <c r="F278" s="42">
        <f t="shared" si="40"/>
        <v>45852</v>
      </c>
      <c r="G278" s="43">
        <f t="shared" si="41"/>
        <v>20</v>
      </c>
      <c r="H278" s="44" t="s">
        <v>649</v>
      </c>
      <c r="I278" s="44" t="s">
        <v>656</v>
      </c>
      <c r="J278" s="44" t="s">
        <v>671</v>
      </c>
      <c r="K278" s="30" t="str">
        <f t="shared" si="42"/>
        <v>Europe→Germany→Berlin</v>
      </c>
      <c r="L278" s="44" t="s">
        <v>701</v>
      </c>
      <c r="M278" s="44" t="s">
        <v>711</v>
      </c>
      <c r="N278" s="44" t="s">
        <v>719</v>
      </c>
      <c r="O278" s="44" t="s">
        <v>733</v>
      </c>
      <c r="P278" s="44" t="s">
        <v>1011</v>
      </c>
      <c r="Q278" s="45">
        <v>385.08</v>
      </c>
      <c r="R278" s="45">
        <v>893.19</v>
      </c>
      <c r="S278" s="45" t="str">
        <f>IF('standardised dimensions'!$R278&lt;=_xlfn.PERCENTILE.INC( Q278:Q899,0.25),"Low",IF(R278&lt;=_xlfn.PERCENTILE.INC(Q278:Q899,0.5),"Medium","High"))</f>
        <v>High</v>
      </c>
      <c r="T278" s="46">
        <v>0.151</v>
      </c>
      <c r="U278" s="43">
        <v>8</v>
      </c>
      <c r="V278" s="45">
        <f t="shared" si="36"/>
        <v>6066.54648</v>
      </c>
      <c r="W278" s="45">
        <f t="shared" si="37"/>
        <v>3080.64</v>
      </c>
      <c r="X278" s="45">
        <f t="shared" si="43"/>
        <v>2985.9064800000001</v>
      </c>
      <c r="Y278" s="46">
        <f t="shared" si="44"/>
        <v>0.49219213762621666</v>
      </c>
    </row>
    <row r="279" spans="1:25" x14ac:dyDescent="0.3">
      <c r="A279" s="35" t="s">
        <v>292</v>
      </c>
      <c r="B279" s="36">
        <v>45459</v>
      </c>
      <c r="C279" s="36" t="str">
        <f t="shared" si="38"/>
        <v>Jun-2024</v>
      </c>
      <c r="D279" s="36" t="str">
        <f t="shared" si="39"/>
        <v>Q2-2024</v>
      </c>
      <c r="E279" s="36">
        <v>45476</v>
      </c>
      <c r="F279" s="36">
        <f t="shared" si="40"/>
        <v>45476</v>
      </c>
      <c r="G279" s="37">
        <f t="shared" si="41"/>
        <v>17</v>
      </c>
      <c r="H279" s="38" t="s">
        <v>646</v>
      </c>
      <c r="I279" s="38" t="s">
        <v>661</v>
      </c>
      <c r="J279" s="38" t="s">
        <v>682</v>
      </c>
      <c r="K279" s="30" t="str">
        <f t="shared" si="42"/>
        <v>Africa→South Africa→Johannesburg</v>
      </c>
      <c r="L279" s="38" t="s">
        <v>706</v>
      </c>
      <c r="M279" s="38" t="s">
        <v>709</v>
      </c>
      <c r="N279" s="38" t="s">
        <v>721</v>
      </c>
      <c r="O279" s="38" t="s">
        <v>730</v>
      </c>
      <c r="P279" s="38" t="s">
        <v>1012</v>
      </c>
      <c r="Q279" s="39">
        <v>1173.83</v>
      </c>
      <c r="R279" s="39">
        <v>2328.9</v>
      </c>
      <c r="S279" s="39" t="str">
        <f>IF('standardised dimensions'!$R279&lt;=_xlfn.PERCENTILE.INC( Q279:Q900,0.25),"Low",IF(R279&lt;=_xlfn.PERCENTILE.INC(Q279:Q900,0.5),"Medium","High"))</f>
        <v>High</v>
      </c>
      <c r="T279" s="40">
        <v>0.12</v>
      </c>
      <c r="U279" s="37">
        <v>17</v>
      </c>
      <c r="V279" s="39">
        <f t="shared" si="36"/>
        <v>34840.344000000005</v>
      </c>
      <c r="W279" s="39">
        <f t="shared" si="37"/>
        <v>19955.11</v>
      </c>
      <c r="X279" s="39">
        <f t="shared" si="43"/>
        <v>14885.234000000004</v>
      </c>
      <c r="Y279" s="40">
        <f t="shared" si="44"/>
        <v>0.42724130393201637</v>
      </c>
    </row>
    <row r="280" spans="1:25" x14ac:dyDescent="0.3">
      <c r="A280" s="41" t="s">
        <v>293</v>
      </c>
      <c r="B280" s="42">
        <v>45229</v>
      </c>
      <c r="C280" s="42" t="str">
        <f t="shared" si="38"/>
        <v>Oct-2023</v>
      </c>
      <c r="D280" s="42" t="str">
        <f t="shared" si="39"/>
        <v>Q4-2023</v>
      </c>
      <c r="E280" s="42">
        <v>45244</v>
      </c>
      <c r="F280" s="42">
        <f t="shared" si="40"/>
        <v>45244</v>
      </c>
      <c r="G280" s="43">
        <f t="shared" si="41"/>
        <v>15</v>
      </c>
      <c r="H280" s="44" t="s">
        <v>647</v>
      </c>
      <c r="I280" s="44" t="s">
        <v>654</v>
      </c>
      <c r="J280" s="44" t="s">
        <v>668</v>
      </c>
      <c r="K280" s="30" t="str">
        <f t="shared" si="42"/>
        <v>Asia→India→Bengaluru</v>
      </c>
      <c r="L280" s="44" t="s">
        <v>701</v>
      </c>
      <c r="M280" s="44" t="s">
        <v>708</v>
      </c>
      <c r="N280" s="44" t="s">
        <v>721</v>
      </c>
      <c r="O280" s="44" t="s">
        <v>731</v>
      </c>
      <c r="P280" s="44" t="s">
        <v>1013</v>
      </c>
      <c r="Q280" s="45">
        <v>953.46</v>
      </c>
      <c r="R280" s="45">
        <v>2066.75</v>
      </c>
      <c r="S280" s="45" t="str">
        <f>IF('standardised dimensions'!$R280&lt;=_xlfn.PERCENTILE.INC( Q280:Q901,0.25),"Low",IF(R280&lt;=_xlfn.PERCENTILE.INC(Q280:Q901,0.5),"Medium","High"))</f>
        <v>High</v>
      </c>
      <c r="T280" s="46">
        <v>0.13800000000000001</v>
      </c>
      <c r="U280" s="43">
        <v>5</v>
      </c>
      <c r="V280" s="45">
        <f t="shared" si="36"/>
        <v>8907.6924999999992</v>
      </c>
      <c r="W280" s="45">
        <f t="shared" si="37"/>
        <v>4767.3</v>
      </c>
      <c r="X280" s="45">
        <f t="shared" si="43"/>
        <v>4140.392499999999</v>
      </c>
      <c r="Y280" s="46">
        <f t="shared" si="44"/>
        <v>0.46481089238318446</v>
      </c>
    </row>
    <row r="281" spans="1:25" x14ac:dyDescent="0.3">
      <c r="A281" s="35" t="s">
        <v>294</v>
      </c>
      <c r="B281" s="36">
        <v>45092</v>
      </c>
      <c r="C281" s="36" t="str">
        <f t="shared" si="38"/>
        <v>Jun-2023</v>
      </c>
      <c r="D281" s="36" t="str">
        <f t="shared" si="39"/>
        <v>Q2-2023</v>
      </c>
      <c r="E281" s="36">
        <v>45100</v>
      </c>
      <c r="F281" s="36">
        <f t="shared" si="40"/>
        <v>45100</v>
      </c>
      <c r="G281" s="37">
        <f t="shared" si="41"/>
        <v>8</v>
      </c>
      <c r="H281" s="38" t="s">
        <v>648</v>
      </c>
      <c r="I281" s="38" t="s">
        <v>660</v>
      </c>
      <c r="J281" s="38" t="s">
        <v>686</v>
      </c>
      <c r="K281" s="30" t="str">
        <f t="shared" si="42"/>
        <v>Americas→USA→San Francisco</v>
      </c>
      <c r="L281" s="38" t="s">
        <v>704</v>
      </c>
      <c r="M281" s="38" t="s">
        <v>710</v>
      </c>
      <c r="N281" s="38" t="s">
        <v>719</v>
      </c>
      <c r="O281" s="38" t="s">
        <v>732</v>
      </c>
      <c r="P281" s="38" t="s">
        <v>1014</v>
      </c>
      <c r="Q281" s="39">
        <v>1097.0899999999999</v>
      </c>
      <c r="R281" s="39">
        <v>2182.31</v>
      </c>
      <c r="S281" s="39" t="str">
        <f>IF('standardised dimensions'!$R281&lt;=_xlfn.PERCENTILE.INC( Q281:Q902,0.25),"Low",IF(R281&lt;=_xlfn.PERCENTILE.INC(Q281:Q902,0.5),"Medium","High"))</f>
        <v>High</v>
      </c>
      <c r="T281" s="40">
        <v>0.112</v>
      </c>
      <c r="U281" s="37">
        <v>9</v>
      </c>
      <c r="V281" s="39">
        <f t="shared" si="36"/>
        <v>17441.021520000002</v>
      </c>
      <c r="W281" s="39">
        <f t="shared" si="37"/>
        <v>9873.81</v>
      </c>
      <c r="X281" s="39">
        <f t="shared" si="43"/>
        <v>7567.2115200000026</v>
      </c>
      <c r="Y281" s="40">
        <f t="shared" si="44"/>
        <v>0.43387432962699546</v>
      </c>
    </row>
    <row r="282" spans="1:25" x14ac:dyDescent="0.3">
      <c r="A282" s="41" t="s">
        <v>295</v>
      </c>
      <c r="B282" s="42">
        <v>45730</v>
      </c>
      <c r="C282" s="42" t="str">
        <f t="shared" si="38"/>
        <v>Mar-2025</v>
      </c>
      <c r="D282" s="42" t="str">
        <f t="shared" si="39"/>
        <v>Q1-2025</v>
      </c>
      <c r="E282" s="42">
        <v>45745</v>
      </c>
      <c r="F282" s="42">
        <f t="shared" si="40"/>
        <v>45745</v>
      </c>
      <c r="G282" s="43">
        <f t="shared" si="41"/>
        <v>15</v>
      </c>
      <c r="H282" s="44" t="s">
        <v>647</v>
      </c>
      <c r="I282" s="44" t="s">
        <v>652</v>
      </c>
      <c r="J282" s="44" t="s">
        <v>689</v>
      </c>
      <c r="K282" s="30" t="str">
        <f t="shared" si="42"/>
        <v>Asia→Japan→Tokyo</v>
      </c>
      <c r="L282" s="44" t="s">
        <v>703</v>
      </c>
      <c r="M282" s="44" t="s">
        <v>711</v>
      </c>
      <c r="N282" s="44" t="s">
        <v>722</v>
      </c>
      <c r="O282" s="44" t="s">
        <v>729</v>
      </c>
      <c r="P282" s="44" t="s">
        <v>1015</v>
      </c>
      <c r="Q282" s="45">
        <v>1106.96</v>
      </c>
      <c r="R282" s="45">
        <v>2726.62</v>
      </c>
      <c r="S282" s="45" t="str">
        <f>IF('standardised dimensions'!$R282&lt;=_xlfn.PERCENTILE.INC( Q282:Q903,0.25),"Low",IF(R282&lt;=_xlfn.PERCENTILE.INC(Q282:Q903,0.5),"Medium","High"))</f>
        <v>High</v>
      </c>
      <c r="T282" s="46">
        <v>0.317</v>
      </c>
      <c r="U282" s="43">
        <v>7</v>
      </c>
      <c r="V282" s="45">
        <f t="shared" si="36"/>
        <v>13035.970220000001</v>
      </c>
      <c r="W282" s="45">
        <f t="shared" si="37"/>
        <v>7748.72</v>
      </c>
      <c r="X282" s="45">
        <f t="shared" si="43"/>
        <v>5287.2502200000008</v>
      </c>
      <c r="Y282" s="46">
        <f t="shared" si="44"/>
        <v>0.40558931408789306</v>
      </c>
    </row>
    <row r="283" spans="1:25" x14ac:dyDescent="0.3">
      <c r="A283" s="35" t="s">
        <v>296</v>
      </c>
      <c r="B283" s="36">
        <v>45153</v>
      </c>
      <c r="C283" s="36" t="str">
        <f t="shared" si="38"/>
        <v>Aug-2023</v>
      </c>
      <c r="D283" s="36" t="str">
        <f t="shared" si="39"/>
        <v>Q3-2023</v>
      </c>
      <c r="E283" s="36">
        <v>45163</v>
      </c>
      <c r="F283" s="36">
        <f t="shared" si="40"/>
        <v>45163</v>
      </c>
      <c r="G283" s="37">
        <f t="shared" si="41"/>
        <v>10</v>
      </c>
      <c r="H283" s="38" t="s">
        <v>646</v>
      </c>
      <c r="I283" s="38" t="s">
        <v>650</v>
      </c>
      <c r="J283" s="38" t="s">
        <v>664</v>
      </c>
      <c r="K283" s="30" t="str">
        <f t="shared" si="42"/>
        <v>Africa→Kenya→Nairobi</v>
      </c>
      <c r="L283" s="38" t="s">
        <v>705</v>
      </c>
      <c r="M283" s="38" t="s">
        <v>707</v>
      </c>
      <c r="N283" s="38" t="s">
        <v>725</v>
      </c>
      <c r="O283" s="38" t="s">
        <v>730</v>
      </c>
      <c r="P283" s="38" t="s">
        <v>1016</v>
      </c>
      <c r="Q283" s="39">
        <v>91.85</v>
      </c>
      <c r="R283" s="39">
        <v>111.29</v>
      </c>
      <c r="S283" s="39" t="str">
        <f>IF('standardised dimensions'!$R283&lt;=_xlfn.PERCENTILE.INC( Q283:Q904,0.25),"Low",IF(R283&lt;=_xlfn.PERCENTILE.INC(Q283:Q904,0.5),"Medium","High"))</f>
        <v>Low</v>
      </c>
      <c r="T283" s="40">
        <v>0</v>
      </c>
      <c r="U283" s="37">
        <v>6</v>
      </c>
      <c r="V283" s="39">
        <f t="shared" si="36"/>
        <v>667.74</v>
      </c>
      <c r="W283" s="39">
        <f t="shared" si="37"/>
        <v>551.09999999999991</v>
      </c>
      <c r="X283" s="39">
        <f t="shared" si="43"/>
        <v>116.6400000000001</v>
      </c>
      <c r="Y283" s="40">
        <f t="shared" si="44"/>
        <v>0.17467876718483258</v>
      </c>
    </row>
    <row r="284" spans="1:25" x14ac:dyDescent="0.3">
      <c r="A284" s="41" t="s">
        <v>297</v>
      </c>
      <c r="B284" s="42">
        <v>45794</v>
      </c>
      <c r="C284" s="42" t="str">
        <f t="shared" si="38"/>
        <v>May-2025</v>
      </c>
      <c r="D284" s="42" t="str">
        <f t="shared" si="39"/>
        <v>Q2-2025</v>
      </c>
      <c r="E284" s="42">
        <v>45805</v>
      </c>
      <c r="F284" s="42">
        <f t="shared" si="40"/>
        <v>45805</v>
      </c>
      <c r="G284" s="43">
        <f t="shared" si="41"/>
        <v>11</v>
      </c>
      <c r="H284" s="44" t="s">
        <v>647</v>
      </c>
      <c r="I284" s="44" t="s">
        <v>654</v>
      </c>
      <c r="J284" s="44" t="s">
        <v>668</v>
      </c>
      <c r="K284" s="30" t="str">
        <f t="shared" si="42"/>
        <v>Asia→India→Bengaluru</v>
      </c>
      <c r="L284" s="44" t="s">
        <v>701</v>
      </c>
      <c r="M284" s="44" t="s">
        <v>710</v>
      </c>
      <c r="N284" s="44" t="s">
        <v>717</v>
      </c>
      <c r="O284" s="44" t="s">
        <v>731</v>
      </c>
      <c r="P284" s="44" t="s">
        <v>1017</v>
      </c>
      <c r="Q284" s="45">
        <v>623.4</v>
      </c>
      <c r="R284" s="45">
        <v>1100.0899999999999</v>
      </c>
      <c r="S284" s="45" t="str">
        <f>IF('standardised dimensions'!$R284&lt;=_xlfn.PERCENTILE.INC( Q284:Q905,0.25),"Low",IF(R284&lt;=_xlfn.PERCENTILE.INC(Q284:Q905,0.5),"Medium","High"))</f>
        <v>High</v>
      </c>
      <c r="T284" s="46">
        <v>0.114</v>
      </c>
      <c r="U284" s="43">
        <v>12</v>
      </c>
      <c r="V284" s="45">
        <f t="shared" si="36"/>
        <v>11696.156879999999</v>
      </c>
      <c r="W284" s="45">
        <f t="shared" si="37"/>
        <v>7480.7999999999993</v>
      </c>
      <c r="X284" s="45">
        <f t="shared" si="43"/>
        <v>4215.3568799999994</v>
      </c>
      <c r="Y284" s="46">
        <f t="shared" si="44"/>
        <v>0.36040529579490388</v>
      </c>
    </row>
    <row r="285" spans="1:25" x14ac:dyDescent="0.3">
      <c r="A285" s="35" t="s">
        <v>298</v>
      </c>
      <c r="B285" s="36">
        <v>45304</v>
      </c>
      <c r="C285" s="36" t="str">
        <f t="shared" si="38"/>
        <v>Jan-2024</v>
      </c>
      <c r="D285" s="36" t="str">
        <f t="shared" si="39"/>
        <v>Q1-2024</v>
      </c>
      <c r="E285" s="36">
        <v>45327</v>
      </c>
      <c r="F285" s="36">
        <f t="shared" si="40"/>
        <v>45327</v>
      </c>
      <c r="G285" s="37">
        <f t="shared" si="41"/>
        <v>23</v>
      </c>
      <c r="H285" s="38" t="s">
        <v>649</v>
      </c>
      <c r="I285" s="38" t="s">
        <v>656</v>
      </c>
      <c r="J285" s="38" t="s">
        <v>698</v>
      </c>
      <c r="K285" s="30" t="str">
        <f t="shared" si="42"/>
        <v>Europe→Germany→Frankfurt</v>
      </c>
      <c r="L285" s="38" t="s">
        <v>702</v>
      </c>
      <c r="M285" s="38" t="s">
        <v>711</v>
      </c>
      <c r="N285" s="38" t="s">
        <v>717</v>
      </c>
      <c r="O285" s="38" t="s">
        <v>731</v>
      </c>
      <c r="P285" s="38" t="s">
        <v>1018</v>
      </c>
      <c r="Q285" s="39">
        <v>1017.93</v>
      </c>
      <c r="R285" s="39">
        <v>1529.14</v>
      </c>
      <c r="S285" s="39" t="str">
        <f>IF('standardised dimensions'!$R285&lt;=_xlfn.PERCENTILE.INC( Q285:Q906,0.25),"Low",IF(R285&lt;=_xlfn.PERCENTILE.INC(Q285:Q906,0.5),"Medium","High"))</f>
        <v>High</v>
      </c>
      <c r="T285" s="40">
        <v>0.155</v>
      </c>
      <c r="U285" s="37">
        <v>12</v>
      </c>
      <c r="V285" s="39">
        <f t="shared" si="36"/>
        <v>15505.479600000001</v>
      </c>
      <c r="W285" s="39">
        <f t="shared" si="37"/>
        <v>12215.16</v>
      </c>
      <c r="X285" s="39">
        <f t="shared" si="43"/>
        <v>3290.3196000000007</v>
      </c>
      <c r="Y285" s="40">
        <f t="shared" si="44"/>
        <v>0.21220366508366503</v>
      </c>
    </row>
    <row r="286" spans="1:25" x14ac:dyDescent="0.3">
      <c r="A286" s="41" t="s">
        <v>299</v>
      </c>
      <c r="B286" s="42">
        <v>45101</v>
      </c>
      <c r="C286" s="42" t="str">
        <f t="shared" si="38"/>
        <v>Jun-2023</v>
      </c>
      <c r="D286" s="42" t="str">
        <f t="shared" si="39"/>
        <v>Q2-2023</v>
      </c>
      <c r="E286" s="42">
        <v>45128</v>
      </c>
      <c r="F286" s="42">
        <f t="shared" si="40"/>
        <v>45128</v>
      </c>
      <c r="G286" s="43">
        <f t="shared" si="41"/>
        <v>27</v>
      </c>
      <c r="H286" s="44" t="s">
        <v>647</v>
      </c>
      <c r="I286" s="44" t="s">
        <v>652</v>
      </c>
      <c r="J286" s="44" t="s">
        <v>694</v>
      </c>
      <c r="K286" s="30" t="str">
        <f t="shared" si="42"/>
        <v>Asia→Japan→Nagoya</v>
      </c>
      <c r="L286" s="44" t="s">
        <v>704</v>
      </c>
      <c r="M286" s="44" t="s">
        <v>709</v>
      </c>
      <c r="N286" s="44" t="s">
        <v>713</v>
      </c>
      <c r="O286" s="44" t="s">
        <v>730</v>
      </c>
      <c r="P286" s="44" t="s">
        <v>1019</v>
      </c>
      <c r="Q286" s="45">
        <v>554.76</v>
      </c>
      <c r="R286" s="45">
        <v>728.69</v>
      </c>
      <c r="S286" s="45" t="str">
        <f>IF('standardised dimensions'!$R286&lt;=_xlfn.PERCENTILE.INC( Q286:Q907,0.25),"Low",IF(R286&lt;=_xlfn.PERCENTILE.INC(Q286:Q907,0.5),"Medium","High"))</f>
        <v>Medium</v>
      </c>
      <c r="T286" s="46">
        <v>0.22</v>
      </c>
      <c r="U286" s="43">
        <v>7</v>
      </c>
      <c r="V286" s="45">
        <f t="shared" si="36"/>
        <v>3978.6474000000003</v>
      </c>
      <c r="W286" s="45">
        <f t="shared" si="37"/>
        <v>3883.3199999999997</v>
      </c>
      <c r="X286" s="45">
        <f t="shared" si="43"/>
        <v>95.32740000000058</v>
      </c>
      <c r="Y286" s="46">
        <f t="shared" si="44"/>
        <v>2.395975074343119E-2</v>
      </c>
    </row>
    <row r="287" spans="1:25" x14ac:dyDescent="0.3">
      <c r="A287" s="35" t="s">
        <v>300</v>
      </c>
      <c r="B287" s="36">
        <v>45751</v>
      </c>
      <c r="C287" s="36" t="str">
        <f t="shared" si="38"/>
        <v>Apr-2025</v>
      </c>
      <c r="D287" s="36" t="str">
        <f t="shared" si="39"/>
        <v>Q2-2025</v>
      </c>
      <c r="E287" s="36">
        <v>45760</v>
      </c>
      <c r="F287" s="36">
        <f t="shared" si="40"/>
        <v>45760</v>
      </c>
      <c r="G287" s="37">
        <f t="shared" si="41"/>
        <v>9</v>
      </c>
      <c r="H287" s="38" t="s">
        <v>649</v>
      </c>
      <c r="I287" s="38" t="s">
        <v>656</v>
      </c>
      <c r="J287" s="38" t="s">
        <v>684</v>
      </c>
      <c r="K287" s="30" t="str">
        <f t="shared" si="42"/>
        <v>Europe→Germany→Munich</v>
      </c>
      <c r="L287" s="38" t="s">
        <v>704</v>
      </c>
      <c r="M287" s="38" t="s">
        <v>709</v>
      </c>
      <c r="N287" s="38" t="s">
        <v>721</v>
      </c>
      <c r="O287" s="38" t="s">
        <v>730</v>
      </c>
      <c r="P287" s="38" t="s">
        <v>1020</v>
      </c>
      <c r="Q287" s="39">
        <v>7.02</v>
      </c>
      <c r="R287" s="39">
        <v>6.28</v>
      </c>
      <c r="S287" s="39" t="str">
        <f>IF('standardised dimensions'!$R287&lt;=_xlfn.PERCENTILE.INC( Q287:Q908,0.25),"Low",IF(R287&lt;=_xlfn.PERCENTILE.INC(Q287:Q908,0.5),"Medium","High"))</f>
        <v>Low</v>
      </c>
      <c r="T287" s="40">
        <v>0.13400000000000001</v>
      </c>
      <c r="U287" s="37">
        <v>14</v>
      </c>
      <c r="V287" s="39">
        <f t="shared" si="36"/>
        <v>76.138720000000006</v>
      </c>
      <c r="W287" s="39">
        <f t="shared" si="37"/>
        <v>98.28</v>
      </c>
      <c r="X287" s="39">
        <f t="shared" si="43"/>
        <v>-22.141279999999995</v>
      </c>
      <c r="Y287" s="40">
        <f t="shared" si="44"/>
        <v>-0.29080184169106066</v>
      </c>
    </row>
    <row r="288" spans="1:25" x14ac:dyDescent="0.3">
      <c r="A288" s="41" t="s">
        <v>301</v>
      </c>
      <c r="B288" s="42">
        <v>45542</v>
      </c>
      <c r="C288" s="42" t="str">
        <f t="shared" si="38"/>
        <v>Sep-2024</v>
      </c>
      <c r="D288" s="42" t="str">
        <f t="shared" si="39"/>
        <v>Q3-2024</v>
      </c>
      <c r="E288" s="42">
        <v>45542</v>
      </c>
      <c r="F288" s="42">
        <f t="shared" si="40"/>
        <v>45542</v>
      </c>
      <c r="G288" s="43">
        <f t="shared" si="41"/>
        <v>0</v>
      </c>
      <c r="H288" s="44" t="s">
        <v>647</v>
      </c>
      <c r="I288" s="44" t="s">
        <v>654</v>
      </c>
      <c r="J288" s="44" t="s">
        <v>691</v>
      </c>
      <c r="K288" s="30" t="str">
        <f t="shared" si="42"/>
        <v>Asia→India→Mumbai</v>
      </c>
      <c r="L288" s="44" t="s">
        <v>702</v>
      </c>
      <c r="M288" s="44" t="s">
        <v>710</v>
      </c>
      <c r="N288" s="44" t="s">
        <v>717</v>
      </c>
      <c r="O288" s="44" t="s">
        <v>729</v>
      </c>
      <c r="P288" s="44" t="s">
        <v>1021</v>
      </c>
      <c r="Q288" s="45">
        <v>1066.6500000000001</v>
      </c>
      <c r="R288" s="45">
        <v>2569.77</v>
      </c>
      <c r="S288" s="45" t="str">
        <f>IF('standardised dimensions'!$R288&lt;=_xlfn.PERCENTILE.INC( Q288:Q909,0.25),"Low",IF(R288&lt;=_xlfn.PERCENTILE.INC(Q288:Q909,0.5),"Medium","High"))</f>
        <v>High</v>
      </c>
      <c r="T288" s="46">
        <v>0.13400000000000001</v>
      </c>
      <c r="U288" s="43">
        <v>9</v>
      </c>
      <c r="V288" s="45">
        <f t="shared" si="36"/>
        <v>20028.787380000002</v>
      </c>
      <c r="W288" s="45">
        <f t="shared" si="37"/>
        <v>9599.85</v>
      </c>
      <c r="X288" s="45">
        <f t="shared" si="43"/>
        <v>10428.937380000001</v>
      </c>
      <c r="Y288" s="46">
        <f t="shared" si="44"/>
        <v>0.52069739331368348</v>
      </c>
    </row>
    <row r="289" spans="1:25" x14ac:dyDescent="0.3">
      <c r="A289" s="35" t="s">
        <v>302</v>
      </c>
      <c r="B289" s="36">
        <v>45319</v>
      </c>
      <c r="C289" s="36" t="str">
        <f t="shared" si="38"/>
        <v>Jan-2024</v>
      </c>
      <c r="D289" s="36" t="str">
        <f t="shared" si="39"/>
        <v>Q1-2024</v>
      </c>
      <c r="E289" s="36">
        <v>45321</v>
      </c>
      <c r="F289" s="36">
        <f t="shared" si="40"/>
        <v>45321</v>
      </c>
      <c r="G289" s="37">
        <f t="shared" si="41"/>
        <v>2</v>
      </c>
      <c r="H289" s="38" t="s">
        <v>646</v>
      </c>
      <c r="I289" s="38" t="s">
        <v>661</v>
      </c>
      <c r="J289" s="38" t="s">
        <v>695</v>
      </c>
      <c r="K289" s="30" t="str">
        <f t="shared" si="42"/>
        <v>Africa→South Africa→Cape Town</v>
      </c>
      <c r="L289" s="38" t="s">
        <v>704</v>
      </c>
      <c r="M289" s="38" t="s">
        <v>711</v>
      </c>
      <c r="N289" s="38" t="s">
        <v>721</v>
      </c>
      <c r="O289" s="38" t="s">
        <v>733</v>
      </c>
      <c r="P289" s="38" t="s">
        <v>1022</v>
      </c>
      <c r="Q289" s="39">
        <v>798.45</v>
      </c>
      <c r="R289" s="39">
        <v>1592.02</v>
      </c>
      <c r="S289" s="39" t="str">
        <f>IF('standardised dimensions'!$R289&lt;=_xlfn.PERCENTILE.INC( Q289:Q910,0.25),"Low",IF(R289&lt;=_xlfn.PERCENTILE.INC(Q289:Q910,0.5),"Medium","High"))</f>
        <v>High</v>
      </c>
      <c r="T289" s="40">
        <v>6.6000000000000003E-2</v>
      </c>
      <c r="U289" s="37">
        <v>18</v>
      </c>
      <c r="V289" s="39">
        <f t="shared" si="36"/>
        <v>26765.040239999998</v>
      </c>
      <c r="W289" s="39">
        <f t="shared" si="37"/>
        <v>14372.1</v>
      </c>
      <c r="X289" s="39">
        <f t="shared" si="43"/>
        <v>12392.940239999998</v>
      </c>
      <c r="Y289" s="40">
        <f t="shared" si="44"/>
        <v>0.46302714768494585</v>
      </c>
    </row>
    <row r="290" spans="1:25" x14ac:dyDescent="0.3">
      <c r="A290" s="41" t="s">
        <v>303</v>
      </c>
      <c r="B290" s="42">
        <v>45125</v>
      </c>
      <c r="C290" s="42" t="str">
        <f t="shared" si="38"/>
        <v>Jul-2023</v>
      </c>
      <c r="D290" s="42" t="str">
        <f t="shared" si="39"/>
        <v>Q3-2023</v>
      </c>
      <c r="E290" s="42">
        <v>45148</v>
      </c>
      <c r="F290" s="42">
        <f t="shared" si="40"/>
        <v>45148</v>
      </c>
      <c r="G290" s="43">
        <f t="shared" si="41"/>
        <v>23</v>
      </c>
      <c r="H290" s="44" t="s">
        <v>646</v>
      </c>
      <c r="I290" s="44" t="s">
        <v>661</v>
      </c>
      <c r="J290" s="44" t="s">
        <v>682</v>
      </c>
      <c r="K290" s="30" t="str">
        <f t="shared" si="42"/>
        <v>Africa→South Africa→Johannesburg</v>
      </c>
      <c r="L290" s="44" t="s">
        <v>705</v>
      </c>
      <c r="M290" s="44" t="s">
        <v>707</v>
      </c>
      <c r="N290" s="44" t="s">
        <v>716</v>
      </c>
      <c r="O290" s="44" t="s">
        <v>727</v>
      </c>
      <c r="P290" s="44" t="s">
        <v>1023</v>
      </c>
      <c r="Q290" s="45">
        <v>1271.56</v>
      </c>
      <c r="R290" s="45">
        <v>995.47</v>
      </c>
      <c r="S290" s="45" t="str">
        <f>IF('standardised dimensions'!$R290&lt;=_xlfn.PERCENTILE.INC( Q290:Q911,0.25),"Low",IF(R290&lt;=_xlfn.PERCENTILE.INC(Q290:Q911,0.5),"Medium","High"))</f>
        <v>High</v>
      </c>
      <c r="T290" s="46">
        <v>0.192</v>
      </c>
      <c r="U290" s="43">
        <v>13</v>
      </c>
      <c r="V290" s="45">
        <f t="shared" si="36"/>
        <v>10456.416880000001</v>
      </c>
      <c r="W290" s="45">
        <f t="shared" si="37"/>
        <v>16530.28</v>
      </c>
      <c r="X290" s="45">
        <f t="shared" si="43"/>
        <v>-6073.8631199999982</v>
      </c>
      <c r="Y290" s="46">
        <f t="shared" si="44"/>
        <v>-0.58087423155607754</v>
      </c>
    </row>
    <row r="291" spans="1:25" x14ac:dyDescent="0.3">
      <c r="A291" s="35" t="s">
        <v>304</v>
      </c>
      <c r="B291" s="36">
        <v>45897</v>
      </c>
      <c r="C291" s="36" t="str">
        <f t="shared" si="38"/>
        <v>Aug-2025</v>
      </c>
      <c r="D291" s="36" t="str">
        <f t="shared" si="39"/>
        <v>Q3-2025</v>
      </c>
      <c r="E291" s="36">
        <v>45895</v>
      </c>
      <c r="F291" s="36">
        <f t="shared" si="40"/>
        <v>45897</v>
      </c>
      <c r="G291" s="37">
        <f t="shared" si="41"/>
        <v>0</v>
      </c>
      <c r="H291" s="38" t="s">
        <v>646</v>
      </c>
      <c r="I291" s="38" t="s">
        <v>651</v>
      </c>
      <c r="J291" s="38" t="s">
        <v>663</v>
      </c>
      <c r="K291" s="30" t="str">
        <f t="shared" si="42"/>
        <v>Africa→Nigeria→Port Harcourt</v>
      </c>
      <c r="L291" s="38" t="s">
        <v>705</v>
      </c>
      <c r="M291" s="38" t="s">
        <v>707</v>
      </c>
      <c r="N291" s="38" t="s">
        <v>720</v>
      </c>
      <c r="O291" s="38" t="s">
        <v>733</v>
      </c>
      <c r="P291" s="38" t="s">
        <v>1024</v>
      </c>
      <c r="Q291" s="39">
        <v>521.05999999999995</v>
      </c>
      <c r="R291" s="39">
        <v>1240.31</v>
      </c>
      <c r="S291" s="39" t="str">
        <f>IF('standardised dimensions'!$R291&lt;=_xlfn.PERCENTILE.INC( Q291:Q912,0.25),"Low",IF(R291&lt;=_xlfn.PERCENTILE.INC(Q291:Q912,0.5),"Medium","High"))</f>
        <v>High</v>
      </c>
      <c r="T291" s="40">
        <v>0.14599999999999999</v>
      </c>
      <c r="U291" s="37">
        <v>18</v>
      </c>
      <c r="V291" s="39">
        <f t="shared" si="36"/>
        <v>19066.045319999997</v>
      </c>
      <c r="W291" s="39">
        <f t="shared" si="37"/>
        <v>9379.0799999999981</v>
      </c>
      <c r="X291" s="39">
        <f t="shared" si="43"/>
        <v>9686.9653199999993</v>
      </c>
      <c r="Y291" s="40">
        <f t="shared" si="44"/>
        <v>0.50807417885650974</v>
      </c>
    </row>
    <row r="292" spans="1:25" x14ac:dyDescent="0.3">
      <c r="A292" s="41" t="s">
        <v>305</v>
      </c>
      <c r="B292" s="42">
        <v>45746</v>
      </c>
      <c r="C292" s="42" t="str">
        <f t="shared" si="38"/>
        <v>Mar-2025</v>
      </c>
      <c r="D292" s="42" t="str">
        <f t="shared" si="39"/>
        <v>Q1-2025</v>
      </c>
      <c r="E292" s="42">
        <v>45754</v>
      </c>
      <c r="F292" s="42">
        <f t="shared" si="40"/>
        <v>45754</v>
      </c>
      <c r="G292" s="43">
        <f t="shared" si="41"/>
        <v>8</v>
      </c>
      <c r="H292" s="44" t="s">
        <v>648</v>
      </c>
      <c r="I292" s="44" t="s">
        <v>655</v>
      </c>
      <c r="J292" s="44" t="s">
        <v>670</v>
      </c>
      <c r="K292" s="30" t="str">
        <f t="shared" si="42"/>
        <v>Americas→Brazil→São Paulo</v>
      </c>
      <c r="L292" s="44" t="s">
        <v>703</v>
      </c>
      <c r="M292" s="44" t="s">
        <v>711</v>
      </c>
      <c r="N292" s="44" t="s">
        <v>716</v>
      </c>
      <c r="O292" s="44" t="s">
        <v>728</v>
      </c>
      <c r="P292" s="44" t="s">
        <v>1025</v>
      </c>
      <c r="Q292" s="45">
        <v>71.62</v>
      </c>
      <c r="R292" s="45">
        <v>118.37</v>
      </c>
      <c r="S292" s="45" t="str">
        <f>IF('standardised dimensions'!$R292&lt;=_xlfn.PERCENTILE.INC( Q292:Q913,0.25),"Low",IF(R292&lt;=_xlfn.PERCENTILE.INC(Q292:Q913,0.5),"Medium","High"))</f>
        <v>Low</v>
      </c>
      <c r="T292" s="46">
        <v>0.156</v>
      </c>
      <c r="U292" s="43">
        <v>11</v>
      </c>
      <c r="V292" s="45">
        <f t="shared" si="36"/>
        <v>1098.9470800000001</v>
      </c>
      <c r="W292" s="45">
        <f t="shared" si="37"/>
        <v>787.82</v>
      </c>
      <c r="X292" s="45">
        <f t="shared" si="43"/>
        <v>311.12708000000009</v>
      </c>
      <c r="Y292" s="46">
        <f t="shared" si="44"/>
        <v>0.28311379652603474</v>
      </c>
    </row>
    <row r="293" spans="1:25" x14ac:dyDescent="0.3">
      <c r="A293" s="35" t="s">
        <v>306</v>
      </c>
      <c r="B293" s="36">
        <v>45220</v>
      </c>
      <c r="C293" s="36" t="str">
        <f t="shared" si="38"/>
        <v>Oct-2023</v>
      </c>
      <c r="D293" s="36" t="str">
        <f t="shared" si="39"/>
        <v>Q4-2023</v>
      </c>
      <c r="E293" s="36">
        <v>45239</v>
      </c>
      <c r="F293" s="36">
        <f t="shared" si="40"/>
        <v>45239</v>
      </c>
      <c r="G293" s="37">
        <f t="shared" si="41"/>
        <v>19</v>
      </c>
      <c r="H293" s="38" t="s">
        <v>649</v>
      </c>
      <c r="I293" s="38" t="s">
        <v>658</v>
      </c>
      <c r="J293" s="38" t="s">
        <v>683</v>
      </c>
      <c r="K293" s="30" t="str">
        <f t="shared" si="42"/>
        <v>Europe→United Kingdom→London</v>
      </c>
      <c r="L293" s="38" t="s">
        <v>703</v>
      </c>
      <c r="M293" s="38" t="s">
        <v>711</v>
      </c>
      <c r="N293" s="38" t="s">
        <v>720</v>
      </c>
      <c r="O293" s="38" t="s">
        <v>733</v>
      </c>
      <c r="P293" s="38" t="s">
        <v>1026</v>
      </c>
      <c r="Q293" s="39">
        <v>1142.48</v>
      </c>
      <c r="R293" s="39">
        <v>2105.5300000000002</v>
      </c>
      <c r="S293" s="39" t="str">
        <f>IF('standardised dimensions'!$R293&lt;=_xlfn.PERCENTILE.INC( Q293:Q914,0.25),"Low",IF(R293&lt;=_xlfn.PERCENTILE.INC(Q293:Q914,0.5),"Medium","High"))</f>
        <v>High</v>
      </c>
      <c r="T293" s="40">
        <v>0.20699999999999999</v>
      </c>
      <c r="U293" s="37">
        <v>14</v>
      </c>
      <c r="V293" s="39">
        <f t="shared" si="36"/>
        <v>23375.594060000003</v>
      </c>
      <c r="W293" s="39">
        <f t="shared" si="37"/>
        <v>15994.720000000001</v>
      </c>
      <c r="X293" s="39">
        <f t="shared" si="43"/>
        <v>7380.8740600000019</v>
      </c>
      <c r="Y293" s="40">
        <f t="shared" si="44"/>
        <v>0.31575129346680658</v>
      </c>
    </row>
    <row r="294" spans="1:25" x14ac:dyDescent="0.3">
      <c r="A294" s="41" t="s">
        <v>307</v>
      </c>
      <c r="B294" s="42">
        <v>45161</v>
      </c>
      <c r="C294" s="42" t="str">
        <f t="shared" si="38"/>
        <v>Aug-2023</v>
      </c>
      <c r="D294" s="42" t="str">
        <f t="shared" si="39"/>
        <v>Q3-2023</v>
      </c>
      <c r="E294" s="42">
        <v>45191</v>
      </c>
      <c r="F294" s="42">
        <f t="shared" si="40"/>
        <v>45191</v>
      </c>
      <c r="G294" s="43">
        <f t="shared" si="41"/>
        <v>30</v>
      </c>
      <c r="H294" s="44" t="s">
        <v>649</v>
      </c>
      <c r="I294" s="44" t="s">
        <v>658</v>
      </c>
      <c r="J294" s="44" t="s">
        <v>683</v>
      </c>
      <c r="K294" s="30" t="str">
        <f t="shared" si="42"/>
        <v>Europe→United Kingdom→London</v>
      </c>
      <c r="L294" s="44" t="s">
        <v>704</v>
      </c>
      <c r="M294" s="44" t="s">
        <v>710</v>
      </c>
      <c r="N294" s="44" t="s">
        <v>719</v>
      </c>
      <c r="O294" s="44" t="s">
        <v>733</v>
      </c>
      <c r="P294" s="44" t="s">
        <v>1027</v>
      </c>
      <c r="Q294" s="45">
        <v>209.81</v>
      </c>
      <c r="R294" s="45">
        <v>523</v>
      </c>
      <c r="S294" s="45" t="str">
        <f>IF('standardised dimensions'!$R294&lt;=_xlfn.PERCENTILE.INC( Q294:Q915,0.25),"Low",IF(R294&lt;=_xlfn.PERCENTILE.INC(Q294:Q915,0.5),"Medium","High"))</f>
        <v>Medium</v>
      </c>
      <c r="T294" s="46">
        <v>5.8999999999999997E-2</v>
      </c>
      <c r="U294" s="43">
        <v>15</v>
      </c>
      <c r="V294" s="45">
        <f t="shared" si="36"/>
        <v>7382.1450000000004</v>
      </c>
      <c r="W294" s="45">
        <f t="shared" si="37"/>
        <v>3147.15</v>
      </c>
      <c r="X294" s="45">
        <f t="shared" si="43"/>
        <v>4234.9950000000008</v>
      </c>
      <c r="Y294" s="46">
        <f t="shared" si="44"/>
        <v>0.57368082041195356</v>
      </c>
    </row>
    <row r="295" spans="1:25" x14ac:dyDescent="0.3">
      <c r="A295" s="35" t="s">
        <v>308</v>
      </c>
      <c r="B295" s="36">
        <v>45758</v>
      </c>
      <c r="C295" s="36" t="str">
        <f t="shared" si="38"/>
        <v>Apr-2025</v>
      </c>
      <c r="D295" s="36" t="str">
        <f t="shared" si="39"/>
        <v>Q2-2025</v>
      </c>
      <c r="E295" s="36">
        <v>45781</v>
      </c>
      <c r="F295" s="36">
        <f t="shared" si="40"/>
        <v>45781</v>
      </c>
      <c r="G295" s="37">
        <f t="shared" si="41"/>
        <v>23</v>
      </c>
      <c r="H295" s="38" t="s">
        <v>647</v>
      </c>
      <c r="I295" s="38" t="s">
        <v>652</v>
      </c>
      <c r="J295" s="38" t="s">
        <v>666</v>
      </c>
      <c r="K295" s="30" t="str">
        <f t="shared" si="42"/>
        <v>Asia→Japan→Osaka</v>
      </c>
      <c r="L295" s="38" t="s">
        <v>705</v>
      </c>
      <c r="M295" s="38" t="s">
        <v>708</v>
      </c>
      <c r="N295" s="38" t="s">
        <v>724</v>
      </c>
      <c r="O295" s="38" t="s">
        <v>727</v>
      </c>
      <c r="P295" s="38" t="s">
        <v>1028</v>
      </c>
      <c r="Q295" s="39">
        <v>786.2</v>
      </c>
      <c r="R295" s="39">
        <v>1075.3</v>
      </c>
      <c r="S295" s="39" t="str">
        <f>IF('standardised dimensions'!$R295&lt;=_xlfn.PERCENTILE.INC( Q295:Q916,0.25),"Low",IF(R295&lt;=_xlfn.PERCENTILE.INC(Q295:Q916,0.5),"Medium","High"))</f>
        <v>High</v>
      </c>
      <c r="T295" s="40">
        <v>0.08</v>
      </c>
      <c r="U295" s="37">
        <v>9</v>
      </c>
      <c r="V295" s="39">
        <f t="shared" si="36"/>
        <v>8903.4839999999986</v>
      </c>
      <c r="W295" s="39">
        <f t="shared" si="37"/>
        <v>7075.8</v>
      </c>
      <c r="X295" s="39">
        <f t="shared" si="43"/>
        <v>1827.6839999999984</v>
      </c>
      <c r="Y295" s="40">
        <f t="shared" si="44"/>
        <v>0.20527739478163815</v>
      </c>
    </row>
    <row r="296" spans="1:25" x14ac:dyDescent="0.3">
      <c r="A296" s="41" t="s">
        <v>309</v>
      </c>
      <c r="B296" s="42">
        <v>45809</v>
      </c>
      <c r="C296" s="42" t="str">
        <f t="shared" si="38"/>
        <v>Jun-2025</v>
      </c>
      <c r="D296" s="42" t="str">
        <f t="shared" si="39"/>
        <v>Q2-2025</v>
      </c>
      <c r="E296" s="42">
        <v>45835</v>
      </c>
      <c r="F296" s="42">
        <f t="shared" si="40"/>
        <v>45835</v>
      </c>
      <c r="G296" s="43">
        <f t="shared" si="41"/>
        <v>26</v>
      </c>
      <c r="H296" s="44" t="s">
        <v>649</v>
      </c>
      <c r="I296" s="44" t="s">
        <v>656</v>
      </c>
      <c r="J296" s="44" t="s">
        <v>684</v>
      </c>
      <c r="K296" s="30" t="str">
        <f t="shared" si="42"/>
        <v>Europe→Germany→Munich</v>
      </c>
      <c r="L296" s="44" t="s">
        <v>704</v>
      </c>
      <c r="M296" s="44" t="s">
        <v>710</v>
      </c>
      <c r="N296" s="44" t="s">
        <v>718</v>
      </c>
      <c r="O296" s="44" t="s">
        <v>731</v>
      </c>
      <c r="P296" s="44" t="s">
        <v>1029</v>
      </c>
      <c r="Q296" s="45">
        <v>1362.31</v>
      </c>
      <c r="R296" s="45">
        <v>3294.57</v>
      </c>
      <c r="S296" s="45" t="str">
        <f>IF('standardised dimensions'!$R296&lt;=_xlfn.PERCENTILE.INC( Q296:Q917,0.25),"Low",IF(R296&lt;=_xlfn.PERCENTILE.INC(Q296:Q917,0.5),"Medium","High"))</f>
        <v>High</v>
      </c>
      <c r="T296" s="46">
        <v>0.113</v>
      </c>
      <c r="U296" s="43">
        <v>7</v>
      </c>
      <c r="V296" s="45">
        <f t="shared" si="36"/>
        <v>20455.985130000001</v>
      </c>
      <c r="W296" s="45">
        <f t="shared" si="37"/>
        <v>9536.17</v>
      </c>
      <c r="X296" s="45">
        <f t="shared" si="43"/>
        <v>10919.815130000001</v>
      </c>
      <c r="Y296" s="46">
        <f t="shared" si="44"/>
        <v>0.5338200561157721</v>
      </c>
    </row>
    <row r="297" spans="1:25" x14ac:dyDescent="0.3">
      <c r="A297" s="35" t="s">
        <v>310</v>
      </c>
      <c r="B297" s="36">
        <v>45353</v>
      </c>
      <c r="C297" s="36" t="str">
        <f t="shared" si="38"/>
        <v>Mar-2024</v>
      </c>
      <c r="D297" s="36" t="str">
        <f t="shared" si="39"/>
        <v>Q1-2024</v>
      </c>
      <c r="E297" s="36">
        <v>45367</v>
      </c>
      <c r="F297" s="36">
        <f t="shared" si="40"/>
        <v>45367</v>
      </c>
      <c r="G297" s="37">
        <f t="shared" si="41"/>
        <v>14</v>
      </c>
      <c r="H297" s="38" t="s">
        <v>648</v>
      </c>
      <c r="I297" s="38" t="s">
        <v>653</v>
      </c>
      <c r="J297" s="38" t="s">
        <v>688</v>
      </c>
      <c r="K297" s="30" t="str">
        <f t="shared" si="42"/>
        <v>Americas→Canada→Vancouver</v>
      </c>
      <c r="L297" s="38" t="s">
        <v>703</v>
      </c>
      <c r="M297" s="38" t="s">
        <v>711</v>
      </c>
      <c r="N297" s="38" t="s">
        <v>719</v>
      </c>
      <c r="O297" s="38" t="s">
        <v>728</v>
      </c>
      <c r="P297" s="38" t="s">
        <v>1030</v>
      </c>
      <c r="Q297" s="39">
        <v>248.24</v>
      </c>
      <c r="R297" s="39">
        <v>464.05</v>
      </c>
      <c r="S297" s="39" t="str">
        <f>IF('standardised dimensions'!$R297&lt;=_xlfn.PERCENTILE.INC( Q297:Q918,0.25),"Low",IF(R297&lt;=_xlfn.PERCENTILE.INC(Q297:Q918,0.5),"Medium","High"))</f>
        <v>Medium</v>
      </c>
      <c r="T297" s="40">
        <v>0.16900000000000001</v>
      </c>
      <c r="U297" s="37">
        <v>11</v>
      </c>
      <c r="V297" s="39">
        <f t="shared" si="36"/>
        <v>4241.88105</v>
      </c>
      <c r="W297" s="39">
        <f t="shared" si="37"/>
        <v>2730.6400000000003</v>
      </c>
      <c r="X297" s="39">
        <f t="shared" si="43"/>
        <v>1511.2410499999996</v>
      </c>
      <c r="Y297" s="40">
        <f t="shared" si="44"/>
        <v>0.3562667203975462</v>
      </c>
    </row>
    <row r="298" spans="1:25" x14ac:dyDescent="0.3">
      <c r="A298" s="41" t="s">
        <v>311</v>
      </c>
      <c r="B298" s="42">
        <v>45097</v>
      </c>
      <c r="C298" s="42" t="str">
        <f t="shared" si="38"/>
        <v>Jun-2023</v>
      </c>
      <c r="D298" s="42" t="str">
        <f t="shared" si="39"/>
        <v>Q2-2023</v>
      </c>
      <c r="E298" s="42">
        <v>45115</v>
      </c>
      <c r="F298" s="42">
        <f t="shared" si="40"/>
        <v>45115</v>
      </c>
      <c r="G298" s="43">
        <f t="shared" si="41"/>
        <v>18</v>
      </c>
      <c r="H298" s="44" t="s">
        <v>648</v>
      </c>
      <c r="I298" s="44" t="s">
        <v>660</v>
      </c>
      <c r="J298" s="44" t="s">
        <v>697</v>
      </c>
      <c r="K298" s="30" t="str">
        <f t="shared" si="42"/>
        <v>Americas→USA→Austin</v>
      </c>
      <c r="L298" s="44" t="s">
        <v>703</v>
      </c>
      <c r="M298" s="44" t="s">
        <v>711</v>
      </c>
      <c r="N298" s="44" t="s">
        <v>721</v>
      </c>
      <c r="O298" s="44" t="s">
        <v>732</v>
      </c>
      <c r="P298" s="44" t="s">
        <v>1031</v>
      </c>
      <c r="Q298" s="45">
        <v>337</v>
      </c>
      <c r="R298" s="45">
        <v>511.03</v>
      </c>
      <c r="S298" s="45" t="str">
        <f>IF('standardised dimensions'!$R298&lt;=_xlfn.PERCENTILE.INC( Q298:Q919,0.25),"Low",IF(R298&lt;=_xlfn.PERCENTILE.INC(Q298:Q919,0.5),"Medium","High"))</f>
        <v>Medium</v>
      </c>
      <c r="T298" s="46">
        <v>0.108</v>
      </c>
      <c r="U298" s="43">
        <v>7</v>
      </c>
      <c r="V298" s="45">
        <f t="shared" si="36"/>
        <v>3190.8713200000002</v>
      </c>
      <c r="W298" s="45">
        <f t="shared" si="37"/>
        <v>2359</v>
      </c>
      <c r="X298" s="45">
        <f t="shared" si="43"/>
        <v>831.8713200000002</v>
      </c>
      <c r="Y298" s="46">
        <f t="shared" si="44"/>
        <v>0.26070349963219458</v>
      </c>
    </row>
    <row r="299" spans="1:25" x14ac:dyDescent="0.3">
      <c r="A299" s="35" t="s">
        <v>312</v>
      </c>
      <c r="B299" s="36">
        <v>45377</v>
      </c>
      <c r="C299" s="36" t="str">
        <f t="shared" si="38"/>
        <v>Mar-2024</v>
      </c>
      <c r="D299" s="36" t="str">
        <f t="shared" si="39"/>
        <v>Q1-2024</v>
      </c>
      <c r="E299" s="36">
        <v>45387</v>
      </c>
      <c r="F299" s="36">
        <f t="shared" si="40"/>
        <v>45387</v>
      </c>
      <c r="G299" s="37">
        <f t="shared" si="41"/>
        <v>10</v>
      </c>
      <c r="H299" s="38" t="s">
        <v>648</v>
      </c>
      <c r="I299" s="38" t="s">
        <v>660</v>
      </c>
      <c r="J299" s="38" t="s">
        <v>697</v>
      </c>
      <c r="K299" s="30" t="str">
        <f t="shared" si="42"/>
        <v>Americas→USA→Austin</v>
      </c>
      <c r="L299" s="38" t="s">
        <v>704</v>
      </c>
      <c r="M299" s="38" t="s">
        <v>711</v>
      </c>
      <c r="N299" s="38" t="s">
        <v>713</v>
      </c>
      <c r="O299" s="38" t="s">
        <v>732</v>
      </c>
      <c r="P299" s="38" t="s">
        <v>1032</v>
      </c>
      <c r="Q299" s="39">
        <v>5.66</v>
      </c>
      <c r="R299" s="39">
        <v>4.22</v>
      </c>
      <c r="S299" s="39" t="str">
        <f>IF('standardised dimensions'!$R299&lt;=_xlfn.PERCENTILE.INC( Q299:Q920,0.25),"Low",IF(R299&lt;=_xlfn.PERCENTILE.INC(Q299:Q920,0.5),"Medium","High"))</f>
        <v>Low</v>
      </c>
      <c r="T299" s="40">
        <v>0.11899999999999999</v>
      </c>
      <c r="U299" s="37">
        <v>18</v>
      </c>
      <c r="V299" s="39">
        <f t="shared" si="36"/>
        <v>66.920760000000001</v>
      </c>
      <c r="W299" s="39">
        <f t="shared" si="37"/>
        <v>101.88</v>
      </c>
      <c r="X299" s="39">
        <f t="shared" si="43"/>
        <v>-34.959239999999994</v>
      </c>
      <c r="Y299" s="40">
        <f t="shared" si="44"/>
        <v>-0.52239753403876454</v>
      </c>
    </row>
    <row r="300" spans="1:25" x14ac:dyDescent="0.3">
      <c r="A300" s="41" t="s">
        <v>313</v>
      </c>
      <c r="B300" s="42">
        <v>45679</v>
      </c>
      <c r="C300" s="42" t="str">
        <f t="shared" si="38"/>
        <v>Jan-2025</v>
      </c>
      <c r="D300" s="42" t="str">
        <f t="shared" si="39"/>
        <v>Q1-2025</v>
      </c>
      <c r="E300" s="42">
        <v>45679</v>
      </c>
      <c r="F300" s="42">
        <f t="shared" si="40"/>
        <v>45679</v>
      </c>
      <c r="G300" s="43">
        <f t="shared" si="41"/>
        <v>0</v>
      </c>
      <c r="H300" s="44" t="s">
        <v>649</v>
      </c>
      <c r="I300" s="44" t="s">
        <v>657</v>
      </c>
      <c r="J300" s="44" t="s">
        <v>679</v>
      </c>
      <c r="K300" s="30" t="str">
        <f t="shared" si="42"/>
        <v>Europe→France→Lyon</v>
      </c>
      <c r="L300" s="44" t="s">
        <v>705</v>
      </c>
      <c r="M300" s="44" t="s">
        <v>708</v>
      </c>
      <c r="N300" s="44" t="s">
        <v>717</v>
      </c>
      <c r="O300" s="44" t="s">
        <v>733</v>
      </c>
      <c r="P300" s="44" t="s">
        <v>1033</v>
      </c>
      <c r="Q300" s="45">
        <v>591.72</v>
      </c>
      <c r="R300" s="45">
        <v>577.24</v>
      </c>
      <c r="S300" s="45" t="str">
        <f>IF('standardised dimensions'!$R300&lt;=_xlfn.PERCENTILE.INC( Q300:Q921,0.25),"Low",IF(R300&lt;=_xlfn.PERCENTILE.INC(Q300:Q921,0.5),"Medium","High"))</f>
        <v>Medium</v>
      </c>
      <c r="T300" s="46">
        <v>0</v>
      </c>
      <c r="U300" s="43">
        <v>22</v>
      </c>
      <c r="V300" s="45">
        <f t="shared" si="36"/>
        <v>12699.28</v>
      </c>
      <c r="W300" s="45">
        <f t="shared" si="37"/>
        <v>13017.84</v>
      </c>
      <c r="X300" s="45">
        <f t="shared" si="43"/>
        <v>-318.55999999999949</v>
      </c>
      <c r="Y300" s="46">
        <f t="shared" si="44"/>
        <v>-2.5084886702238195E-2</v>
      </c>
    </row>
    <row r="301" spans="1:25" x14ac:dyDescent="0.3">
      <c r="A301" s="35" t="s">
        <v>314</v>
      </c>
      <c r="B301" s="36">
        <v>45787</v>
      </c>
      <c r="C301" s="36" t="str">
        <f t="shared" si="38"/>
        <v>May-2025</v>
      </c>
      <c r="D301" s="36" t="str">
        <f t="shared" si="39"/>
        <v>Q2-2025</v>
      </c>
      <c r="E301" s="36">
        <v>45804</v>
      </c>
      <c r="F301" s="36">
        <f t="shared" si="40"/>
        <v>45804</v>
      </c>
      <c r="G301" s="37">
        <f t="shared" si="41"/>
        <v>17</v>
      </c>
      <c r="H301" s="38" t="s">
        <v>648</v>
      </c>
      <c r="I301" s="38" t="s">
        <v>653</v>
      </c>
      <c r="J301" s="38" t="s">
        <v>688</v>
      </c>
      <c r="K301" s="30" t="str">
        <f t="shared" si="42"/>
        <v>Americas→Canada→Vancouver</v>
      </c>
      <c r="L301" s="38" t="s">
        <v>702</v>
      </c>
      <c r="M301" s="38" t="s">
        <v>711</v>
      </c>
      <c r="N301" s="38" t="s">
        <v>712</v>
      </c>
      <c r="O301" s="38" t="s">
        <v>727</v>
      </c>
      <c r="P301" s="38" t="s">
        <v>1034</v>
      </c>
      <c r="Q301" s="39">
        <v>862.89</v>
      </c>
      <c r="R301" s="39">
        <v>1426.03</v>
      </c>
      <c r="S301" s="39" t="str">
        <f>IF('standardised dimensions'!$R301&lt;=_xlfn.PERCENTILE.INC( Q301:Q922,0.25),"Low",IF(R301&lt;=_xlfn.PERCENTILE.INC(Q301:Q922,0.5),"Medium","High"))</f>
        <v>High</v>
      </c>
      <c r="T301" s="40">
        <v>5.6000000000000001E-2</v>
      </c>
      <c r="U301" s="37">
        <v>19</v>
      </c>
      <c r="V301" s="39">
        <f t="shared" si="36"/>
        <v>25577.274079999999</v>
      </c>
      <c r="W301" s="39">
        <f t="shared" si="37"/>
        <v>16394.91</v>
      </c>
      <c r="X301" s="39">
        <f t="shared" si="43"/>
        <v>9182.3640799999994</v>
      </c>
      <c r="Y301" s="40">
        <f t="shared" si="44"/>
        <v>0.35900479665188778</v>
      </c>
    </row>
    <row r="302" spans="1:25" x14ac:dyDescent="0.3">
      <c r="A302" s="41" t="s">
        <v>315</v>
      </c>
      <c r="B302" s="42">
        <v>45204</v>
      </c>
      <c r="C302" s="42" t="str">
        <f t="shared" si="38"/>
        <v>Oct-2023</v>
      </c>
      <c r="D302" s="42" t="str">
        <f t="shared" si="39"/>
        <v>Q4-2023</v>
      </c>
      <c r="E302" s="42">
        <v>45230</v>
      </c>
      <c r="F302" s="42">
        <f t="shared" si="40"/>
        <v>45230</v>
      </c>
      <c r="G302" s="43">
        <f t="shared" si="41"/>
        <v>26</v>
      </c>
      <c r="H302" s="44" t="s">
        <v>647</v>
      </c>
      <c r="I302" s="44" t="s">
        <v>659</v>
      </c>
      <c r="J302" s="44" t="s">
        <v>685</v>
      </c>
      <c r="K302" s="30" t="str">
        <f t="shared" si="42"/>
        <v>Asia→China→Shanghai</v>
      </c>
      <c r="L302" s="44" t="s">
        <v>704</v>
      </c>
      <c r="M302" s="44" t="s">
        <v>1426</v>
      </c>
      <c r="N302" s="44" t="s">
        <v>713</v>
      </c>
      <c r="O302" s="44" t="s">
        <v>728</v>
      </c>
      <c r="P302" s="44" t="s">
        <v>1035</v>
      </c>
      <c r="Q302" s="45">
        <v>649.91</v>
      </c>
      <c r="R302" s="45">
        <v>1360.12</v>
      </c>
      <c r="S302" s="45" t="str">
        <f>IF('standardised dimensions'!$R302&lt;=_xlfn.PERCENTILE.INC( Q302:Q923,0.25),"Low",IF(R302&lt;=_xlfn.PERCENTILE.INC(Q302:Q923,0.5),"Medium","High"))</f>
        <v>High</v>
      </c>
      <c r="T302" s="46">
        <v>0.19400000000000001</v>
      </c>
      <c r="U302" s="43">
        <v>9</v>
      </c>
      <c r="V302" s="45">
        <f t="shared" si="36"/>
        <v>9866.3104799999983</v>
      </c>
      <c r="W302" s="45">
        <f t="shared" si="37"/>
        <v>5849.19</v>
      </c>
      <c r="X302" s="45">
        <f t="shared" si="43"/>
        <v>4017.1204799999987</v>
      </c>
      <c r="Y302" s="46">
        <f t="shared" si="44"/>
        <v>0.40715528749506769</v>
      </c>
    </row>
    <row r="303" spans="1:25" x14ac:dyDescent="0.3">
      <c r="A303" s="35" t="s">
        <v>316</v>
      </c>
      <c r="B303" s="36">
        <v>45125</v>
      </c>
      <c r="C303" s="36" t="str">
        <f t="shared" si="38"/>
        <v>Jul-2023</v>
      </c>
      <c r="D303" s="36" t="str">
        <f t="shared" si="39"/>
        <v>Q3-2023</v>
      </c>
      <c r="E303" s="36">
        <v>45129</v>
      </c>
      <c r="F303" s="36">
        <f t="shared" si="40"/>
        <v>45129</v>
      </c>
      <c r="G303" s="37">
        <f t="shared" si="41"/>
        <v>4</v>
      </c>
      <c r="H303" s="38" t="s">
        <v>648</v>
      </c>
      <c r="I303" s="38" t="s">
        <v>655</v>
      </c>
      <c r="J303" s="38" t="s">
        <v>670</v>
      </c>
      <c r="K303" s="30" t="str">
        <f t="shared" si="42"/>
        <v>Americas→Brazil→São Paulo</v>
      </c>
      <c r="L303" s="38" t="s">
        <v>704</v>
      </c>
      <c r="M303" s="38" t="s">
        <v>711</v>
      </c>
      <c r="N303" s="38" t="s">
        <v>721</v>
      </c>
      <c r="O303" s="38" t="s">
        <v>729</v>
      </c>
      <c r="P303" s="38" t="s">
        <v>1036</v>
      </c>
      <c r="Q303" s="39">
        <v>1269.55</v>
      </c>
      <c r="R303" s="39">
        <v>2071.1</v>
      </c>
      <c r="S303" s="39" t="str">
        <f>IF('standardised dimensions'!$R303&lt;=_xlfn.PERCENTILE.INC( Q303:Q924,0.25),"Low",IF(R303&lt;=_xlfn.PERCENTILE.INC(Q303:Q924,0.5),"Medium","High"))</f>
        <v>High</v>
      </c>
      <c r="T303" s="40">
        <v>0.129</v>
      </c>
      <c r="U303" s="37">
        <v>22</v>
      </c>
      <c r="V303" s="39">
        <f t="shared" si="36"/>
        <v>39686.4182</v>
      </c>
      <c r="W303" s="39">
        <f t="shared" si="37"/>
        <v>27930.1</v>
      </c>
      <c r="X303" s="39">
        <f t="shared" si="43"/>
        <v>11756.318200000002</v>
      </c>
      <c r="Y303" s="40">
        <f t="shared" si="44"/>
        <v>0.29623026549672354</v>
      </c>
    </row>
    <row r="304" spans="1:25" x14ac:dyDescent="0.3">
      <c r="A304" s="41" t="s">
        <v>317</v>
      </c>
      <c r="B304" s="42">
        <v>45830</v>
      </c>
      <c r="C304" s="42" t="str">
        <f t="shared" si="38"/>
        <v>Jun-2025</v>
      </c>
      <c r="D304" s="42" t="str">
        <f t="shared" si="39"/>
        <v>Q2-2025</v>
      </c>
      <c r="E304" s="42">
        <v>45846</v>
      </c>
      <c r="F304" s="42">
        <f t="shared" si="40"/>
        <v>45846</v>
      </c>
      <c r="G304" s="43">
        <f t="shared" si="41"/>
        <v>16</v>
      </c>
      <c r="H304" s="44" t="s">
        <v>649</v>
      </c>
      <c r="I304" s="44" t="s">
        <v>658</v>
      </c>
      <c r="J304" s="44" t="s">
        <v>683</v>
      </c>
      <c r="K304" s="30" t="str">
        <f t="shared" si="42"/>
        <v>Europe→United Kingdom→London</v>
      </c>
      <c r="L304" s="44" t="s">
        <v>702</v>
      </c>
      <c r="M304" s="44" t="s">
        <v>711</v>
      </c>
      <c r="N304" s="44" t="s">
        <v>720</v>
      </c>
      <c r="O304" s="44" t="s">
        <v>730</v>
      </c>
      <c r="P304" s="44" t="s">
        <v>1037</v>
      </c>
      <c r="Q304" s="45">
        <v>892.73</v>
      </c>
      <c r="R304" s="45">
        <v>979.84</v>
      </c>
      <c r="S304" s="45" t="str">
        <f>IF('standardised dimensions'!$R304&lt;=_xlfn.PERCENTILE.INC( Q304:Q925,0.25),"Low",IF(R304&lt;=_xlfn.PERCENTILE.INC(Q304:Q925,0.5),"Medium","High"))</f>
        <v>High</v>
      </c>
      <c r="T304" s="46">
        <v>0.17399999999999999</v>
      </c>
      <c r="U304" s="43">
        <v>10</v>
      </c>
      <c r="V304" s="45">
        <f t="shared" si="36"/>
        <v>8093.4784</v>
      </c>
      <c r="W304" s="45">
        <f t="shared" si="37"/>
        <v>8927.2999999999993</v>
      </c>
      <c r="X304" s="45">
        <f t="shared" si="43"/>
        <v>-833.82159999999931</v>
      </c>
      <c r="Y304" s="46">
        <f t="shared" si="44"/>
        <v>-0.10302388649112838</v>
      </c>
    </row>
    <row r="305" spans="1:25" x14ac:dyDescent="0.3">
      <c r="A305" s="35" t="s">
        <v>318</v>
      </c>
      <c r="B305" s="36">
        <v>45462</v>
      </c>
      <c r="C305" s="36" t="str">
        <f t="shared" si="38"/>
        <v>Jun-2024</v>
      </c>
      <c r="D305" s="36" t="str">
        <f t="shared" si="39"/>
        <v>Q2-2024</v>
      </c>
      <c r="E305" s="36">
        <v>45463</v>
      </c>
      <c r="F305" s="36">
        <f t="shared" si="40"/>
        <v>45463</v>
      </c>
      <c r="G305" s="37">
        <f t="shared" si="41"/>
        <v>1</v>
      </c>
      <c r="H305" s="38" t="s">
        <v>646</v>
      </c>
      <c r="I305" s="38" t="s">
        <v>650</v>
      </c>
      <c r="J305" s="38" t="s">
        <v>662</v>
      </c>
      <c r="K305" s="30" t="str">
        <f t="shared" si="42"/>
        <v>Africa→Kenya→Kisumu</v>
      </c>
      <c r="L305" s="38" t="s">
        <v>705</v>
      </c>
      <c r="M305" s="38" t="s">
        <v>711</v>
      </c>
      <c r="N305" s="38" t="s">
        <v>713</v>
      </c>
      <c r="O305" s="38" t="s">
        <v>731</v>
      </c>
      <c r="P305" s="38" t="s">
        <v>1038</v>
      </c>
      <c r="Q305" s="39">
        <v>231.63</v>
      </c>
      <c r="R305" s="39">
        <v>537.39</v>
      </c>
      <c r="S305" s="39" t="str">
        <f>IF('standardised dimensions'!$R305&lt;=_xlfn.PERCENTILE.INC( Q305:Q926,0.25),"Low",IF(R305&lt;=_xlfn.PERCENTILE.INC(Q305:Q926,0.5),"Medium","High"))</f>
        <v>Medium</v>
      </c>
      <c r="T305" s="40">
        <v>0.08</v>
      </c>
      <c r="U305" s="37">
        <v>12</v>
      </c>
      <c r="V305" s="39">
        <f t="shared" si="36"/>
        <v>5932.7856000000002</v>
      </c>
      <c r="W305" s="39">
        <f t="shared" si="37"/>
        <v>2779.56</v>
      </c>
      <c r="X305" s="39">
        <f t="shared" si="43"/>
        <v>3153.2256000000002</v>
      </c>
      <c r="Y305" s="40">
        <f t="shared" si="44"/>
        <v>0.53149158129024587</v>
      </c>
    </row>
    <row r="306" spans="1:25" x14ac:dyDescent="0.3">
      <c r="A306" s="41" t="s">
        <v>319</v>
      </c>
      <c r="B306" s="42">
        <v>45756</v>
      </c>
      <c r="C306" s="42" t="str">
        <f t="shared" si="38"/>
        <v>Apr-2025</v>
      </c>
      <c r="D306" s="42" t="str">
        <f t="shared" si="39"/>
        <v>Q2-2025</v>
      </c>
      <c r="E306" s="42">
        <v>45759</v>
      </c>
      <c r="F306" s="42">
        <f t="shared" si="40"/>
        <v>45759</v>
      </c>
      <c r="G306" s="43">
        <f t="shared" si="41"/>
        <v>3</v>
      </c>
      <c r="H306" s="44" t="s">
        <v>649</v>
      </c>
      <c r="I306" s="44" t="s">
        <v>657</v>
      </c>
      <c r="J306" s="44" t="s">
        <v>679</v>
      </c>
      <c r="K306" s="30" t="str">
        <f t="shared" si="42"/>
        <v>Europe→France→Lyon</v>
      </c>
      <c r="L306" s="44" t="s">
        <v>705</v>
      </c>
      <c r="M306" s="44" t="s">
        <v>710</v>
      </c>
      <c r="N306" s="44" t="s">
        <v>722</v>
      </c>
      <c r="O306" s="44" t="s">
        <v>732</v>
      </c>
      <c r="P306" s="44" t="s">
        <v>1039</v>
      </c>
      <c r="Q306" s="45">
        <v>86.68</v>
      </c>
      <c r="R306" s="45">
        <v>213.32</v>
      </c>
      <c r="S306" s="45" t="str">
        <f>IF('standardised dimensions'!$R306&lt;=_xlfn.PERCENTILE.INC( Q306:Q927,0.25),"Low",IF(R306&lt;=_xlfn.PERCENTILE.INC(Q306:Q927,0.5),"Medium","High"))</f>
        <v>Low</v>
      </c>
      <c r="T306" s="46">
        <v>3.7999999999999999E-2</v>
      </c>
      <c r="U306" s="43">
        <v>8</v>
      </c>
      <c r="V306" s="45">
        <f t="shared" si="36"/>
        <v>1641.7107199999998</v>
      </c>
      <c r="W306" s="45">
        <f t="shared" si="37"/>
        <v>693.44</v>
      </c>
      <c r="X306" s="45">
        <f t="shared" si="43"/>
        <v>948.27071999999976</v>
      </c>
      <c r="Y306" s="46">
        <f t="shared" si="44"/>
        <v>0.57761133459614611</v>
      </c>
    </row>
    <row r="307" spans="1:25" x14ac:dyDescent="0.3">
      <c r="A307" s="35" t="s">
        <v>320</v>
      </c>
      <c r="B307" s="36">
        <v>45741</v>
      </c>
      <c r="C307" s="36" t="str">
        <f t="shared" si="38"/>
        <v>Mar-2025</v>
      </c>
      <c r="D307" s="36" t="str">
        <f t="shared" si="39"/>
        <v>Q1-2025</v>
      </c>
      <c r="E307" s="36">
        <v>45742</v>
      </c>
      <c r="F307" s="36">
        <f t="shared" si="40"/>
        <v>45742</v>
      </c>
      <c r="G307" s="37">
        <f t="shared" si="41"/>
        <v>1</v>
      </c>
      <c r="H307" s="38" t="s">
        <v>646</v>
      </c>
      <c r="I307" s="38" t="s">
        <v>651</v>
      </c>
      <c r="J307" s="38" t="s">
        <v>665</v>
      </c>
      <c r="K307" s="30" t="str">
        <f t="shared" si="42"/>
        <v>Africa→Nigeria→Lagos</v>
      </c>
      <c r="L307" s="38" t="s">
        <v>702</v>
      </c>
      <c r="M307" s="38" t="s">
        <v>710</v>
      </c>
      <c r="N307" s="38" t="s">
        <v>715</v>
      </c>
      <c r="O307" s="38" t="s">
        <v>733</v>
      </c>
      <c r="P307" s="38" t="s">
        <v>1040</v>
      </c>
      <c r="Q307" s="39">
        <v>1450.43</v>
      </c>
      <c r="R307" s="39">
        <v>1994.67</v>
      </c>
      <c r="S307" s="39" t="str">
        <f>IF('standardised dimensions'!$R307&lt;=_xlfn.PERCENTILE.INC( Q307:Q928,0.25),"Low",IF(R307&lt;=_xlfn.PERCENTILE.INC(Q307:Q928,0.5),"Medium","High"))</f>
        <v>High</v>
      </c>
      <c r="T307" s="40">
        <v>0.1</v>
      </c>
      <c r="U307" s="37">
        <v>24</v>
      </c>
      <c r="V307" s="39">
        <f t="shared" si="36"/>
        <v>43084.872000000003</v>
      </c>
      <c r="W307" s="39">
        <f t="shared" si="37"/>
        <v>34810.32</v>
      </c>
      <c r="X307" s="39">
        <f t="shared" si="43"/>
        <v>8274.5520000000033</v>
      </c>
      <c r="Y307" s="40">
        <f t="shared" si="44"/>
        <v>0.19205237513529116</v>
      </c>
    </row>
    <row r="308" spans="1:25" x14ac:dyDescent="0.3">
      <c r="A308" s="41" t="s">
        <v>321</v>
      </c>
      <c r="B308" s="42">
        <v>45795</v>
      </c>
      <c r="C308" s="42" t="str">
        <f t="shared" si="38"/>
        <v>May-2025</v>
      </c>
      <c r="D308" s="42" t="str">
        <f t="shared" si="39"/>
        <v>Q2-2025</v>
      </c>
      <c r="E308" s="42">
        <v>45817</v>
      </c>
      <c r="F308" s="42">
        <f t="shared" si="40"/>
        <v>45817</v>
      </c>
      <c r="G308" s="43">
        <f t="shared" si="41"/>
        <v>22</v>
      </c>
      <c r="H308" s="44" t="s">
        <v>648</v>
      </c>
      <c r="I308" s="44" t="s">
        <v>660</v>
      </c>
      <c r="J308" s="44" t="s">
        <v>700</v>
      </c>
      <c r="K308" s="30" t="str">
        <f t="shared" si="42"/>
        <v>Americas→USA→New York</v>
      </c>
      <c r="L308" s="44" t="s">
        <v>704</v>
      </c>
      <c r="M308" s="44" t="s">
        <v>707</v>
      </c>
      <c r="N308" s="44" t="s">
        <v>722</v>
      </c>
      <c r="O308" s="44" t="s">
        <v>729</v>
      </c>
      <c r="P308" s="44" t="s">
        <v>1041</v>
      </c>
      <c r="Q308" s="45">
        <v>382.96</v>
      </c>
      <c r="R308" s="45">
        <v>552.84</v>
      </c>
      <c r="S308" s="45" t="str">
        <f>IF('standardised dimensions'!$R308&lt;=_xlfn.PERCENTILE.INC( Q308:Q929,0.25),"Low",IF(R308&lt;=_xlfn.PERCENTILE.INC(Q308:Q929,0.5),"Medium","High"))</f>
        <v>Medium</v>
      </c>
      <c r="T308" s="46">
        <v>0.17599999999999999</v>
      </c>
      <c r="U308" s="43">
        <v>8</v>
      </c>
      <c r="V308" s="45">
        <f t="shared" si="36"/>
        <v>3644.3212800000006</v>
      </c>
      <c r="W308" s="45">
        <f t="shared" si="37"/>
        <v>3063.68</v>
      </c>
      <c r="X308" s="45">
        <f t="shared" si="43"/>
        <v>580.64128000000073</v>
      </c>
      <c r="Y308" s="46">
        <f t="shared" si="44"/>
        <v>0.15932768693763483</v>
      </c>
    </row>
    <row r="309" spans="1:25" x14ac:dyDescent="0.3">
      <c r="A309" s="35" t="s">
        <v>322</v>
      </c>
      <c r="B309" s="36">
        <v>45679</v>
      </c>
      <c r="C309" s="36" t="str">
        <f t="shared" si="38"/>
        <v>Jan-2025</v>
      </c>
      <c r="D309" s="36" t="str">
        <f t="shared" si="39"/>
        <v>Q1-2025</v>
      </c>
      <c r="E309" s="36">
        <v>45692</v>
      </c>
      <c r="F309" s="36">
        <f t="shared" si="40"/>
        <v>45692</v>
      </c>
      <c r="G309" s="37">
        <f t="shared" si="41"/>
        <v>13</v>
      </c>
      <c r="H309" s="38" t="s">
        <v>647</v>
      </c>
      <c r="I309" s="38" t="s">
        <v>652</v>
      </c>
      <c r="J309" s="38" t="s">
        <v>689</v>
      </c>
      <c r="K309" s="30" t="str">
        <f t="shared" si="42"/>
        <v>Asia→Japan→Tokyo</v>
      </c>
      <c r="L309" s="38" t="s">
        <v>705</v>
      </c>
      <c r="M309" s="38" t="s">
        <v>710</v>
      </c>
      <c r="N309" s="38" t="s">
        <v>716</v>
      </c>
      <c r="O309" s="38" t="s">
        <v>728</v>
      </c>
      <c r="P309" s="38" t="s">
        <v>1042</v>
      </c>
      <c r="Q309" s="39">
        <v>122.29</v>
      </c>
      <c r="R309" s="39">
        <v>224.95</v>
      </c>
      <c r="S309" s="39" t="str">
        <f>IF('standardised dimensions'!$R309&lt;=_xlfn.PERCENTILE.INC( Q309:Q930,0.25),"Low",IF(R309&lt;=_xlfn.PERCENTILE.INC(Q309:Q930,0.5),"Medium","High"))</f>
        <v>Low</v>
      </c>
      <c r="T309" s="40">
        <v>0.153</v>
      </c>
      <c r="U309" s="37">
        <v>28</v>
      </c>
      <c r="V309" s="39">
        <f t="shared" si="36"/>
        <v>5334.9141999999993</v>
      </c>
      <c r="W309" s="39">
        <f t="shared" si="37"/>
        <v>3424.1200000000003</v>
      </c>
      <c r="X309" s="39">
        <f t="shared" si="43"/>
        <v>1910.7941999999989</v>
      </c>
      <c r="Y309" s="40">
        <f t="shared" si="44"/>
        <v>0.3581677471026618</v>
      </c>
    </row>
    <row r="310" spans="1:25" x14ac:dyDescent="0.3">
      <c r="A310" s="41" t="s">
        <v>323</v>
      </c>
      <c r="B310" s="42">
        <v>44936</v>
      </c>
      <c r="C310" s="42" t="str">
        <f t="shared" si="38"/>
        <v>Jan-2023</v>
      </c>
      <c r="D310" s="42" t="str">
        <f t="shared" si="39"/>
        <v>Q1-2023</v>
      </c>
      <c r="E310" s="42">
        <v>44955</v>
      </c>
      <c r="F310" s="42">
        <f t="shared" si="40"/>
        <v>44955</v>
      </c>
      <c r="G310" s="43">
        <f t="shared" si="41"/>
        <v>19</v>
      </c>
      <c r="H310" s="44" t="s">
        <v>649</v>
      </c>
      <c r="I310" s="44" t="s">
        <v>657</v>
      </c>
      <c r="J310" s="44" t="s">
        <v>679</v>
      </c>
      <c r="K310" s="30" t="str">
        <f t="shared" si="42"/>
        <v>Europe→France→Lyon</v>
      </c>
      <c r="L310" s="44" t="s">
        <v>703</v>
      </c>
      <c r="M310" s="44" t="s">
        <v>711</v>
      </c>
      <c r="N310" s="44" t="s">
        <v>726</v>
      </c>
      <c r="O310" s="44" t="s">
        <v>731</v>
      </c>
      <c r="P310" s="44" t="s">
        <v>1043</v>
      </c>
      <c r="Q310" s="45">
        <v>401.66</v>
      </c>
      <c r="R310" s="45">
        <v>772.09</v>
      </c>
      <c r="S310" s="45" t="str">
        <f>IF('standardised dimensions'!$R310&lt;=_xlfn.PERCENTILE.INC( Q310:Q931,0.25),"Low",IF(R310&lt;=_xlfn.PERCENTILE.INC(Q310:Q931,0.5),"Medium","High"))</f>
        <v>Medium</v>
      </c>
      <c r="T310" s="46">
        <v>8.8999999999999996E-2</v>
      </c>
      <c r="U310" s="43">
        <v>14</v>
      </c>
      <c r="V310" s="45">
        <f t="shared" si="36"/>
        <v>9847.2358600000007</v>
      </c>
      <c r="W310" s="45">
        <f t="shared" si="37"/>
        <v>5623.2400000000007</v>
      </c>
      <c r="X310" s="45">
        <f t="shared" si="43"/>
        <v>4223.99586</v>
      </c>
      <c r="Y310" s="46">
        <f t="shared" si="44"/>
        <v>0.42895244107619046</v>
      </c>
    </row>
    <row r="311" spans="1:25" x14ac:dyDescent="0.3">
      <c r="A311" s="35" t="s">
        <v>324</v>
      </c>
      <c r="B311" s="36">
        <v>45655</v>
      </c>
      <c r="C311" s="36" t="str">
        <f t="shared" si="38"/>
        <v>Dec-2024</v>
      </c>
      <c r="D311" s="36" t="str">
        <f t="shared" si="39"/>
        <v>Q4-2024</v>
      </c>
      <c r="E311" s="36">
        <v>45669</v>
      </c>
      <c r="F311" s="36">
        <f t="shared" si="40"/>
        <v>45669</v>
      </c>
      <c r="G311" s="37">
        <f t="shared" si="41"/>
        <v>14</v>
      </c>
      <c r="H311" s="38" t="s">
        <v>649</v>
      </c>
      <c r="I311" s="38" t="s">
        <v>658</v>
      </c>
      <c r="J311" s="38" t="s">
        <v>693</v>
      </c>
      <c r="K311" s="30" t="str">
        <f t="shared" si="42"/>
        <v>Europe→United Kingdom→Manchester</v>
      </c>
      <c r="L311" s="38" t="s">
        <v>701</v>
      </c>
      <c r="M311" s="38" t="s">
        <v>711</v>
      </c>
      <c r="N311" s="38" t="s">
        <v>717</v>
      </c>
      <c r="O311" s="38" t="s">
        <v>732</v>
      </c>
      <c r="P311" s="38" t="s">
        <v>1044</v>
      </c>
      <c r="Q311" s="39">
        <v>1399.72</v>
      </c>
      <c r="R311" s="39">
        <v>3149.21</v>
      </c>
      <c r="S311" s="39" t="str">
        <f>IF('standardised dimensions'!$R311&lt;=_xlfn.PERCENTILE.INC( Q311:Q932,0.25),"Low",IF(R311&lt;=_xlfn.PERCENTILE.INC(Q311:Q932,0.5),"Medium","High"))</f>
        <v>High</v>
      </c>
      <c r="T311" s="40">
        <v>0.185</v>
      </c>
      <c r="U311" s="37">
        <v>12</v>
      </c>
      <c r="V311" s="39">
        <f t="shared" si="36"/>
        <v>30799.273800000003</v>
      </c>
      <c r="W311" s="39">
        <f t="shared" si="37"/>
        <v>16796.64</v>
      </c>
      <c r="X311" s="39">
        <f t="shared" si="43"/>
        <v>14002.633800000003</v>
      </c>
      <c r="Y311" s="40">
        <f t="shared" si="44"/>
        <v>0.45464168703873797</v>
      </c>
    </row>
    <row r="312" spans="1:25" x14ac:dyDescent="0.3">
      <c r="A312" s="41" t="s">
        <v>325</v>
      </c>
      <c r="B312" s="42">
        <v>45435</v>
      </c>
      <c r="C312" s="42" t="str">
        <f t="shared" si="38"/>
        <v>May-2024</v>
      </c>
      <c r="D312" s="42" t="str">
        <f t="shared" si="39"/>
        <v>Q2-2024</v>
      </c>
      <c r="E312" s="42">
        <v>45449</v>
      </c>
      <c r="F312" s="42">
        <f t="shared" si="40"/>
        <v>45449</v>
      </c>
      <c r="G312" s="43">
        <f t="shared" si="41"/>
        <v>14</v>
      </c>
      <c r="H312" s="44" t="s">
        <v>648</v>
      </c>
      <c r="I312" s="44" t="s">
        <v>655</v>
      </c>
      <c r="J312" s="44" t="s">
        <v>692</v>
      </c>
      <c r="K312" s="30" t="str">
        <f t="shared" si="42"/>
        <v>Americas→Brazil→Rio de Janeiro</v>
      </c>
      <c r="L312" s="44" t="s">
        <v>703</v>
      </c>
      <c r="M312" s="44" t="s">
        <v>708</v>
      </c>
      <c r="N312" s="44" t="s">
        <v>714</v>
      </c>
      <c r="O312" s="44" t="s">
        <v>729</v>
      </c>
      <c r="P312" s="44" t="s">
        <v>1045</v>
      </c>
      <c r="Q312" s="45">
        <v>51.13</v>
      </c>
      <c r="R312" s="45">
        <v>57.53</v>
      </c>
      <c r="S312" s="45" t="str">
        <f>IF('standardised dimensions'!$R312&lt;=_xlfn.PERCENTILE.INC( Q312:Q933,0.25),"Low",IF(R312&lt;=_xlfn.PERCENTILE.INC(Q312:Q933,0.5),"Medium","High"))</f>
        <v>Low</v>
      </c>
      <c r="T312" s="46">
        <v>4.4999999999999998E-2</v>
      </c>
      <c r="U312" s="43">
        <v>16</v>
      </c>
      <c r="V312" s="45">
        <f t="shared" si="36"/>
        <v>879.05840000000001</v>
      </c>
      <c r="W312" s="45">
        <f t="shared" si="37"/>
        <v>818.08</v>
      </c>
      <c r="X312" s="45">
        <f t="shared" si="43"/>
        <v>60.978399999999965</v>
      </c>
      <c r="Y312" s="46">
        <f t="shared" si="44"/>
        <v>6.9367859973808302E-2</v>
      </c>
    </row>
    <row r="313" spans="1:25" x14ac:dyDescent="0.3">
      <c r="A313" s="35" t="s">
        <v>326</v>
      </c>
      <c r="B313" s="36">
        <v>45101</v>
      </c>
      <c r="C313" s="36" t="str">
        <f t="shared" si="38"/>
        <v>Jun-2023</v>
      </c>
      <c r="D313" s="36" t="str">
        <f t="shared" si="39"/>
        <v>Q2-2023</v>
      </c>
      <c r="E313" s="36">
        <v>45099</v>
      </c>
      <c r="F313" s="36">
        <f t="shared" si="40"/>
        <v>45101</v>
      </c>
      <c r="G313" s="37">
        <f t="shared" si="41"/>
        <v>0</v>
      </c>
      <c r="H313" s="38" t="s">
        <v>648</v>
      </c>
      <c r="I313" s="38" t="s">
        <v>653</v>
      </c>
      <c r="J313" s="38" t="s">
        <v>667</v>
      </c>
      <c r="K313" s="30" t="str">
        <f t="shared" si="42"/>
        <v>Americas→Canada→Toronto</v>
      </c>
      <c r="L313" s="38" t="s">
        <v>703</v>
      </c>
      <c r="M313" s="38" t="s">
        <v>707</v>
      </c>
      <c r="N313" s="38" t="s">
        <v>724</v>
      </c>
      <c r="O313" s="38" t="s">
        <v>733</v>
      </c>
      <c r="P313" s="38" t="s">
        <v>1046</v>
      </c>
      <c r="Q313" s="39">
        <v>471.42</v>
      </c>
      <c r="R313" s="39">
        <v>824.81</v>
      </c>
      <c r="S313" s="39" t="str">
        <f>IF('standardised dimensions'!$R313&lt;=_xlfn.PERCENTILE.INC( Q313:Q934,0.25),"Low",IF(R313&lt;=_xlfn.PERCENTILE.INC(Q313:Q934,0.5),"Medium","High"))</f>
        <v>High</v>
      </c>
      <c r="T313" s="40">
        <v>8.7999999999999995E-2</v>
      </c>
      <c r="U313" s="37">
        <v>15</v>
      </c>
      <c r="V313" s="39">
        <f t="shared" si="36"/>
        <v>11283.400799999999</v>
      </c>
      <c r="W313" s="39">
        <f t="shared" si="37"/>
        <v>7071.3</v>
      </c>
      <c r="X313" s="39">
        <f t="shared" si="43"/>
        <v>4212.1007999999993</v>
      </c>
      <c r="Y313" s="40">
        <f t="shared" si="44"/>
        <v>0.37330064531608231</v>
      </c>
    </row>
    <row r="314" spans="1:25" x14ac:dyDescent="0.3">
      <c r="A314" s="41" t="s">
        <v>327</v>
      </c>
      <c r="B314" s="42">
        <v>45600</v>
      </c>
      <c r="C314" s="42" t="str">
        <f t="shared" si="38"/>
        <v>Nov-2024</v>
      </c>
      <c r="D314" s="42" t="str">
        <f t="shared" si="39"/>
        <v>Q4-2024</v>
      </c>
      <c r="E314" s="42">
        <v>45601</v>
      </c>
      <c r="F314" s="42">
        <f t="shared" si="40"/>
        <v>45601</v>
      </c>
      <c r="G314" s="43">
        <f t="shared" si="41"/>
        <v>1</v>
      </c>
      <c r="H314" s="44" t="s">
        <v>649</v>
      </c>
      <c r="I314" s="44" t="s">
        <v>658</v>
      </c>
      <c r="J314" s="44" t="s">
        <v>683</v>
      </c>
      <c r="K314" s="30" t="str">
        <f t="shared" si="42"/>
        <v>Europe→United Kingdom→London</v>
      </c>
      <c r="L314" s="44" t="s">
        <v>701</v>
      </c>
      <c r="M314" s="44" t="s">
        <v>707</v>
      </c>
      <c r="N314" s="44" t="s">
        <v>724</v>
      </c>
      <c r="O314" s="44" t="s">
        <v>728</v>
      </c>
      <c r="P314" s="44" t="s">
        <v>1047</v>
      </c>
      <c r="Q314" s="45">
        <v>840.68</v>
      </c>
      <c r="R314" s="45">
        <v>1493.53</v>
      </c>
      <c r="S314" s="45" t="str">
        <f>IF('standardised dimensions'!$R314&lt;=_xlfn.PERCENTILE.INC( Q314:Q935,0.25),"Low",IF(R314&lt;=_xlfn.PERCENTILE.INC(Q314:Q935,0.5),"Medium","High"))</f>
        <v>High</v>
      </c>
      <c r="T314" s="46">
        <v>0</v>
      </c>
      <c r="U314" s="43">
        <v>27</v>
      </c>
      <c r="V314" s="45">
        <f t="shared" si="36"/>
        <v>40325.31</v>
      </c>
      <c r="W314" s="45">
        <f t="shared" si="37"/>
        <v>22698.359999999997</v>
      </c>
      <c r="X314" s="45">
        <f t="shared" si="43"/>
        <v>17626.95</v>
      </c>
      <c r="Y314" s="46">
        <f t="shared" si="44"/>
        <v>0.43711877230454027</v>
      </c>
    </row>
    <row r="315" spans="1:25" x14ac:dyDescent="0.3">
      <c r="A315" s="35" t="s">
        <v>328</v>
      </c>
      <c r="B315" s="36">
        <v>45451</v>
      </c>
      <c r="C315" s="36" t="str">
        <f t="shared" si="38"/>
        <v>Jun-2024</v>
      </c>
      <c r="D315" s="36" t="str">
        <f t="shared" si="39"/>
        <v>Q2-2024</v>
      </c>
      <c r="E315" s="36">
        <v>45467</v>
      </c>
      <c r="F315" s="36">
        <f t="shared" si="40"/>
        <v>45467</v>
      </c>
      <c r="G315" s="37">
        <f t="shared" si="41"/>
        <v>16</v>
      </c>
      <c r="H315" s="38" t="s">
        <v>646</v>
      </c>
      <c r="I315" s="38" t="s">
        <v>661</v>
      </c>
      <c r="J315" s="38" t="s">
        <v>687</v>
      </c>
      <c r="K315" s="30" t="str">
        <f t="shared" si="42"/>
        <v>Africa→South Africa→Durban</v>
      </c>
      <c r="L315" s="38" t="s">
        <v>702</v>
      </c>
      <c r="M315" s="38" t="s">
        <v>710</v>
      </c>
      <c r="N315" s="38" t="s">
        <v>722</v>
      </c>
      <c r="O315" s="38" t="s">
        <v>732</v>
      </c>
      <c r="P315" s="38" t="s">
        <v>1048</v>
      </c>
      <c r="Q315" s="39">
        <v>597.85</v>
      </c>
      <c r="R315" s="39">
        <v>741.92</v>
      </c>
      <c r="S315" s="39" t="str">
        <f>IF('standardised dimensions'!$R315&lt;=_xlfn.PERCENTILE.INC( Q315:Q936,0.25),"Low",IF(R315&lt;=_xlfn.PERCENTILE.INC(Q315:Q936,0.5),"Medium","High"))</f>
        <v>Medium</v>
      </c>
      <c r="T315" s="40">
        <v>3.1E-2</v>
      </c>
      <c r="U315" s="37">
        <v>7</v>
      </c>
      <c r="V315" s="39">
        <f t="shared" si="36"/>
        <v>5032.4433599999993</v>
      </c>
      <c r="W315" s="39">
        <f t="shared" si="37"/>
        <v>4184.95</v>
      </c>
      <c r="X315" s="39">
        <f t="shared" si="43"/>
        <v>847.49335999999948</v>
      </c>
      <c r="Y315" s="40">
        <f t="shared" si="44"/>
        <v>0.16840594108544515</v>
      </c>
    </row>
    <row r="316" spans="1:25" x14ac:dyDescent="0.3">
      <c r="A316" s="41" t="s">
        <v>329</v>
      </c>
      <c r="B316" s="42">
        <v>45809</v>
      </c>
      <c r="C316" s="42" t="str">
        <f t="shared" si="38"/>
        <v>Jun-2025</v>
      </c>
      <c r="D316" s="42" t="str">
        <f t="shared" si="39"/>
        <v>Q2-2025</v>
      </c>
      <c r="E316" s="42">
        <v>45814</v>
      </c>
      <c r="F316" s="42">
        <f t="shared" si="40"/>
        <v>45814</v>
      </c>
      <c r="G316" s="43">
        <f t="shared" si="41"/>
        <v>5</v>
      </c>
      <c r="H316" s="44" t="s">
        <v>649</v>
      </c>
      <c r="I316" s="44" t="s">
        <v>657</v>
      </c>
      <c r="J316" s="44" t="s">
        <v>690</v>
      </c>
      <c r="K316" s="30" t="str">
        <f t="shared" si="42"/>
        <v>Europe→France→Paris</v>
      </c>
      <c r="L316" s="44" t="s">
        <v>704</v>
      </c>
      <c r="M316" s="44" t="s">
        <v>710</v>
      </c>
      <c r="N316" s="44" t="s">
        <v>715</v>
      </c>
      <c r="O316" s="44" t="s">
        <v>727</v>
      </c>
      <c r="P316" s="44" t="s">
        <v>1049</v>
      </c>
      <c r="Q316" s="45">
        <v>379.45</v>
      </c>
      <c r="R316" s="45">
        <v>742.23</v>
      </c>
      <c r="S316" s="45" t="str">
        <f>IF('standardised dimensions'!$R316&lt;=_xlfn.PERCENTILE.INC( Q316:Q937,0.25),"Low",IF(R316&lt;=_xlfn.PERCENTILE.INC(Q316:Q937,0.5),"Medium","High"))</f>
        <v>Medium</v>
      </c>
      <c r="T316" s="46">
        <v>0.09</v>
      </c>
      <c r="U316" s="43">
        <v>13</v>
      </c>
      <c r="V316" s="45">
        <f t="shared" si="36"/>
        <v>8780.5809000000008</v>
      </c>
      <c r="W316" s="45">
        <f t="shared" si="37"/>
        <v>4932.8499999999995</v>
      </c>
      <c r="X316" s="45">
        <f t="shared" si="43"/>
        <v>3847.7309000000014</v>
      </c>
      <c r="Y316" s="46">
        <f t="shared" si="44"/>
        <v>0.43820915083192286</v>
      </c>
    </row>
    <row r="317" spans="1:25" x14ac:dyDescent="0.3">
      <c r="A317" s="35" t="s">
        <v>330</v>
      </c>
      <c r="B317" s="36">
        <v>45052</v>
      </c>
      <c r="C317" s="36" t="str">
        <f t="shared" si="38"/>
        <v>May-2023</v>
      </c>
      <c r="D317" s="36" t="str">
        <f t="shared" si="39"/>
        <v>Q2-2023</v>
      </c>
      <c r="E317" s="36">
        <v>45060</v>
      </c>
      <c r="F317" s="36">
        <f t="shared" si="40"/>
        <v>45060</v>
      </c>
      <c r="G317" s="37">
        <f t="shared" si="41"/>
        <v>8</v>
      </c>
      <c r="H317" s="38" t="s">
        <v>647</v>
      </c>
      <c r="I317" s="38" t="s">
        <v>652</v>
      </c>
      <c r="J317" s="38" t="s">
        <v>666</v>
      </c>
      <c r="K317" s="30" t="str">
        <f t="shared" si="42"/>
        <v>Asia→Japan→Osaka</v>
      </c>
      <c r="L317" s="38" t="s">
        <v>706</v>
      </c>
      <c r="M317" s="38" t="s">
        <v>709</v>
      </c>
      <c r="N317" s="38" t="s">
        <v>717</v>
      </c>
      <c r="O317" s="38" t="s">
        <v>730</v>
      </c>
      <c r="P317" s="38" t="s">
        <v>1050</v>
      </c>
      <c r="Q317" s="39">
        <v>291.18</v>
      </c>
      <c r="R317" s="39">
        <v>479.54</v>
      </c>
      <c r="S317" s="39" t="str">
        <f>IF('standardised dimensions'!$R317&lt;=_xlfn.PERCENTILE.INC( Q317:Q938,0.25),"Low",IF(R317&lt;=_xlfn.PERCENTILE.INC(Q317:Q938,0.5),"Medium","High"))</f>
        <v>Medium</v>
      </c>
      <c r="T317" s="40">
        <v>0.14099999999999999</v>
      </c>
      <c r="U317" s="37">
        <v>22</v>
      </c>
      <c r="V317" s="39">
        <f t="shared" si="36"/>
        <v>9062.34692</v>
      </c>
      <c r="W317" s="39">
        <f t="shared" si="37"/>
        <v>6405.96</v>
      </c>
      <c r="X317" s="39">
        <f t="shared" si="43"/>
        <v>2656.3869199999999</v>
      </c>
      <c r="Y317" s="40">
        <f t="shared" si="44"/>
        <v>0.29312350801066001</v>
      </c>
    </row>
    <row r="318" spans="1:25" x14ac:dyDescent="0.3">
      <c r="A318" s="41" t="s">
        <v>331</v>
      </c>
      <c r="B318" s="42">
        <v>45244</v>
      </c>
      <c r="C318" s="42" t="str">
        <f t="shared" si="38"/>
        <v>Nov-2023</v>
      </c>
      <c r="D318" s="42" t="str">
        <f t="shared" si="39"/>
        <v>Q4-2023</v>
      </c>
      <c r="E318" s="42">
        <v>45260</v>
      </c>
      <c r="F318" s="42">
        <f t="shared" si="40"/>
        <v>45260</v>
      </c>
      <c r="G318" s="43">
        <f t="shared" si="41"/>
        <v>16</v>
      </c>
      <c r="H318" s="44" t="s">
        <v>648</v>
      </c>
      <c r="I318" s="44" t="s">
        <v>655</v>
      </c>
      <c r="J318" s="44" t="s">
        <v>670</v>
      </c>
      <c r="K318" s="30" t="str">
        <f t="shared" si="42"/>
        <v>Americas→Brazil→São Paulo</v>
      </c>
      <c r="L318" s="44" t="s">
        <v>706</v>
      </c>
      <c r="M318" s="44" t="s">
        <v>711</v>
      </c>
      <c r="N318" s="44" t="s">
        <v>723</v>
      </c>
      <c r="O318" s="44" t="s">
        <v>729</v>
      </c>
      <c r="P318" s="44" t="s">
        <v>1051</v>
      </c>
      <c r="Q318" s="45">
        <v>1017.92</v>
      </c>
      <c r="R318" s="45">
        <v>1175.25</v>
      </c>
      <c r="S318" s="45" t="str">
        <f>IF('standardised dimensions'!$R318&lt;=_xlfn.PERCENTILE.INC( Q318:Q939,0.25),"Low",IF(R318&lt;=_xlfn.PERCENTILE.INC(Q318:Q939,0.5),"Medium","High"))</f>
        <v>High</v>
      </c>
      <c r="T318" s="46">
        <v>7.4999999999999997E-2</v>
      </c>
      <c r="U318" s="43">
        <v>15</v>
      </c>
      <c r="V318" s="45">
        <f t="shared" si="36"/>
        <v>16306.59375</v>
      </c>
      <c r="W318" s="45">
        <f t="shared" si="37"/>
        <v>15268.8</v>
      </c>
      <c r="X318" s="45">
        <f t="shared" si="43"/>
        <v>1037.7937500000007</v>
      </c>
      <c r="Y318" s="46">
        <f t="shared" si="44"/>
        <v>6.3642583234159542E-2</v>
      </c>
    </row>
    <row r="319" spans="1:25" x14ac:dyDescent="0.3">
      <c r="A319" s="35" t="s">
        <v>332</v>
      </c>
      <c r="B319" s="36">
        <v>45748</v>
      </c>
      <c r="C319" s="36" t="str">
        <f t="shared" si="38"/>
        <v>Apr-2025</v>
      </c>
      <c r="D319" s="36" t="str">
        <f t="shared" si="39"/>
        <v>Q2-2025</v>
      </c>
      <c r="E319" s="36">
        <v>45774</v>
      </c>
      <c r="F319" s="36">
        <f t="shared" si="40"/>
        <v>45774</v>
      </c>
      <c r="G319" s="37">
        <f t="shared" si="41"/>
        <v>26</v>
      </c>
      <c r="H319" s="38" t="s">
        <v>648</v>
      </c>
      <c r="I319" s="38" t="s">
        <v>660</v>
      </c>
      <c r="J319" s="38" t="s">
        <v>686</v>
      </c>
      <c r="K319" s="30" t="str">
        <f t="shared" si="42"/>
        <v>Americas→USA→San Francisco</v>
      </c>
      <c r="L319" s="38" t="s">
        <v>701</v>
      </c>
      <c r="M319" s="38" t="s">
        <v>711</v>
      </c>
      <c r="N319" s="38" t="s">
        <v>714</v>
      </c>
      <c r="O319" s="38" t="s">
        <v>732</v>
      </c>
      <c r="P319" s="38" t="s">
        <v>1052</v>
      </c>
      <c r="Q319" s="39">
        <v>156.55000000000001</v>
      </c>
      <c r="R319" s="39">
        <v>227.45</v>
      </c>
      <c r="S319" s="39" t="str">
        <f>IF('standardised dimensions'!$R319&lt;=_xlfn.PERCENTILE.INC( Q319:Q940,0.25),"Low",IF(R319&lt;=_xlfn.PERCENTILE.INC(Q319:Q940,0.5),"Medium","High"))</f>
        <v>Low</v>
      </c>
      <c r="T319" s="40">
        <v>1.4E-2</v>
      </c>
      <c r="U319" s="37">
        <v>13</v>
      </c>
      <c r="V319" s="39">
        <f t="shared" si="36"/>
        <v>2915.4540999999999</v>
      </c>
      <c r="W319" s="39">
        <f t="shared" si="37"/>
        <v>2035.15</v>
      </c>
      <c r="X319" s="39">
        <f t="shared" si="43"/>
        <v>880.30409999999983</v>
      </c>
      <c r="Y319" s="40">
        <f t="shared" si="44"/>
        <v>0.3019440779396938</v>
      </c>
    </row>
    <row r="320" spans="1:25" x14ac:dyDescent="0.3">
      <c r="A320" s="41" t="s">
        <v>333</v>
      </c>
      <c r="B320" s="42">
        <v>45008</v>
      </c>
      <c r="C320" s="42" t="str">
        <f t="shared" si="38"/>
        <v>Mar-2023</v>
      </c>
      <c r="D320" s="42" t="str">
        <f t="shared" si="39"/>
        <v>Q1-2023</v>
      </c>
      <c r="E320" s="42">
        <v>45031</v>
      </c>
      <c r="F320" s="42">
        <f t="shared" si="40"/>
        <v>45031</v>
      </c>
      <c r="G320" s="43">
        <f t="shared" si="41"/>
        <v>23</v>
      </c>
      <c r="H320" s="44" t="s">
        <v>646</v>
      </c>
      <c r="I320" s="44" t="s">
        <v>650</v>
      </c>
      <c r="J320" s="44" t="s">
        <v>675</v>
      </c>
      <c r="K320" s="30" t="str">
        <f t="shared" si="42"/>
        <v>Africa→Kenya→Mombasa</v>
      </c>
      <c r="L320" s="44" t="s">
        <v>705</v>
      </c>
      <c r="M320" s="44" t="s">
        <v>707</v>
      </c>
      <c r="N320" s="44" t="s">
        <v>712</v>
      </c>
      <c r="O320" s="44" t="s">
        <v>733</v>
      </c>
      <c r="P320" s="44" t="s">
        <v>1053</v>
      </c>
      <c r="Q320" s="45">
        <v>875.36</v>
      </c>
      <c r="R320" s="45">
        <v>1178.6199999999999</v>
      </c>
      <c r="S320" s="45" t="str">
        <f>IF('standardised dimensions'!$R320&lt;=_xlfn.PERCENTILE.INC( Q320:Q941,0.25),"Low",IF(R320&lt;=_xlfn.PERCENTILE.INC(Q320:Q941,0.5),"Medium","High"))</f>
        <v>High</v>
      </c>
      <c r="T320" s="46">
        <v>0.151</v>
      </c>
      <c r="U320" s="43">
        <v>53</v>
      </c>
      <c r="V320" s="45">
        <f t="shared" si="36"/>
        <v>53034.364139999991</v>
      </c>
      <c r="W320" s="45">
        <f t="shared" si="37"/>
        <v>46394.080000000002</v>
      </c>
      <c r="X320" s="45">
        <f t="shared" si="43"/>
        <v>6640.2841399999888</v>
      </c>
      <c r="Y320" s="46">
        <f t="shared" si="44"/>
        <v>0.12520719815685888</v>
      </c>
    </row>
    <row r="321" spans="1:25" x14ac:dyDescent="0.3">
      <c r="A321" s="35" t="s">
        <v>334</v>
      </c>
      <c r="B321" s="36">
        <v>45440</v>
      </c>
      <c r="C321" s="36" t="str">
        <f t="shared" si="38"/>
        <v>May-2024</v>
      </c>
      <c r="D321" s="36" t="str">
        <f t="shared" si="39"/>
        <v>Q2-2024</v>
      </c>
      <c r="E321" s="36">
        <v>45461</v>
      </c>
      <c r="F321" s="36">
        <f t="shared" si="40"/>
        <v>45461</v>
      </c>
      <c r="G321" s="37">
        <f t="shared" si="41"/>
        <v>21</v>
      </c>
      <c r="H321" s="38" t="s">
        <v>649</v>
      </c>
      <c r="I321" s="38" t="s">
        <v>656</v>
      </c>
      <c r="J321" s="38" t="s">
        <v>698</v>
      </c>
      <c r="K321" s="30" t="str">
        <f t="shared" si="42"/>
        <v>Europe→Germany→Frankfurt</v>
      </c>
      <c r="L321" s="38" t="s">
        <v>705</v>
      </c>
      <c r="M321" s="38" t="s">
        <v>708</v>
      </c>
      <c r="N321" s="38" t="s">
        <v>718</v>
      </c>
      <c r="O321" s="38" t="s">
        <v>730</v>
      </c>
      <c r="P321" s="38" t="s">
        <v>1054</v>
      </c>
      <c r="Q321" s="39">
        <v>986.85</v>
      </c>
      <c r="R321" s="39">
        <v>2422.1</v>
      </c>
      <c r="S321" s="39" t="str">
        <f>IF('standardised dimensions'!$R321&lt;=_xlfn.PERCENTILE.INC( Q321:Q942,0.25),"Low",IF(R321&lt;=_xlfn.PERCENTILE.INC(Q321:Q942,0.5),"Medium","High"))</f>
        <v>High</v>
      </c>
      <c r="T321" s="40">
        <v>7.5999999999999998E-2</v>
      </c>
      <c r="U321" s="37">
        <v>10</v>
      </c>
      <c r="V321" s="39">
        <f t="shared" si="36"/>
        <v>22380.204000000002</v>
      </c>
      <c r="W321" s="39">
        <f t="shared" si="37"/>
        <v>9868.5</v>
      </c>
      <c r="X321" s="39">
        <f t="shared" si="43"/>
        <v>12511.704000000002</v>
      </c>
      <c r="Y321" s="40">
        <f t="shared" si="44"/>
        <v>0.55905227673527913</v>
      </c>
    </row>
    <row r="322" spans="1:25" x14ac:dyDescent="0.3">
      <c r="A322" s="41" t="s">
        <v>335</v>
      </c>
      <c r="B322" s="42">
        <v>45293</v>
      </c>
      <c r="C322" s="42" t="str">
        <f t="shared" si="38"/>
        <v>Jan-2024</v>
      </c>
      <c r="D322" s="42" t="str">
        <f t="shared" si="39"/>
        <v>Q1-2024</v>
      </c>
      <c r="E322" s="42">
        <v>45292</v>
      </c>
      <c r="F322" s="42">
        <f t="shared" si="40"/>
        <v>45293</v>
      </c>
      <c r="G322" s="43">
        <f t="shared" si="41"/>
        <v>0</v>
      </c>
      <c r="H322" s="44" t="s">
        <v>648</v>
      </c>
      <c r="I322" s="44" t="s">
        <v>660</v>
      </c>
      <c r="J322" s="44" t="s">
        <v>677</v>
      </c>
      <c r="K322" s="30" t="str">
        <f t="shared" si="42"/>
        <v>Americas→USA→Chicago</v>
      </c>
      <c r="L322" s="44" t="s">
        <v>702</v>
      </c>
      <c r="M322" s="44" t="s">
        <v>709</v>
      </c>
      <c r="N322" s="44" t="s">
        <v>717</v>
      </c>
      <c r="O322" s="44" t="s">
        <v>729</v>
      </c>
      <c r="P322" s="44" t="s">
        <v>1055</v>
      </c>
      <c r="Q322" s="45">
        <v>404.77</v>
      </c>
      <c r="R322" s="45">
        <v>433.88</v>
      </c>
      <c r="S322" s="45" t="str">
        <f>IF('standardised dimensions'!$R322&lt;=_xlfn.PERCENTILE.INC( Q322:Q943,0.25),"Low",IF(R322&lt;=_xlfn.PERCENTILE.INC(Q322:Q943,0.5),"Medium","High"))</f>
        <v>Low</v>
      </c>
      <c r="T322" s="46">
        <v>0.215</v>
      </c>
      <c r="U322" s="43">
        <v>22</v>
      </c>
      <c r="V322" s="45">
        <f t="shared" ref="V322:V385" si="45">R322*U322*(1-T322)</f>
        <v>7493.1076000000012</v>
      </c>
      <c r="W322" s="45">
        <f t="shared" ref="W322:W385" si="46">Q322*U322</f>
        <v>8904.9399999999987</v>
      </c>
      <c r="X322" s="45">
        <f t="shared" si="43"/>
        <v>-1411.8323999999975</v>
      </c>
      <c r="Y322" s="46">
        <f t="shared" si="44"/>
        <v>-0.18841747314558746</v>
      </c>
    </row>
    <row r="323" spans="1:25" x14ac:dyDescent="0.3">
      <c r="A323" s="35" t="s">
        <v>336</v>
      </c>
      <c r="B323" s="36">
        <v>44985</v>
      </c>
      <c r="C323" s="36" t="str">
        <f t="shared" ref="C323:C386" si="47">TEXT(B323,"MMM-YYYY")</f>
        <v>Feb-2023</v>
      </c>
      <c r="D323" s="36" t="str">
        <f t="shared" ref="D323:D386" si="48">"Q"&amp;ROUNDUP(MONTH(B323)/3,0)&amp;"-"&amp;YEAR(B323)</f>
        <v>Q1-2023</v>
      </c>
      <c r="E323" s="36">
        <v>44984</v>
      </c>
      <c r="F323" s="36">
        <f t="shared" ref="F323:F386" si="49">IF(E323&lt;B323,B323,E323)</f>
        <v>44985</v>
      </c>
      <c r="G323" s="37">
        <f t="shared" ref="G323:G386" si="50">F323-B323</f>
        <v>0</v>
      </c>
      <c r="H323" s="38" t="s">
        <v>649</v>
      </c>
      <c r="I323" s="38" t="s">
        <v>657</v>
      </c>
      <c r="J323" s="38" t="s">
        <v>673</v>
      </c>
      <c r="K323" s="30" t="str">
        <f t="shared" ref="K323:K386" si="51">CONCATENATE(H323&amp;"→"&amp;I323&amp;"→"&amp;J323)</f>
        <v>Europe→France→Marseille</v>
      </c>
      <c r="L323" s="38" t="s">
        <v>701</v>
      </c>
      <c r="M323" s="38" t="s">
        <v>707</v>
      </c>
      <c r="N323" s="38" t="s">
        <v>723</v>
      </c>
      <c r="O323" s="38" t="s">
        <v>729</v>
      </c>
      <c r="P323" s="38" t="s">
        <v>1056</v>
      </c>
      <c r="Q323" s="39">
        <v>1299.81</v>
      </c>
      <c r="R323" s="39">
        <v>3149.13</v>
      </c>
      <c r="S323" s="39" t="str">
        <f>IF('standardised dimensions'!$R323&lt;=_xlfn.PERCENTILE.INC( Q323:Q944,0.25),"Low",IF(R323&lt;=_xlfn.PERCENTILE.INC(Q323:Q944,0.5),"Medium","High"))</f>
        <v>High</v>
      </c>
      <c r="T323" s="40">
        <v>0.10299999999999999</v>
      </c>
      <c r="U323" s="37">
        <v>14</v>
      </c>
      <c r="V323" s="39">
        <f t="shared" si="45"/>
        <v>39546.774539999999</v>
      </c>
      <c r="W323" s="39">
        <f t="shared" si="46"/>
        <v>18197.34</v>
      </c>
      <c r="X323" s="39">
        <f t="shared" ref="X323:X386" si="52">V323-W323</f>
        <v>21349.434539999998</v>
      </c>
      <c r="Y323" s="40">
        <f t="shared" ref="Y323:Y386" si="53">IF(V323=0,0,X323/V323)</f>
        <v>0.53985273864511729</v>
      </c>
    </row>
    <row r="324" spans="1:25" x14ac:dyDescent="0.3">
      <c r="A324" s="41" t="s">
        <v>337</v>
      </c>
      <c r="B324" s="42">
        <v>45340</v>
      </c>
      <c r="C324" s="42" t="str">
        <f t="shared" si="47"/>
        <v>Feb-2024</v>
      </c>
      <c r="D324" s="42" t="str">
        <f t="shared" si="48"/>
        <v>Q1-2024</v>
      </c>
      <c r="E324" s="42">
        <v>45362</v>
      </c>
      <c r="F324" s="42">
        <f t="shared" si="49"/>
        <v>45362</v>
      </c>
      <c r="G324" s="43">
        <f t="shared" si="50"/>
        <v>22</v>
      </c>
      <c r="H324" s="44" t="s">
        <v>648</v>
      </c>
      <c r="I324" s="44" t="s">
        <v>655</v>
      </c>
      <c r="J324" s="44" t="s">
        <v>670</v>
      </c>
      <c r="K324" s="30" t="str">
        <f t="shared" si="51"/>
        <v>Americas→Brazil→São Paulo</v>
      </c>
      <c r="L324" s="44" t="s">
        <v>704</v>
      </c>
      <c r="M324" s="44" t="s">
        <v>708</v>
      </c>
      <c r="N324" s="44" t="s">
        <v>720</v>
      </c>
      <c r="O324" s="44" t="s">
        <v>727</v>
      </c>
      <c r="P324" s="44" t="s">
        <v>1057</v>
      </c>
      <c r="Q324" s="45">
        <v>80.48</v>
      </c>
      <c r="R324" s="45">
        <v>65.650000000000006</v>
      </c>
      <c r="S324" s="45" t="str">
        <f>IF('standardised dimensions'!$R324&lt;=_xlfn.PERCENTILE.INC( Q324:Q945,0.25),"Low",IF(R324&lt;=_xlfn.PERCENTILE.INC(Q324:Q945,0.5),"Medium","High"))</f>
        <v>Low</v>
      </c>
      <c r="T324" s="46">
        <v>0.17599999999999999</v>
      </c>
      <c r="U324" s="43">
        <v>13</v>
      </c>
      <c r="V324" s="45">
        <f t="shared" si="45"/>
        <v>703.2428000000001</v>
      </c>
      <c r="W324" s="45">
        <f t="shared" si="46"/>
        <v>1046.24</v>
      </c>
      <c r="X324" s="45">
        <f t="shared" si="52"/>
        <v>-342.99719999999991</v>
      </c>
      <c r="Y324" s="46">
        <f t="shared" si="53"/>
        <v>-0.48773652570634191</v>
      </c>
    </row>
    <row r="325" spans="1:25" x14ac:dyDescent="0.3">
      <c r="A325" s="35" t="s">
        <v>338</v>
      </c>
      <c r="B325" s="36">
        <v>45544</v>
      </c>
      <c r="C325" s="36" t="str">
        <f t="shared" si="47"/>
        <v>Sep-2024</v>
      </c>
      <c r="D325" s="36" t="str">
        <f t="shared" si="48"/>
        <v>Q3-2024</v>
      </c>
      <c r="E325" s="36">
        <v>45573</v>
      </c>
      <c r="F325" s="36">
        <f t="shared" si="49"/>
        <v>45573</v>
      </c>
      <c r="G325" s="37">
        <f t="shared" si="50"/>
        <v>29</v>
      </c>
      <c r="H325" s="38" t="s">
        <v>648</v>
      </c>
      <c r="I325" s="38" t="s">
        <v>655</v>
      </c>
      <c r="J325" s="38" t="s">
        <v>670</v>
      </c>
      <c r="K325" s="30" t="str">
        <f t="shared" si="51"/>
        <v>Americas→Brazil→São Paulo</v>
      </c>
      <c r="L325" s="38" t="s">
        <v>702</v>
      </c>
      <c r="M325" s="38" t="s">
        <v>711</v>
      </c>
      <c r="N325" s="38" t="s">
        <v>713</v>
      </c>
      <c r="O325" s="38" t="s">
        <v>727</v>
      </c>
      <c r="P325" s="38" t="s">
        <v>1058</v>
      </c>
      <c r="Q325" s="39">
        <v>1010.33</v>
      </c>
      <c r="R325" s="39">
        <v>2492.14</v>
      </c>
      <c r="S325" s="39" t="str">
        <f>IF('standardised dimensions'!$R325&lt;=_xlfn.PERCENTILE.INC( Q325:Q946,0.25),"Low",IF(R325&lt;=_xlfn.PERCENTILE.INC(Q325:Q946,0.5),"Medium","High"))</f>
        <v>High</v>
      </c>
      <c r="T325" s="40">
        <v>5.0999999999999997E-2</v>
      </c>
      <c r="U325" s="37">
        <v>11</v>
      </c>
      <c r="V325" s="39">
        <f t="shared" si="45"/>
        <v>26015.449459999996</v>
      </c>
      <c r="W325" s="39">
        <f t="shared" si="46"/>
        <v>11113.630000000001</v>
      </c>
      <c r="X325" s="39">
        <f t="shared" si="52"/>
        <v>14901.819459999995</v>
      </c>
      <c r="Y325" s="40">
        <f t="shared" si="53"/>
        <v>0.57280653493656752</v>
      </c>
    </row>
    <row r="326" spans="1:25" x14ac:dyDescent="0.3">
      <c r="A326" s="41" t="s">
        <v>339</v>
      </c>
      <c r="B326" s="42">
        <v>45053</v>
      </c>
      <c r="C326" s="42" t="str">
        <f t="shared" si="47"/>
        <v>May-2023</v>
      </c>
      <c r="D326" s="42" t="str">
        <f t="shared" si="48"/>
        <v>Q2-2023</v>
      </c>
      <c r="E326" s="42">
        <v>45075</v>
      </c>
      <c r="F326" s="42">
        <f t="shared" si="49"/>
        <v>45075</v>
      </c>
      <c r="G326" s="43">
        <f t="shared" si="50"/>
        <v>22</v>
      </c>
      <c r="H326" s="44" t="s">
        <v>646</v>
      </c>
      <c r="I326" s="44" t="s">
        <v>661</v>
      </c>
      <c r="J326" s="44" t="s">
        <v>687</v>
      </c>
      <c r="K326" s="30" t="str">
        <f t="shared" si="51"/>
        <v>Africa→South Africa→Durban</v>
      </c>
      <c r="L326" s="44" t="s">
        <v>702</v>
      </c>
      <c r="M326" s="44" t="s">
        <v>710</v>
      </c>
      <c r="N326" s="44" t="s">
        <v>723</v>
      </c>
      <c r="O326" s="44" t="s">
        <v>733</v>
      </c>
      <c r="P326" s="44" t="s">
        <v>1059</v>
      </c>
      <c r="Q326" s="45">
        <v>653.86</v>
      </c>
      <c r="R326" s="45">
        <v>931.84</v>
      </c>
      <c r="S326" s="45" t="str">
        <f>IF('standardised dimensions'!$R326&lt;=_xlfn.PERCENTILE.INC( Q326:Q947,0.25),"Low",IF(R326&lt;=_xlfn.PERCENTILE.INC(Q326:Q947,0.5),"Medium","High"))</f>
        <v>High</v>
      </c>
      <c r="T326" s="46">
        <v>0.121</v>
      </c>
      <c r="U326" s="43">
        <v>12</v>
      </c>
      <c r="V326" s="45">
        <f t="shared" si="45"/>
        <v>9829.0483199999999</v>
      </c>
      <c r="W326" s="45">
        <f t="shared" si="46"/>
        <v>7846.32</v>
      </c>
      <c r="X326" s="45">
        <f t="shared" si="52"/>
        <v>1982.7283200000002</v>
      </c>
      <c r="Y326" s="46">
        <f t="shared" si="53"/>
        <v>0.20172129136506273</v>
      </c>
    </row>
    <row r="327" spans="1:25" x14ac:dyDescent="0.3">
      <c r="A327" s="35" t="s">
        <v>340</v>
      </c>
      <c r="B327" s="36">
        <v>45303</v>
      </c>
      <c r="C327" s="36" t="str">
        <f t="shared" si="47"/>
        <v>Jan-2024</v>
      </c>
      <c r="D327" s="36" t="str">
        <f t="shared" si="48"/>
        <v>Q1-2024</v>
      </c>
      <c r="E327" s="36">
        <v>45320</v>
      </c>
      <c r="F327" s="36">
        <f t="shared" si="49"/>
        <v>45320</v>
      </c>
      <c r="G327" s="37">
        <f t="shared" si="50"/>
        <v>17</v>
      </c>
      <c r="H327" s="38" t="s">
        <v>647</v>
      </c>
      <c r="I327" s="38" t="s">
        <v>654</v>
      </c>
      <c r="J327" s="38" t="s">
        <v>696</v>
      </c>
      <c r="K327" s="30" t="str">
        <f t="shared" si="51"/>
        <v>Asia→India→Hyderabad</v>
      </c>
      <c r="L327" s="38" t="s">
        <v>705</v>
      </c>
      <c r="M327" s="38" t="s">
        <v>711</v>
      </c>
      <c r="N327" s="38" t="s">
        <v>717</v>
      </c>
      <c r="O327" s="38" t="s">
        <v>727</v>
      </c>
      <c r="P327" s="38" t="s">
        <v>1060</v>
      </c>
      <c r="Q327" s="39">
        <v>310.02</v>
      </c>
      <c r="R327" s="39">
        <v>619.51</v>
      </c>
      <c r="S327" s="39" t="str">
        <f>IF('standardised dimensions'!$R327&lt;=_xlfn.PERCENTILE.INC( Q327:Q948,0.25),"Low",IF(R327&lt;=_xlfn.PERCENTILE.INC(Q327:Q948,0.5),"Medium","High"))</f>
        <v>Medium</v>
      </c>
      <c r="T327" s="40">
        <v>4.2000000000000003E-2</v>
      </c>
      <c r="U327" s="37">
        <v>4</v>
      </c>
      <c r="V327" s="39">
        <f t="shared" si="45"/>
        <v>2373.9623200000001</v>
      </c>
      <c r="W327" s="39">
        <f t="shared" si="46"/>
        <v>1240.08</v>
      </c>
      <c r="X327" s="39">
        <f t="shared" si="52"/>
        <v>1133.8823200000002</v>
      </c>
      <c r="Y327" s="40">
        <f t="shared" si="53"/>
        <v>0.47763282106347843</v>
      </c>
    </row>
    <row r="328" spans="1:25" x14ac:dyDescent="0.3">
      <c r="A328" s="41" t="s">
        <v>341</v>
      </c>
      <c r="B328" s="42">
        <v>45087</v>
      </c>
      <c r="C328" s="42" t="str">
        <f t="shared" si="47"/>
        <v>Jun-2023</v>
      </c>
      <c r="D328" s="42" t="str">
        <f t="shared" si="48"/>
        <v>Q2-2023</v>
      </c>
      <c r="E328" s="42">
        <v>45095</v>
      </c>
      <c r="F328" s="42">
        <f t="shared" si="49"/>
        <v>45095</v>
      </c>
      <c r="G328" s="43">
        <f t="shared" si="50"/>
        <v>8</v>
      </c>
      <c r="H328" s="44" t="s">
        <v>646</v>
      </c>
      <c r="I328" s="44" t="s">
        <v>650</v>
      </c>
      <c r="J328" s="44" t="s">
        <v>678</v>
      </c>
      <c r="K328" s="30" t="str">
        <f t="shared" si="51"/>
        <v>Africa→Kenya→Nakuru</v>
      </c>
      <c r="L328" s="44" t="s">
        <v>706</v>
      </c>
      <c r="M328" s="44" t="s">
        <v>711</v>
      </c>
      <c r="N328" s="44" t="s">
        <v>722</v>
      </c>
      <c r="O328" s="44" t="s">
        <v>730</v>
      </c>
      <c r="P328" s="44" t="s">
        <v>1061</v>
      </c>
      <c r="Q328" s="45">
        <v>894.23</v>
      </c>
      <c r="R328" s="45">
        <v>1421.55</v>
      </c>
      <c r="S328" s="45" t="str">
        <f>IF('standardised dimensions'!$R328&lt;=_xlfn.PERCENTILE.INC( Q328:Q949,0.25),"Low",IF(R328&lt;=_xlfn.PERCENTILE.INC(Q328:Q949,0.5),"Medium","High"))</f>
        <v>High</v>
      </c>
      <c r="T328" s="46">
        <v>0.109</v>
      </c>
      <c r="U328" s="43">
        <v>3</v>
      </c>
      <c r="V328" s="45">
        <f t="shared" si="45"/>
        <v>3799.8031499999997</v>
      </c>
      <c r="W328" s="45">
        <f t="shared" si="46"/>
        <v>2682.69</v>
      </c>
      <c r="X328" s="45">
        <f t="shared" si="52"/>
        <v>1117.1131499999997</v>
      </c>
      <c r="Y328" s="46">
        <f t="shared" si="53"/>
        <v>0.29399237431549574</v>
      </c>
    </row>
    <row r="329" spans="1:25" x14ac:dyDescent="0.3">
      <c r="A329" s="35" t="s">
        <v>342</v>
      </c>
      <c r="B329" s="36">
        <v>45796</v>
      </c>
      <c r="C329" s="36" t="str">
        <f t="shared" si="47"/>
        <v>May-2025</v>
      </c>
      <c r="D329" s="36" t="str">
        <f t="shared" si="48"/>
        <v>Q2-2025</v>
      </c>
      <c r="E329" s="36">
        <v>45794</v>
      </c>
      <c r="F329" s="36">
        <f t="shared" si="49"/>
        <v>45796</v>
      </c>
      <c r="G329" s="37">
        <f t="shared" si="50"/>
        <v>0</v>
      </c>
      <c r="H329" s="38" t="s">
        <v>648</v>
      </c>
      <c r="I329" s="38" t="s">
        <v>655</v>
      </c>
      <c r="J329" s="38" t="s">
        <v>670</v>
      </c>
      <c r="K329" s="30" t="str">
        <f t="shared" si="51"/>
        <v>Americas→Brazil→São Paulo</v>
      </c>
      <c r="L329" s="38" t="s">
        <v>705</v>
      </c>
      <c r="M329" s="38" t="s">
        <v>710</v>
      </c>
      <c r="N329" s="38" t="s">
        <v>716</v>
      </c>
      <c r="O329" s="38" t="s">
        <v>732</v>
      </c>
      <c r="P329" s="38" t="s">
        <v>1062</v>
      </c>
      <c r="Q329" s="39">
        <v>383.77</v>
      </c>
      <c r="R329" s="39">
        <v>952.56</v>
      </c>
      <c r="S329" s="39" t="str">
        <f>IF('standardised dimensions'!$R329&lt;=_xlfn.PERCENTILE.INC( Q329:Q950,0.25),"Low",IF(R329&lt;=_xlfn.PERCENTILE.INC(Q329:Q950,0.5),"Medium","High"))</f>
        <v>High</v>
      </c>
      <c r="T329" s="40">
        <v>0.34599999999999997</v>
      </c>
      <c r="U329" s="37">
        <v>10</v>
      </c>
      <c r="V329" s="39">
        <f t="shared" si="45"/>
        <v>6229.7423999999992</v>
      </c>
      <c r="W329" s="39">
        <f t="shared" si="46"/>
        <v>3837.7</v>
      </c>
      <c r="X329" s="39">
        <f t="shared" si="52"/>
        <v>2392.0423999999994</v>
      </c>
      <c r="Y329" s="40">
        <f t="shared" si="53"/>
        <v>0.38397131797937578</v>
      </c>
    </row>
    <row r="330" spans="1:25" x14ac:dyDescent="0.3">
      <c r="A330" s="41" t="s">
        <v>343</v>
      </c>
      <c r="B330" s="42">
        <v>45221</v>
      </c>
      <c r="C330" s="42" t="str">
        <f t="shared" si="47"/>
        <v>Oct-2023</v>
      </c>
      <c r="D330" s="42" t="str">
        <f t="shared" si="48"/>
        <v>Q4-2023</v>
      </c>
      <c r="E330" s="42">
        <v>45246</v>
      </c>
      <c r="F330" s="42">
        <f t="shared" si="49"/>
        <v>45246</v>
      </c>
      <c r="G330" s="43">
        <f t="shared" si="50"/>
        <v>25</v>
      </c>
      <c r="H330" s="44" t="s">
        <v>648</v>
      </c>
      <c r="I330" s="44" t="s">
        <v>653</v>
      </c>
      <c r="J330" s="44" t="s">
        <v>667</v>
      </c>
      <c r="K330" s="30" t="str">
        <f t="shared" si="51"/>
        <v>Americas→Canada→Toronto</v>
      </c>
      <c r="L330" s="44" t="s">
        <v>705</v>
      </c>
      <c r="M330" s="44" t="s">
        <v>709</v>
      </c>
      <c r="N330" s="44" t="s">
        <v>714</v>
      </c>
      <c r="O330" s="44" t="s">
        <v>731</v>
      </c>
      <c r="P330" s="44" t="s">
        <v>1063</v>
      </c>
      <c r="Q330" s="45">
        <v>1373.31</v>
      </c>
      <c r="R330" s="45">
        <v>3154.14</v>
      </c>
      <c r="S330" s="45" t="str">
        <f>IF('standardised dimensions'!$R330&lt;=_xlfn.PERCENTILE.INC( Q330:Q951,0.25),"Low",IF(R330&lt;=_xlfn.PERCENTILE.INC(Q330:Q951,0.5),"Medium","High"))</f>
        <v>High</v>
      </c>
      <c r="T330" s="46">
        <v>0.2</v>
      </c>
      <c r="U330" s="43">
        <v>11</v>
      </c>
      <c r="V330" s="45">
        <f t="shared" si="45"/>
        <v>27756.432000000001</v>
      </c>
      <c r="W330" s="45">
        <f t="shared" si="46"/>
        <v>15106.41</v>
      </c>
      <c r="X330" s="45">
        <f t="shared" si="52"/>
        <v>12650.022000000001</v>
      </c>
      <c r="Y330" s="46">
        <f t="shared" si="53"/>
        <v>0.45575101295440279</v>
      </c>
    </row>
    <row r="331" spans="1:25" x14ac:dyDescent="0.3">
      <c r="A331" s="35" t="s">
        <v>344</v>
      </c>
      <c r="B331" s="36">
        <v>45668</v>
      </c>
      <c r="C331" s="36" t="str">
        <f t="shared" si="47"/>
        <v>Jan-2025</v>
      </c>
      <c r="D331" s="36" t="str">
        <f t="shared" si="48"/>
        <v>Q1-2025</v>
      </c>
      <c r="E331" s="36">
        <v>45680</v>
      </c>
      <c r="F331" s="36">
        <f t="shared" si="49"/>
        <v>45680</v>
      </c>
      <c r="G331" s="37">
        <f t="shared" si="50"/>
        <v>12</v>
      </c>
      <c r="H331" s="38" t="s">
        <v>648</v>
      </c>
      <c r="I331" s="38" t="s">
        <v>660</v>
      </c>
      <c r="J331" s="38" t="s">
        <v>697</v>
      </c>
      <c r="K331" s="30" t="str">
        <f t="shared" si="51"/>
        <v>Americas→USA→Austin</v>
      </c>
      <c r="L331" s="38" t="s">
        <v>704</v>
      </c>
      <c r="M331" s="38" t="s">
        <v>710</v>
      </c>
      <c r="N331" s="38" t="s">
        <v>722</v>
      </c>
      <c r="O331" s="38" t="s">
        <v>730</v>
      </c>
      <c r="P331" s="38" t="s">
        <v>1064</v>
      </c>
      <c r="Q331" s="39">
        <v>100.69</v>
      </c>
      <c r="R331" s="39">
        <v>226.14</v>
      </c>
      <c r="S331" s="39" t="str">
        <f>IF('standardised dimensions'!$R331&lt;=_xlfn.PERCENTILE.INC( Q331:Q952,0.25),"Low",IF(R331&lt;=_xlfn.PERCENTILE.INC(Q331:Q952,0.5),"Medium","High"))</f>
        <v>Low</v>
      </c>
      <c r="T331" s="40">
        <v>6.5000000000000002E-2</v>
      </c>
      <c r="U331" s="37">
        <v>12</v>
      </c>
      <c r="V331" s="39">
        <f t="shared" si="45"/>
        <v>2537.2908000000002</v>
      </c>
      <c r="W331" s="39">
        <f t="shared" si="46"/>
        <v>1208.28</v>
      </c>
      <c r="X331" s="39">
        <f t="shared" si="52"/>
        <v>1329.0108000000002</v>
      </c>
      <c r="Y331" s="40">
        <f t="shared" si="53"/>
        <v>0.52379128162999689</v>
      </c>
    </row>
    <row r="332" spans="1:25" x14ac:dyDescent="0.3">
      <c r="A332" s="41" t="s">
        <v>345</v>
      </c>
      <c r="B332" s="42">
        <v>45914</v>
      </c>
      <c r="C332" s="42" t="str">
        <f t="shared" si="47"/>
        <v>Sep-2025</v>
      </c>
      <c r="D332" s="42" t="str">
        <f t="shared" si="48"/>
        <v>Q3-2025</v>
      </c>
      <c r="E332" s="42">
        <v>45926</v>
      </c>
      <c r="F332" s="42">
        <f t="shared" si="49"/>
        <v>45926</v>
      </c>
      <c r="G332" s="43">
        <f t="shared" si="50"/>
        <v>12</v>
      </c>
      <c r="H332" s="44" t="s">
        <v>649</v>
      </c>
      <c r="I332" s="44" t="s">
        <v>658</v>
      </c>
      <c r="J332" s="44" t="s">
        <v>683</v>
      </c>
      <c r="K332" s="30" t="str">
        <f t="shared" si="51"/>
        <v>Europe→United Kingdom→London</v>
      </c>
      <c r="L332" s="44" t="s">
        <v>705</v>
      </c>
      <c r="M332" s="44" t="s">
        <v>711</v>
      </c>
      <c r="N332" s="44" t="s">
        <v>725</v>
      </c>
      <c r="O332" s="44" t="s">
        <v>729</v>
      </c>
      <c r="P332" s="44" t="s">
        <v>1065</v>
      </c>
      <c r="Q332" s="45">
        <v>425.15</v>
      </c>
      <c r="R332" s="45">
        <v>885.92</v>
      </c>
      <c r="S332" s="45" t="str">
        <f>IF('standardised dimensions'!$R332&lt;=_xlfn.PERCENTILE.INC( Q332:Q953,0.25),"Low",IF(R332&lt;=_xlfn.PERCENTILE.INC(Q332:Q953,0.5),"Medium","High"))</f>
        <v>High</v>
      </c>
      <c r="T332" s="46">
        <v>0.23899999999999999</v>
      </c>
      <c r="U332" s="43">
        <v>13</v>
      </c>
      <c r="V332" s="45">
        <f t="shared" si="45"/>
        <v>8764.4065599999994</v>
      </c>
      <c r="W332" s="45">
        <f t="shared" si="46"/>
        <v>5526.95</v>
      </c>
      <c r="X332" s="45">
        <f t="shared" si="52"/>
        <v>3237.4565599999996</v>
      </c>
      <c r="Y332" s="46">
        <f t="shared" si="53"/>
        <v>0.3693868532725848</v>
      </c>
    </row>
    <row r="333" spans="1:25" x14ac:dyDescent="0.3">
      <c r="A333" s="35" t="s">
        <v>346</v>
      </c>
      <c r="B333" s="36">
        <v>45168</v>
      </c>
      <c r="C333" s="36" t="str">
        <f t="shared" si="47"/>
        <v>Aug-2023</v>
      </c>
      <c r="D333" s="36" t="str">
        <f t="shared" si="48"/>
        <v>Q3-2023</v>
      </c>
      <c r="E333" s="36">
        <v>45172</v>
      </c>
      <c r="F333" s="36">
        <f t="shared" si="49"/>
        <v>45172</v>
      </c>
      <c r="G333" s="37">
        <f t="shared" si="50"/>
        <v>4</v>
      </c>
      <c r="H333" s="38" t="s">
        <v>647</v>
      </c>
      <c r="I333" s="38" t="s">
        <v>654</v>
      </c>
      <c r="J333" s="38" t="s">
        <v>680</v>
      </c>
      <c r="K333" s="30" t="str">
        <f t="shared" si="51"/>
        <v>Asia→India→Delhi</v>
      </c>
      <c r="L333" s="38" t="s">
        <v>705</v>
      </c>
      <c r="M333" s="38" t="s">
        <v>709</v>
      </c>
      <c r="N333" s="38" t="s">
        <v>716</v>
      </c>
      <c r="O333" s="38" t="s">
        <v>733</v>
      </c>
      <c r="P333" s="38" t="s">
        <v>1066</v>
      </c>
      <c r="Q333" s="39">
        <v>1082.25</v>
      </c>
      <c r="R333" s="39">
        <v>2433.34</v>
      </c>
      <c r="S333" s="39" t="str">
        <f>IF('standardised dimensions'!$R333&lt;=_xlfn.PERCENTILE.INC( Q333:Q954,0.25),"Low",IF(R333&lt;=_xlfn.PERCENTILE.INC(Q333:Q954,0.5),"Medium","High"))</f>
        <v>High</v>
      </c>
      <c r="T333" s="40">
        <v>0.27</v>
      </c>
      <c r="U333" s="37">
        <v>4</v>
      </c>
      <c r="V333" s="39">
        <f t="shared" si="45"/>
        <v>7105.3528000000006</v>
      </c>
      <c r="W333" s="39">
        <f t="shared" si="46"/>
        <v>4329</v>
      </c>
      <c r="X333" s="39">
        <f t="shared" si="52"/>
        <v>2776.3528000000006</v>
      </c>
      <c r="Y333" s="40">
        <f t="shared" si="53"/>
        <v>0.3907410199251472</v>
      </c>
    </row>
    <row r="334" spans="1:25" x14ac:dyDescent="0.3">
      <c r="A334" s="41" t="s">
        <v>347</v>
      </c>
      <c r="B334" s="42">
        <v>45245</v>
      </c>
      <c r="C334" s="42" t="str">
        <f t="shared" si="47"/>
        <v>Nov-2023</v>
      </c>
      <c r="D334" s="42" t="str">
        <f t="shared" si="48"/>
        <v>Q4-2023</v>
      </c>
      <c r="E334" s="42">
        <v>45266</v>
      </c>
      <c r="F334" s="42">
        <f t="shared" si="49"/>
        <v>45266</v>
      </c>
      <c r="G334" s="43">
        <f t="shared" si="50"/>
        <v>21</v>
      </c>
      <c r="H334" s="44" t="s">
        <v>649</v>
      </c>
      <c r="I334" s="44" t="s">
        <v>658</v>
      </c>
      <c r="J334" s="44" t="s">
        <v>693</v>
      </c>
      <c r="K334" s="30" t="str">
        <f t="shared" si="51"/>
        <v>Europe→United Kingdom→Manchester</v>
      </c>
      <c r="L334" s="44" t="s">
        <v>702</v>
      </c>
      <c r="M334" s="44" t="s">
        <v>711</v>
      </c>
      <c r="N334" s="44" t="s">
        <v>722</v>
      </c>
      <c r="O334" s="44" t="s">
        <v>733</v>
      </c>
      <c r="P334" s="44" t="s">
        <v>1067</v>
      </c>
      <c r="Q334" s="45">
        <v>1184.99</v>
      </c>
      <c r="R334" s="45">
        <v>1154.3399999999999</v>
      </c>
      <c r="S334" s="45" t="str">
        <f>IF('standardised dimensions'!$R334&lt;=_xlfn.PERCENTILE.INC( Q334:Q955,0.25),"Low",IF(R334&lt;=_xlfn.PERCENTILE.INC(Q334:Q955,0.5),"Medium","High"))</f>
        <v>High</v>
      </c>
      <c r="T334" s="46">
        <v>2.8000000000000001E-2</v>
      </c>
      <c r="U334" s="43">
        <v>5</v>
      </c>
      <c r="V334" s="45">
        <f t="shared" si="45"/>
        <v>5610.0923999999995</v>
      </c>
      <c r="W334" s="45">
        <f t="shared" si="46"/>
        <v>5924.95</v>
      </c>
      <c r="X334" s="45">
        <f t="shared" si="52"/>
        <v>-314.85760000000028</v>
      </c>
      <c r="Y334" s="46">
        <f t="shared" si="53"/>
        <v>-5.6123424990290764E-2</v>
      </c>
    </row>
    <row r="335" spans="1:25" x14ac:dyDescent="0.3">
      <c r="A335" s="35" t="s">
        <v>348</v>
      </c>
      <c r="B335" s="36">
        <v>45774</v>
      </c>
      <c r="C335" s="36" t="str">
        <f t="shared" si="47"/>
        <v>Apr-2025</v>
      </c>
      <c r="D335" s="36" t="str">
        <f t="shared" si="48"/>
        <v>Q2-2025</v>
      </c>
      <c r="E335" s="36">
        <v>45804</v>
      </c>
      <c r="F335" s="36">
        <f t="shared" si="49"/>
        <v>45804</v>
      </c>
      <c r="G335" s="37">
        <f t="shared" si="50"/>
        <v>30</v>
      </c>
      <c r="H335" s="38" t="s">
        <v>647</v>
      </c>
      <c r="I335" s="38" t="s">
        <v>654</v>
      </c>
      <c r="J335" s="38" t="s">
        <v>1426</v>
      </c>
      <c r="K335" s="30" t="str">
        <f t="shared" si="51"/>
        <v>Asia→India→Unknown</v>
      </c>
      <c r="L335" s="38" t="s">
        <v>706</v>
      </c>
      <c r="M335" s="38" t="s">
        <v>709</v>
      </c>
      <c r="N335" s="38" t="s">
        <v>722</v>
      </c>
      <c r="O335" s="38" t="s">
        <v>730</v>
      </c>
      <c r="P335" s="38" t="s">
        <v>1068</v>
      </c>
      <c r="Q335" s="39">
        <v>481.32</v>
      </c>
      <c r="R335" s="39">
        <v>1135.99</v>
      </c>
      <c r="S335" s="39" t="str">
        <f>IF('standardised dimensions'!$R335&lt;=_xlfn.PERCENTILE.INC( Q335:Q956,0.25),"Low",IF(R335&lt;=_xlfn.PERCENTILE.INC(Q335:Q956,0.5),"Medium","High"))</f>
        <v>High</v>
      </c>
      <c r="T335" s="40">
        <v>0.14499999999999999</v>
      </c>
      <c r="U335" s="37">
        <v>5</v>
      </c>
      <c r="V335" s="39">
        <f t="shared" si="45"/>
        <v>4856.35725</v>
      </c>
      <c r="W335" s="39">
        <f t="shared" si="46"/>
        <v>2406.6</v>
      </c>
      <c r="X335" s="39">
        <f t="shared" si="52"/>
        <v>2449.7572500000001</v>
      </c>
      <c r="Y335" s="40">
        <f t="shared" si="53"/>
        <v>0.50444337677175621</v>
      </c>
    </row>
    <row r="336" spans="1:25" x14ac:dyDescent="0.3">
      <c r="A336" s="41" t="s">
        <v>349</v>
      </c>
      <c r="B336" s="42">
        <v>45391</v>
      </c>
      <c r="C336" s="42" t="str">
        <f t="shared" si="47"/>
        <v>Apr-2024</v>
      </c>
      <c r="D336" s="42" t="str">
        <f t="shared" si="48"/>
        <v>Q2-2024</v>
      </c>
      <c r="E336" s="42">
        <v>45400</v>
      </c>
      <c r="F336" s="42">
        <f t="shared" si="49"/>
        <v>45400</v>
      </c>
      <c r="G336" s="43">
        <f t="shared" si="50"/>
        <v>9</v>
      </c>
      <c r="H336" s="44" t="s">
        <v>649</v>
      </c>
      <c r="I336" s="44" t="s">
        <v>657</v>
      </c>
      <c r="J336" s="44" t="s">
        <v>679</v>
      </c>
      <c r="K336" s="30" t="str">
        <f t="shared" si="51"/>
        <v>Europe→France→Lyon</v>
      </c>
      <c r="L336" s="44" t="s">
        <v>704</v>
      </c>
      <c r="M336" s="44" t="s">
        <v>708</v>
      </c>
      <c r="N336" s="44" t="s">
        <v>718</v>
      </c>
      <c r="O336" s="44" t="s">
        <v>728</v>
      </c>
      <c r="P336" s="44" t="s">
        <v>1069</v>
      </c>
      <c r="Q336" s="45">
        <v>1288.8499999999999</v>
      </c>
      <c r="R336" s="45">
        <v>2751.84</v>
      </c>
      <c r="S336" s="45" t="str">
        <f>IF('standardised dimensions'!$R336&lt;=_xlfn.PERCENTILE.INC( Q336:Q957,0.25),"Low",IF(R336&lt;=_xlfn.PERCENTILE.INC(Q336:Q957,0.5),"Medium","High"))</f>
        <v>High</v>
      </c>
      <c r="T336" s="46">
        <v>0.158</v>
      </c>
      <c r="U336" s="43">
        <v>7</v>
      </c>
      <c r="V336" s="45">
        <f t="shared" si="45"/>
        <v>16219.34496</v>
      </c>
      <c r="W336" s="45">
        <f t="shared" si="46"/>
        <v>9021.9499999999989</v>
      </c>
      <c r="X336" s="45">
        <f t="shared" si="52"/>
        <v>7197.3949600000014</v>
      </c>
      <c r="Y336" s="46">
        <f t="shared" si="53"/>
        <v>0.44375373837538756</v>
      </c>
    </row>
    <row r="337" spans="1:25" x14ac:dyDescent="0.3">
      <c r="A337" s="35" t="s">
        <v>350</v>
      </c>
      <c r="B337" s="36">
        <v>45484</v>
      </c>
      <c r="C337" s="36" t="str">
        <f t="shared" si="47"/>
        <v>Jul-2024</v>
      </c>
      <c r="D337" s="36" t="str">
        <f t="shared" si="48"/>
        <v>Q3-2024</v>
      </c>
      <c r="E337" s="36">
        <v>45504</v>
      </c>
      <c r="F337" s="36">
        <f t="shared" si="49"/>
        <v>45504</v>
      </c>
      <c r="G337" s="37">
        <f t="shared" si="50"/>
        <v>20</v>
      </c>
      <c r="H337" s="38" t="s">
        <v>647</v>
      </c>
      <c r="I337" s="38" t="s">
        <v>659</v>
      </c>
      <c r="J337" s="38" t="s">
        <v>676</v>
      </c>
      <c r="K337" s="30" t="str">
        <f t="shared" si="51"/>
        <v>Asia→China→Shenzhen</v>
      </c>
      <c r="L337" s="38" t="s">
        <v>704</v>
      </c>
      <c r="M337" s="38" t="s">
        <v>708</v>
      </c>
      <c r="N337" s="38" t="s">
        <v>715</v>
      </c>
      <c r="O337" s="38" t="s">
        <v>730</v>
      </c>
      <c r="P337" s="38" t="s">
        <v>1070</v>
      </c>
      <c r="Q337" s="39">
        <v>647.26</v>
      </c>
      <c r="R337" s="39">
        <v>1374.72</v>
      </c>
      <c r="S337" s="39" t="str">
        <f>IF('standardised dimensions'!$R337&lt;=_xlfn.PERCENTILE.INC( Q337:Q958,0.25),"Low",IF(R337&lt;=_xlfn.PERCENTILE.INC(Q337:Q958,0.5),"Medium","High"))</f>
        <v>High</v>
      </c>
      <c r="T337" s="40">
        <v>6.6000000000000003E-2</v>
      </c>
      <c r="U337" s="37">
        <v>22</v>
      </c>
      <c r="V337" s="39">
        <f t="shared" si="45"/>
        <v>28247.74656</v>
      </c>
      <c r="W337" s="39">
        <f t="shared" si="46"/>
        <v>14239.72</v>
      </c>
      <c r="X337" s="39">
        <f t="shared" si="52"/>
        <v>14008.02656</v>
      </c>
      <c r="Y337" s="40">
        <f t="shared" si="53"/>
        <v>0.49589890401508901</v>
      </c>
    </row>
    <row r="338" spans="1:25" x14ac:dyDescent="0.3">
      <c r="A338" s="41" t="s">
        <v>351</v>
      </c>
      <c r="B338" s="42">
        <v>45340</v>
      </c>
      <c r="C338" s="42" t="str">
        <f t="shared" si="47"/>
        <v>Feb-2024</v>
      </c>
      <c r="D338" s="42" t="str">
        <f t="shared" si="48"/>
        <v>Q1-2024</v>
      </c>
      <c r="E338" s="42">
        <v>45354</v>
      </c>
      <c r="F338" s="42">
        <f t="shared" si="49"/>
        <v>45354</v>
      </c>
      <c r="G338" s="43">
        <f t="shared" si="50"/>
        <v>14</v>
      </c>
      <c r="H338" s="44" t="s">
        <v>648</v>
      </c>
      <c r="I338" s="44" t="s">
        <v>655</v>
      </c>
      <c r="J338" s="44" t="s">
        <v>1426</v>
      </c>
      <c r="K338" s="30" t="str">
        <f t="shared" si="51"/>
        <v>Americas→Brazil→Unknown</v>
      </c>
      <c r="L338" s="44" t="s">
        <v>706</v>
      </c>
      <c r="M338" s="44" t="s">
        <v>710</v>
      </c>
      <c r="N338" s="44" t="s">
        <v>720</v>
      </c>
      <c r="O338" s="44" t="s">
        <v>728</v>
      </c>
      <c r="P338" s="44" t="s">
        <v>1071</v>
      </c>
      <c r="Q338" s="45">
        <v>624.23</v>
      </c>
      <c r="R338" s="45">
        <v>1318.37</v>
      </c>
      <c r="S338" s="45" t="str">
        <f>IF('standardised dimensions'!$R338&lt;=_xlfn.PERCENTILE.INC( Q338:Q959,0.25),"Low",IF(R338&lt;=_xlfn.PERCENTILE.INC(Q338:Q959,0.5),"Medium","High"))</f>
        <v>High</v>
      </c>
      <c r="T338" s="46">
        <v>0.21</v>
      </c>
      <c r="U338" s="43">
        <v>37</v>
      </c>
      <c r="V338" s="45">
        <f t="shared" si="45"/>
        <v>38535.955099999999</v>
      </c>
      <c r="W338" s="45">
        <f t="shared" si="46"/>
        <v>23096.510000000002</v>
      </c>
      <c r="X338" s="45">
        <f t="shared" si="52"/>
        <v>15439.445099999997</v>
      </c>
      <c r="Y338" s="46">
        <f t="shared" si="53"/>
        <v>0.40065038118128793</v>
      </c>
    </row>
    <row r="339" spans="1:25" x14ac:dyDescent="0.3">
      <c r="A339" s="35" t="s">
        <v>352</v>
      </c>
      <c r="B339" s="36">
        <v>45132</v>
      </c>
      <c r="C339" s="36" t="str">
        <f t="shared" si="47"/>
        <v>Jul-2023</v>
      </c>
      <c r="D339" s="36" t="str">
        <f t="shared" si="48"/>
        <v>Q3-2023</v>
      </c>
      <c r="E339" s="36">
        <v>45148</v>
      </c>
      <c r="F339" s="36">
        <f t="shared" si="49"/>
        <v>45148</v>
      </c>
      <c r="G339" s="37">
        <f t="shared" si="50"/>
        <v>16</v>
      </c>
      <c r="H339" s="38" t="s">
        <v>646</v>
      </c>
      <c r="I339" s="38" t="s">
        <v>651</v>
      </c>
      <c r="J339" s="38" t="s">
        <v>663</v>
      </c>
      <c r="K339" s="30" t="str">
        <f t="shared" si="51"/>
        <v>Africa→Nigeria→Port Harcourt</v>
      </c>
      <c r="L339" s="38" t="s">
        <v>701</v>
      </c>
      <c r="M339" s="38" t="s">
        <v>710</v>
      </c>
      <c r="N339" s="38" t="s">
        <v>714</v>
      </c>
      <c r="O339" s="38" t="s">
        <v>733</v>
      </c>
      <c r="P339" s="38" t="s">
        <v>1072</v>
      </c>
      <c r="Q339" s="39">
        <v>506.83</v>
      </c>
      <c r="R339" s="39">
        <v>441.74</v>
      </c>
      <c r="S339" s="39" t="str">
        <f>IF('standardised dimensions'!$R339&lt;=_xlfn.PERCENTILE.INC( Q339:Q960,0.25),"Low",IF(R339&lt;=_xlfn.PERCENTILE.INC(Q339:Q960,0.5),"Medium","High"))</f>
        <v>Low</v>
      </c>
      <c r="T339" s="40">
        <v>0.24</v>
      </c>
      <c r="U339" s="37">
        <v>9</v>
      </c>
      <c r="V339" s="39">
        <f t="shared" si="45"/>
        <v>3021.5016000000001</v>
      </c>
      <c r="W339" s="39">
        <f t="shared" si="46"/>
        <v>4561.47</v>
      </c>
      <c r="X339" s="39">
        <f t="shared" si="52"/>
        <v>-1539.9684000000002</v>
      </c>
      <c r="Y339" s="40">
        <f t="shared" si="53"/>
        <v>-0.50966989393618067</v>
      </c>
    </row>
    <row r="340" spans="1:25" x14ac:dyDescent="0.3">
      <c r="A340" s="41" t="s">
        <v>353</v>
      </c>
      <c r="B340" s="42">
        <v>45121</v>
      </c>
      <c r="C340" s="42" t="str">
        <f t="shared" si="47"/>
        <v>Jul-2023</v>
      </c>
      <c r="D340" s="42" t="str">
        <f t="shared" si="48"/>
        <v>Q3-2023</v>
      </c>
      <c r="E340" s="42">
        <v>45128</v>
      </c>
      <c r="F340" s="42">
        <f t="shared" si="49"/>
        <v>45128</v>
      </c>
      <c r="G340" s="43">
        <f t="shared" si="50"/>
        <v>7</v>
      </c>
      <c r="H340" s="44" t="s">
        <v>646</v>
      </c>
      <c r="I340" s="44" t="s">
        <v>661</v>
      </c>
      <c r="J340" s="44" t="s">
        <v>687</v>
      </c>
      <c r="K340" s="30" t="str">
        <f t="shared" si="51"/>
        <v>Africa→South Africa→Durban</v>
      </c>
      <c r="L340" s="44" t="s">
        <v>706</v>
      </c>
      <c r="M340" s="44" t="s">
        <v>709</v>
      </c>
      <c r="N340" s="44" t="s">
        <v>1427</v>
      </c>
      <c r="O340" s="44" t="s">
        <v>732</v>
      </c>
      <c r="P340" s="44" t="s">
        <v>1073</v>
      </c>
      <c r="Q340" s="45">
        <v>620.74</v>
      </c>
      <c r="R340" s="45">
        <v>1330.07</v>
      </c>
      <c r="S340" s="45" t="str">
        <f>IF('standardised dimensions'!$R340&lt;=_xlfn.PERCENTILE.INC( Q340:Q961,0.25),"Low",IF(R340&lt;=_xlfn.PERCENTILE.INC(Q340:Q961,0.5),"Medium","High"))</f>
        <v>High</v>
      </c>
      <c r="T340" s="46">
        <v>0.29899999999999999</v>
      </c>
      <c r="U340" s="43">
        <v>28</v>
      </c>
      <c r="V340" s="45">
        <f t="shared" si="45"/>
        <v>26106.613960000002</v>
      </c>
      <c r="W340" s="45">
        <f t="shared" si="46"/>
        <v>17380.72</v>
      </c>
      <c r="X340" s="45">
        <f t="shared" si="52"/>
        <v>8725.8939600000012</v>
      </c>
      <c r="Y340" s="46">
        <f t="shared" si="53"/>
        <v>0.33424073965967516</v>
      </c>
    </row>
    <row r="341" spans="1:25" x14ac:dyDescent="0.3">
      <c r="A341" s="35" t="s">
        <v>354</v>
      </c>
      <c r="B341" s="36">
        <v>45131</v>
      </c>
      <c r="C341" s="36" t="str">
        <f t="shared" si="47"/>
        <v>Jul-2023</v>
      </c>
      <c r="D341" s="36" t="str">
        <f t="shared" si="48"/>
        <v>Q3-2023</v>
      </c>
      <c r="E341" s="36">
        <v>45157</v>
      </c>
      <c r="F341" s="36">
        <f t="shared" si="49"/>
        <v>45157</v>
      </c>
      <c r="G341" s="37">
        <f t="shared" si="50"/>
        <v>26</v>
      </c>
      <c r="H341" s="38" t="s">
        <v>646</v>
      </c>
      <c r="I341" s="38" t="s">
        <v>650</v>
      </c>
      <c r="J341" s="38" t="s">
        <v>664</v>
      </c>
      <c r="K341" s="30" t="str">
        <f t="shared" si="51"/>
        <v>Africa→Kenya→Nairobi</v>
      </c>
      <c r="L341" s="38" t="s">
        <v>706</v>
      </c>
      <c r="M341" s="38" t="s">
        <v>710</v>
      </c>
      <c r="N341" s="38" t="s">
        <v>724</v>
      </c>
      <c r="O341" s="38" t="s">
        <v>733</v>
      </c>
      <c r="P341" s="38" t="s">
        <v>1074</v>
      </c>
      <c r="Q341" s="39">
        <v>661.45</v>
      </c>
      <c r="R341" s="39">
        <v>1634.86</v>
      </c>
      <c r="S341" s="39" t="str">
        <f>IF('standardised dimensions'!$R341&lt;=_xlfn.PERCENTILE.INC( Q341:Q962,0.25),"Low",IF(R341&lt;=_xlfn.PERCENTILE.INC(Q341:Q962,0.5),"Medium","High"))</f>
        <v>High</v>
      </c>
      <c r="T341" s="40">
        <v>0.56499999999999995</v>
      </c>
      <c r="U341" s="37">
        <v>24</v>
      </c>
      <c r="V341" s="39">
        <f t="shared" si="45"/>
        <v>17067.938400000003</v>
      </c>
      <c r="W341" s="39">
        <f t="shared" si="46"/>
        <v>15874.800000000001</v>
      </c>
      <c r="X341" s="39">
        <f t="shared" si="52"/>
        <v>1193.1384000000016</v>
      </c>
      <c r="Y341" s="40">
        <f t="shared" si="53"/>
        <v>6.9905244092045793E-2</v>
      </c>
    </row>
    <row r="342" spans="1:25" x14ac:dyDescent="0.3">
      <c r="A342" s="41" t="s">
        <v>355</v>
      </c>
      <c r="B342" s="42">
        <v>45029</v>
      </c>
      <c r="C342" s="42" t="str">
        <f t="shared" si="47"/>
        <v>Apr-2023</v>
      </c>
      <c r="D342" s="42" t="str">
        <f t="shared" si="48"/>
        <v>Q2-2023</v>
      </c>
      <c r="E342" s="42">
        <v>45027</v>
      </c>
      <c r="F342" s="42">
        <f t="shared" si="49"/>
        <v>45029</v>
      </c>
      <c r="G342" s="43">
        <f t="shared" si="50"/>
        <v>0</v>
      </c>
      <c r="H342" s="44" t="s">
        <v>648</v>
      </c>
      <c r="I342" s="44" t="s">
        <v>660</v>
      </c>
      <c r="J342" s="44" t="s">
        <v>686</v>
      </c>
      <c r="K342" s="30" t="str">
        <f t="shared" si="51"/>
        <v>Americas→USA→San Francisco</v>
      </c>
      <c r="L342" s="44" t="s">
        <v>702</v>
      </c>
      <c r="M342" s="44" t="s">
        <v>709</v>
      </c>
      <c r="N342" s="44" t="s">
        <v>715</v>
      </c>
      <c r="O342" s="44" t="s">
        <v>729</v>
      </c>
      <c r="P342" s="44" t="s">
        <v>1075</v>
      </c>
      <c r="Q342" s="45">
        <v>32.1</v>
      </c>
      <c r="R342" s="45">
        <v>70.599999999999994</v>
      </c>
      <c r="S342" s="45" t="str">
        <f>IF('standardised dimensions'!$R342&lt;=_xlfn.PERCENTILE.INC( Q342:Q963,0.25),"Low",IF(R342&lt;=_xlfn.PERCENTILE.INC(Q342:Q963,0.5),"Medium","High"))</f>
        <v>Low</v>
      </c>
      <c r="T342" s="46">
        <v>0.28199999999999997</v>
      </c>
      <c r="U342" s="43">
        <v>22</v>
      </c>
      <c r="V342" s="45">
        <f t="shared" si="45"/>
        <v>1115.1975999999997</v>
      </c>
      <c r="W342" s="45">
        <f t="shared" si="46"/>
        <v>706.2</v>
      </c>
      <c r="X342" s="45">
        <f t="shared" si="52"/>
        <v>408.99759999999969</v>
      </c>
      <c r="Y342" s="46">
        <f t="shared" si="53"/>
        <v>0.36674899587301818</v>
      </c>
    </row>
    <row r="343" spans="1:25" x14ac:dyDescent="0.3">
      <c r="A343" s="35" t="s">
        <v>356</v>
      </c>
      <c r="B343" s="36">
        <v>45594</v>
      </c>
      <c r="C343" s="36" t="str">
        <f t="shared" si="47"/>
        <v>Oct-2024</v>
      </c>
      <c r="D343" s="36" t="str">
        <f t="shared" si="48"/>
        <v>Q4-2024</v>
      </c>
      <c r="E343" s="36">
        <v>45600</v>
      </c>
      <c r="F343" s="36">
        <f t="shared" si="49"/>
        <v>45600</v>
      </c>
      <c r="G343" s="37">
        <f t="shared" si="50"/>
        <v>6</v>
      </c>
      <c r="H343" s="38" t="s">
        <v>646</v>
      </c>
      <c r="I343" s="38" t="s">
        <v>650</v>
      </c>
      <c r="J343" s="38" t="s">
        <v>664</v>
      </c>
      <c r="K343" s="30" t="str">
        <f t="shared" si="51"/>
        <v>Africa→Kenya→Nairobi</v>
      </c>
      <c r="L343" s="38" t="s">
        <v>701</v>
      </c>
      <c r="M343" s="38" t="s">
        <v>710</v>
      </c>
      <c r="N343" s="38" t="s">
        <v>724</v>
      </c>
      <c r="O343" s="38" t="s">
        <v>728</v>
      </c>
      <c r="P343" s="38" t="s">
        <v>1076</v>
      </c>
      <c r="Q343" s="39">
        <v>805.81</v>
      </c>
      <c r="R343" s="39">
        <v>1823.04</v>
      </c>
      <c r="S343" s="39" t="str">
        <f>IF('standardised dimensions'!$R343&lt;=_xlfn.PERCENTILE.INC( Q343:Q964,0.25),"Low",IF(R343&lt;=_xlfn.PERCENTILE.INC(Q343:Q964,0.5),"Medium","High"))</f>
        <v>High</v>
      </c>
      <c r="T343" s="40">
        <v>0</v>
      </c>
      <c r="U343" s="37">
        <v>11</v>
      </c>
      <c r="V343" s="39">
        <f t="shared" si="45"/>
        <v>20053.439999999999</v>
      </c>
      <c r="W343" s="39">
        <f t="shared" si="46"/>
        <v>8863.91</v>
      </c>
      <c r="X343" s="39">
        <f t="shared" si="52"/>
        <v>11189.529999999999</v>
      </c>
      <c r="Y343" s="40">
        <f t="shared" si="53"/>
        <v>0.55798556257679477</v>
      </c>
    </row>
    <row r="344" spans="1:25" x14ac:dyDescent="0.3">
      <c r="A344" s="41" t="s">
        <v>357</v>
      </c>
      <c r="B344" s="42">
        <v>45339</v>
      </c>
      <c r="C344" s="42" t="str">
        <f t="shared" si="47"/>
        <v>Feb-2024</v>
      </c>
      <c r="D344" s="42" t="str">
        <f t="shared" si="48"/>
        <v>Q1-2024</v>
      </c>
      <c r="E344" s="42">
        <v>45355</v>
      </c>
      <c r="F344" s="42">
        <f t="shared" si="49"/>
        <v>45355</v>
      </c>
      <c r="G344" s="43">
        <f t="shared" si="50"/>
        <v>16</v>
      </c>
      <c r="H344" s="44" t="s">
        <v>647</v>
      </c>
      <c r="I344" s="44" t="s">
        <v>654</v>
      </c>
      <c r="J344" s="44" t="s">
        <v>680</v>
      </c>
      <c r="K344" s="30" t="str">
        <f t="shared" si="51"/>
        <v>Asia→India→Delhi</v>
      </c>
      <c r="L344" s="44" t="s">
        <v>705</v>
      </c>
      <c r="M344" s="44" t="s">
        <v>709</v>
      </c>
      <c r="N344" s="44" t="s">
        <v>721</v>
      </c>
      <c r="O344" s="44" t="s">
        <v>730</v>
      </c>
      <c r="P344" s="44" t="s">
        <v>1077</v>
      </c>
      <c r="Q344" s="45">
        <v>1231.8</v>
      </c>
      <c r="R344" s="45">
        <v>2015.99</v>
      </c>
      <c r="S344" s="45" t="str">
        <f>IF('standardised dimensions'!$R344&lt;=_xlfn.PERCENTILE.INC( Q344:Q965,0.25),"Low",IF(R344&lt;=_xlfn.PERCENTILE.INC(Q344:Q965,0.5),"Medium","High"))</f>
        <v>High</v>
      </c>
      <c r="T344" s="46">
        <v>0.26100000000000001</v>
      </c>
      <c r="U344" s="43">
        <v>6</v>
      </c>
      <c r="V344" s="45">
        <f t="shared" si="45"/>
        <v>8938.8996600000009</v>
      </c>
      <c r="W344" s="45">
        <f t="shared" si="46"/>
        <v>7390.7999999999993</v>
      </c>
      <c r="X344" s="45">
        <f t="shared" si="52"/>
        <v>1548.0996600000017</v>
      </c>
      <c r="Y344" s="46">
        <f t="shared" si="53"/>
        <v>0.17318682599464391</v>
      </c>
    </row>
    <row r="345" spans="1:25" x14ac:dyDescent="0.3">
      <c r="A345" s="35" t="s">
        <v>358</v>
      </c>
      <c r="B345" s="36">
        <v>45486</v>
      </c>
      <c r="C345" s="36" t="str">
        <f t="shared" si="47"/>
        <v>Jul-2024</v>
      </c>
      <c r="D345" s="36" t="str">
        <f t="shared" si="48"/>
        <v>Q3-2024</v>
      </c>
      <c r="E345" s="36">
        <v>45485</v>
      </c>
      <c r="F345" s="36">
        <f t="shared" si="49"/>
        <v>45486</v>
      </c>
      <c r="G345" s="37">
        <f t="shared" si="50"/>
        <v>0</v>
      </c>
      <c r="H345" s="38" t="s">
        <v>647</v>
      </c>
      <c r="I345" s="38" t="s">
        <v>652</v>
      </c>
      <c r="J345" s="38" t="s">
        <v>694</v>
      </c>
      <c r="K345" s="30" t="str">
        <f t="shared" si="51"/>
        <v>Asia→Japan→Nagoya</v>
      </c>
      <c r="L345" s="38" t="s">
        <v>705</v>
      </c>
      <c r="M345" s="38" t="s">
        <v>709</v>
      </c>
      <c r="N345" s="38" t="s">
        <v>721</v>
      </c>
      <c r="O345" s="38" t="s">
        <v>729</v>
      </c>
      <c r="P345" s="38" t="s">
        <v>1078</v>
      </c>
      <c r="Q345" s="39">
        <v>105.13</v>
      </c>
      <c r="R345" s="39">
        <v>244.13</v>
      </c>
      <c r="S345" s="39" t="str">
        <f>IF('standardised dimensions'!$R345&lt;=_xlfn.PERCENTILE.INC( Q345:Q966,0.25),"Low",IF(R345&lt;=_xlfn.PERCENTILE.INC(Q345:Q966,0.5),"Medium","High"))</f>
        <v>Low</v>
      </c>
      <c r="T345" s="40">
        <v>7.0999999999999994E-2</v>
      </c>
      <c r="U345" s="37">
        <v>14</v>
      </c>
      <c r="V345" s="39">
        <f t="shared" si="45"/>
        <v>3175.1547799999998</v>
      </c>
      <c r="W345" s="39">
        <f t="shared" si="46"/>
        <v>1471.82</v>
      </c>
      <c r="X345" s="39">
        <f t="shared" si="52"/>
        <v>1703.3347799999999</v>
      </c>
      <c r="Y345" s="40">
        <f t="shared" si="53"/>
        <v>0.53645724319618837</v>
      </c>
    </row>
    <row r="346" spans="1:25" x14ac:dyDescent="0.3">
      <c r="A346" s="41" t="s">
        <v>359</v>
      </c>
      <c r="B346" s="42">
        <v>45261</v>
      </c>
      <c r="C346" s="42" t="str">
        <f t="shared" si="47"/>
        <v>Dec-2023</v>
      </c>
      <c r="D346" s="42" t="str">
        <f t="shared" si="48"/>
        <v>Q4-2023</v>
      </c>
      <c r="E346" s="42">
        <v>45278</v>
      </c>
      <c r="F346" s="42">
        <f t="shared" si="49"/>
        <v>45278</v>
      </c>
      <c r="G346" s="43">
        <f t="shared" si="50"/>
        <v>17</v>
      </c>
      <c r="H346" s="44" t="s">
        <v>647</v>
      </c>
      <c r="I346" s="44" t="s">
        <v>652</v>
      </c>
      <c r="J346" s="44" t="s">
        <v>694</v>
      </c>
      <c r="K346" s="30" t="str">
        <f t="shared" si="51"/>
        <v>Asia→Japan→Nagoya</v>
      </c>
      <c r="L346" s="44" t="s">
        <v>705</v>
      </c>
      <c r="M346" s="44" t="s">
        <v>711</v>
      </c>
      <c r="N346" s="44" t="s">
        <v>725</v>
      </c>
      <c r="O346" s="44" t="s">
        <v>731</v>
      </c>
      <c r="P346" s="44" t="s">
        <v>1079</v>
      </c>
      <c r="Q346" s="45">
        <v>1495.79</v>
      </c>
      <c r="R346" s="45">
        <v>2783.12</v>
      </c>
      <c r="S346" s="45" t="str">
        <f>IF('standardised dimensions'!$R346&lt;=_xlfn.PERCENTILE.INC( Q346:Q967,0.25),"Low",IF(R346&lt;=_xlfn.PERCENTILE.INC(Q346:Q967,0.5),"Medium","High"))</f>
        <v>High</v>
      </c>
      <c r="T346" s="46">
        <v>0.02</v>
      </c>
      <c r="U346" s="43">
        <v>5</v>
      </c>
      <c r="V346" s="45">
        <f t="shared" si="45"/>
        <v>13637.287999999999</v>
      </c>
      <c r="W346" s="45">
        <f t="shared" si="46"/>
        <v>7478.95</v>
      </c>
      <c r="X346" s="45">
        <f t="shared" si="52"/>
        <v>6158.3379999999988</v>
      </c>
      <c r="Y346" s="46">
        <f t="shared" si="53"/>
        <v>0.45158084217331185</v>
      </c>
    </row>
    <row r="347" spans="1:25" x14ac:dyDescent="0.3">
      <c r="A347" s="35" t="s">
        <v>360</v>
      </c>
      <c r="B347" s="36">
        <v>45498</v>
      </c>
      <c r="C347" s="36" t="str">
        <f t="shared" si="47"/>
        <v>Jul-2024</v>
      </c>
      <c r="D347" s="36" t="str">
        <f t="shared" si="48"/>
        <v>Q3-2024</v>
      </c>
      <c r="E347" s="36">
        <v>45506</v>
      </c>
      <c r="F347" s="36">
        <f t="shared" si="49"/>
        <v>45506</v>
      </c>
      <c r="G347" s="37">
        <f t="shared" si="50"/>
        <v>8</v>
      </c>
      <c r="H347" s="38" t="s">
        <v>648</v>
      </c>
      <c r="I347" s="38" t="s">
        <v>653</v>
      </c>
      <c r="J347" s="38" t="s">
        <v>681</v>
      </c>
      <c r="K347" s="30" t="str">
        <f t="shared" si="51"/>
        <v>Americas→Canada→Montreal</v>
      </c>
      <c r="L347" s="38" t="s">
        <v>704</v>
      </c>
      <c r="M347" s="38" t="s">
        <v>711</v>
      </c>
      <c r="N347" s="38" t="s">
        <v>713</v>
      </c>
      <c r="O347" s="38" t="s">
        <v>733</v>
      </c>
      <c r="P347" s="38" t="s">
        <v>1080</v>
      </c>
      <c r="Q347" s="39">
        <v>986.81</v>
      </c>
      <c r="R347" s="39">
        <v>2050.31</v>
      </c>
      <c r="S347" s="39" t="str">
        <f>IF('standardised dimensions'!$R347&lt;=_xlfn.PERCENTILE.INC( Q347:Q968,0.25),"Low",IF(R347&lt;=_xlfn.PERCENTILE.INC(Q347:Q968,0.5),"Medium","High"))</f>
        <v>High</v>
      </c>
      <c r="T347" s="40">
        <v>0.10299999999999999</v>
      </c>
      <c r="U347" s="37">
        <v>43</v>
      </c>
      <c r="V347" s="39">
        <f t="shared" si="45"/>
        <v>79082.507010000001</v>
      </c>
      <c r="W347" s="39">
        <f t="shared" si="46"/>
        <v>42432.829999999994</v>
      </c>
      <c r="X347" s="39">
        <f t="shared" si="52"/>
        <v>36649.677010000007</v>
      </c>
      <c r="Y347" s="40">
        <f t="shared" si="53"/>
        <v>0.46343595310358138</v>
      </c>
    </row>
    <row r="348" spans="1:25" x14ac:dyDescent="0.3">
      <c r="A348" s="41" t="s">
        <v>361</v>
      </c>
      <c r="B348" s="42">
        <v>45050</v>
      </c>
      <c r="C348" s="42" t="str">
        <f t="shared" si="47"/>
        <v>May-2023</v>
      </c>
      <c r="D348" s="42" t="str">
        <f t="shared" si="48"/>
        <v>Q2-2023</v>
      </c>
      <c r="E348" s="42">
        <v>45062</v>
      </c>
      <c r="F348" s="42">
        <f t="shared" si="49"/>
        <v>45062</v>
      </c>
      <c r="G348" s="43">
        <f t="shared" si="50"/>
        <v>12</v>
      </c>
      <c r="H348" s="44" t="s">
        <v>646</v>
      </c>
      <c r="I348" s="44" t="s">
        <v>651</v>
      </c>
      <c r="J348" s="44" t="s">
        <v>669</v>
      </c>
      <c r="K348" s="30" t="str">
        <f t="shared" si="51"/>
        <v>Africa→Nigeria→Abuja</v>
      </c>
      <c r="L348" s="44" t="s">
        <v>705</v>
      </c>
      <c r="M348" s="44" t="s">
        <v>709</v>
      </c>
      <c r="N348" s="44" t="s">
        <v>713</v>
      </c>
      <c r="O348" s="44" t="s">
        <v>730</v>
      </c>
      <c r="P348" s="44" t="s">
        <v>1081</v>
      </c>
      <c r="Q348" s="45">
        <v>77.739999999999995</v>
      </c>
      <c r="R348" s="45">
        <v>147.12</v>
      </c>
      <c r="S348" s="45" t="str">
        <f>IF('standardised dimensions'!$R348&lt;=_xlfn.PERCENTILE.INC( Q348:Q969,0.25),"Low",IF(R348&lt;=_xlfn.PERCENTILE.INC(Q348:Q969,0.5),"Medium","High"))</f>
        <v>Low</v>
      </c>
      <c r="T348" s="46">
        <v>0</v>
      </c>
      <c r="U348" s="43">
        <v>15</v>
      </c>
      <c r="V348" s="45">
        <f t="shared" si="45"/>
        <v>2206.8000000000002</v>
      </c>
      <c r="W348" s="45">
        <f t="shared" si="46"/>
        <v>1166.0999999999999</v>
      </c>
      <c r="X348" s="45">
        <f t="shared" si="52"/>
        <v>1040.7000000000003</v>
      </c>
      <c r="Y348" s="46">
        <f t="shared" si="53"/>
        <v>0.47158781946710177</v>
      </c>
    </row>
    <row r="349" spans="1:25" x14ac:dyDescent="0.3">
      <c r="A349" s="35" t="s">
        <v>362</v>
      </c>
      <c r="B349" s="36">
        <v>45281</v>
      </c>
      <c r="C349" s="36" t="str">
        <f t="shared" si="47"/>
        <v>Dec-2023</v>
      </c>
      <c r="D349" s="36" t="str">
        <f t="shared" si="48"/>
        <v>Q4-2023</v>
      </c>
      <c r="E349" s="36">
        <v>45297</v>
      </c>
      <c r="F349" s="36">
        <f t="shared" si="49"/>
        <v>45297</v>
      </c>
      <c r="G349" s="37">
        <f t="shared" si="50"/>
        <v>16</v>
      </c>
      <c r="H349" s="38" t="s">
        <v>646</v>
      </c>
      <c r="I349" s="38" t="s">
        <v>651</v>
      </c>
      <c r="J349" s="38" t="s">
        <v>1426</v>
      </c>
      <c r="K349" s="30" t="str">
        <f t="shared" si="51"/>
        <v>Africa→Nigeria→Unknown</v>
      </c>
      <c r="L349" s="38" t="s">
        <v>701</v>
      </c>
      <c r="M349" s="38" t="s">
        <v>709</v>
      </c>
      <c r="N349" s="38" t="s">
        <v>723</v>
      </c>
      <c r="O349" s="38" t="s">
        <v>727</v>
      </c>
      <c r="P349" s="38" t="s">
        <v>1082</v>
      </c>
      <c r="Q349" s="39">
        <v>932.61</v>
      </c>
      <c r="R349" s="39">
        <v>1982.98</v>
      </c>
      <c r="S349" s="39" t="str">
        <f>IF('standardised dimensions'!$R349&lt;=_xlfn.PERCENTILE.INC( Q349:Q970,0.25),"Low",IF(R349&lt;=_xlfn.PERCENTILE.INC(Q349:Q970,0.5),"Medium","High"))</f>
        <v>High</v>
      </c>
      <c r="T349" s="40">
        <v>0.14399999999999999</v>
      </c>
      <c r="U349" s="37">
        <v>16</v>
      </c>
      <c r="V349" s="39">
        <f t="shared" si="45"/>
        <v>27158.894079999998</v>
      </c>
      <c r="W349" s="39">
        <f t="shared" si="46"/>
        <v>14921.76</v>
      </c>
      <c r="X349" s="39">
        <f t="shared" si="52"/>
        <v>12237.134079999998</v>
      </c>
      <c r="Y349" s="40">
        <f t="shared" si="53"/>
        <v>0.45057556629345635</v>
      </c>
    </row>
    <row r="350" spans="1:25" x14ac:dyDescent="0.3">
      <c r="A350" s="41" t="s">
        <v>363</v>
      </c>
      <c r="B350" s="42">
        <v>45825</v>
      </c>
      <c r="C350" s="42" t="str">
        <f t="shared" si="47"/>
        <v>Jun-2025</v>
      </c>
      <c r="D350" s="42" t="str">
        <f t="shared" si="48"/>
        <v>Q2-2025</v>
      </c>
      <c r="E350" s="42">
        <v>45843</v>
      </c>
      <c r="F350" s="42">
        <f t="shared" si="49"/>
        <v>45843</v>
      </c>
      <c r="G350" s="43">
        <f t="shared" si="50"/>
        <v>18</v>
      </c>
      <c r="H350" s="44" t="s">
        <v>647</v>
      </c>
      <c r="I350" s="44" t="s">
        <v>654</v>
      </c>
      <c r="J350" s="44" t="s">
        <v>680</v>
      </c>
      <c r="K350" s="30" t="str">
        <f t="shared" si="51"/>
        <v>Asia→India→Delhi</v>
      </c>
      <c r="L350" s="44" t="s">
        <v>704</v>
      </c>
      <c r="M350" s="44" t="s">
        <v>709</v>
      </c>
      <c r="N350" s="44" t="s">
        <v>716</v>
      </c>
      <c r="O350" s="44" t="s">
        <v>731</v>
      </c>
      <c r="P350" s="44" t="s">
        <v>1083</v>
      </c>
      <c r="Q350" s="45">
        <v>982.93</v>
      </c>
      <c r="R350" s="45">
        <v>2299.3000000000002</v>
      </c>
      <c r="S350" s="45" t="str">
        <f>IF('standardised dimensions'!$R350&lt;=_xlfn.PERCENTILE.INC( Q350:Q971,0.25),"Low",IF(R350&lt;=_xlfn.PERCENTILE.INC(Q350:Q971,0.5),"Medium","High"))</f>
        <v>High</v>
      </c>
      <c r="T350" s="46">
        <v>0.113</v>
      </c>
      <c r="U350" s="43">
        <v>6</v>
      </c>
      <c r="V350" s="45">
        <f t="shared" si="45"/>
        <v>12236.874600000001</v>
      </c>
      <c r="W350" s="45">
        <f t="shared" si="46"/>
        <v>5897.58</v>
      </c>
      <c r="X350" s="45">
        <f t="shared" si="52"/>
        <v>6339.2946000000011</v>
      </c>
      <c r="Y350" s="46">
        <f t="shared" si="53"/>
        <v>0.51804850562087157</v>
      </c>
    </row>
    <row r="351" spans="1:25" x14ac:dyDescent="0.3">
      <c r="A351" s="35" t="s">
        <v>364</v>
      </c>
      <c r="B351" s="36">
        <v>44980</v>
      </c>
      <c r="C351" s="36" t="str">
        <f t="shared" si="47"/>
        <v>Feb-2023</v>
      </c>
      <c r="D351" s="36" t="str">
        <f t="shared" si="48"/>
        <v>Q1-2023</v>
      </c>
      <c r="E351" s="36">
        <v>44993</v>
      </c>
      <c r="F351" s="36">
        <f t="shared" si="49"/>
        <v>44993</v>
      </c>
      <c r="G351" s="37">
        <f t="shared" si="50"/>
        <v>13</v>
      </c>
      <c r="H351" s="38" t="s">
        <v>649</v>
      </c>
      <c r="I351" s="38" t="s">
        <v>658</v>
      </c>
      <c r="J351" s="38" t="s">
        <v>693</v>
      </c>
      <c r="K351" s="30" t="str">
        <f t="shared" si="51"/>
        <v>Europe→United Kingdom→Manchester</v>
      </c>
      <c r="L351" s="38" t="s">
        <v>705</v>
      </c>
      <c r="M351" s="38" t="s">
        <v>711</v>
      </c>
      <c r="N351" s="38" t="s">
        <v>712</v>
      </c>
      <c r="O351" s="38" t="s">
        <v>728</v>
      </c>
      <c r="P351" s="38" t="s">
        <v>1084</v>
      </c>
      <c r="Q351" s="39">
        <v>307.37</v>
      </c>
      <c r="R351" s="39">
        <v>462.61</v>
      </c>
      <c r="S351" s="39" t="str">
        <f>IF('standardised dimensions'!$R351&lt;=_xlfn.PERCENTILE.INC( Q351:Q972,0.25),"Low",IF(R351&lt;=_xlfn.PERCENTILE.INC(Q351:Q972,0.5),"Medium","High"))</f>
        <v>Medium</v>
      </c>
      <c r="T351" s="40">
        <v>0.188</v>
      </c>
      <c r="U351" s="37">
        <v>11</v>
      </c>
      <c r="V351" s="39">
        <f t="shared" si="45"/>
        <v>4132.0325200000007</v>
      </c>
      <c r="W351" s="39">
        <f t="shared" si="46"/>
        <v>3381.07</v>
      </c>
      <c r="X351" s="39">
        <f t="shared" si="52"/>
        <v>750.9625200000005</v>
      </c>
      <c r="Y351" s="40">
        <f t="shared" si="53"/>
        <v>0.18174167709599739</v>
      </c>
    </row>
    <row r="352" spans="1:25" x14ac:dyDescent="0.3">
      <c r="A352" s="41" t="s">
        <v>365</v>
      </c>
      <c r="B352" s="42">
        <v>45262</v>
      </c>
      <c r="C352" s="42" t="str">
        <f t="shared" si="47"/>
        <v>Dec-2023</v>
      </c>
      <c r="D352" s="42" t="str">
        <f t="shared" si="48"/>
        <v>Q4-2023</v>
      </c>
      <c r="E352" s="42">
        <v>45276</v>
      </c>
      <c r="F352" s="42">
        <f t="shared" si="49"/>
        <v>45276</v>
      </c>
      <c r="G352" s="43">
        <f t="shared" si="50"/>
        <v>14</v>
      </c>
      <c r="H352" s="44" t="s">
        <v>649</v>
      </c>
      <c r="I352" s="44" t="s">
        <v>656</v>
      </c>
      <c r="J352" s="44" t="s">
        <v>698</v>
      </c>
      <c r="K352" s="30" t="str">
        <f t="shared" si="51"/>
        <v>Europe→Germany→Frankfurt</v>
      </c>
      <c r="L352" s="44" t="s">
        <v>702</v>
      </c>
      <c r="M352" s="44" t="s">
        <v>711</v>
      </c>
      <c r="N352" s="44" t="s">
        <v>725</v>
      </c>
      <c r="O352" s="44" t="s">
        <v>732</v>
      </c>
      <c r="P352" s="44" t="s">
        <v>1085</v>
      </c>
      <c r="Q352" s="45">
        <v>879.08</v>
      </c>
      <c r="R352" s="45">
        <v>1093.3900000000001</v>
      </c>
      <c r="S352" s="45" t="str">
        <f>IF('standardised dimensions'!$R352&lt;=_xlfn.PERCENTILE.INC( Q352:Q973,0.25),"Low",IF(R352&lt;=_xlfn.PERCENTILE.INC(Q352:Q973,0.5),"Medium","High"))</f>
        <v>High</v>
      </c>
      <c r="T352" s="46">
        <v>0.113</v>
      </c>
      <c r="U352" s="43">
        <v>17</v>
      </c>
      <c r="V352" s="45">
        <f t="shared" si="45"/>
        <v>16487.22781</v>
      </c>
      <c r="W352" s="45">
        <f t="shared" si="46"/>
        <v>14944.36</v>
      </c>
      <c r="X352" s="45">
        <f t="shared" si="52"/>
        <v>1542.8678099999997</v>
      </c>
      <c r="Y352" s="46">
        <f t="shared" si="53"/>
        <v>9.3579577341935186E-2</v>
      </c>
    </row>
    <row r="353" spans="1:25" x14ac:dyDescent="0.3">
      <c r="A353" s="35" t="s">
        <v>366</v>
      </c>
      <c r="B353" s="36">
        <v>45121</v>
      </c>
      <c r="C353" s="36" t="str">
        <f t="shared" si="47"/>
        <v>Jul-2023</v>
      </c>
      <c r="D353" s="36" t="str">
        <f t="shared" si="48"/>
        <v>Q3-2023</v>
      </c>
      <c r="E353" s="36">
        <v>45121</v>
      </c>
      <c r="F353" s="36">
        <f t="shared" si="49"/>
        <v>45121</v>
      </c>
      <c r="G353" s="37">
        <f t="shared" si="50"/>
        <v>0</v>
      </c>
      <c r="H353" s="38" t="s">
        <v>646</v>
      </c>
      <c r="I353" s="38" t="s">
        <v>651</v>
      </c>
      <c r="J353" s="38" t="s">
        <v>665</v>
      </c>
      <c r="K353" s="30" t="str">
        <f t="shared" si="51"/>
        <v>Africa→Nigeria→Lagos</v>
      </c>
      <c r="L353" s="38" t="s">
        <v>702</v>
      </c>
      <c r="M353" s="38" t="s">
        <v>707</v>
      </c>
      <c r="N353" s="38" t="s">
        <v>714</v>
      </c>
      <c r="O353" s="38" t="s">
        <v>733</v>
      </c>
      <c r="P353" s="38" t="s">
        <v>1086</v>
      </c>
      <c r="Q353" s="39">
        <v>956.38</v>
      </c>
      <c r="R353" s="39">
        <v>1454.22</v>
      </c>
      <c r="S353" s="39" t="str">
        <f>IF('standardised dimensions'!$R353&lt;=_xlfn.PERCENTILE.INC( Q353:Q974,0.25),"Low",IF(R353&lt;=_xlfn.PERCENTILE.INC(Q353:Q974,0.5),"Medium","High"))</f>
        <v>High</v>
      </c>
      <c r="T353" s="40">
        <v>3.9E-2</v>
      </c>
      <c r="U353" s="37">
        <v>19</v>
      </c>
      <c r="V353" s="39">
        <f t="shared" si="45"/>
        <v>26552.60298</v>
      </c>
      <c r="W353" s="39">
        <f t="shared" si="46"/>
        <v>18171.22</v>
      </c>
      <c r="X353" s="39">
        <f t="shared" si="52"/>
        <v>8381.3829799999985</v>
      </c>
      <c r="Y353" s="40">
        <f t="shared" si="53"/>
        <v>0.31565202802576603</v>
      </c>
    </row>
    <row r="354" spans="1:25" x14ac:dyDescent="0.3">
      <c r="A354" s="41" t="s">
        <v>367</v>
      </c>
      <c r="B354" s="42">
        <v>45512</v>
      </c>
      <c r="C354" s="42" t="str">
        <f t="shared" si="47"/>
        <v>Aug-2024</v>
      </c>
      <c r="D354" s="42" t="str">
        <f t="shared" si="48"/>
        <v>Q3-2024</v>
      </c>
      <c r="E354" s="42">
        <v>45524</v>
      </c>
      <c r="F354" s="42">
        <f t="shared" si="49"/>
        <v>45524</v>
      </c>
      <c r="G354" s="43">
        <f t="shared" si="50"/>
        <v>12</v>
      </c>
      <c r="H354" s="44" t="s">
        <v>647</v>
      </c>
      <c r="I354" s="44" t="s">
        <v>652</v>
      </c>
      <c r="J354" s="44" t="s">
        <v>666</v>
      </c>
      <c r="K354" s="30" t="str">
        <f t="shared" si="51"/>
        <v>Asia→Japan→Osaka</v>
      </c>
      <c r="L354" s="44" t="s">
        <v>705</v>
      </c>
      <c r="M354" s="44" t="s">
        <v>707</v>
      </c>
      <c r="N354" s="44" t="s">
        <v>722</v>
      </c>
      <c r="O354" s="44" t="s">
        <v>729</v>
      </c>
      <c r="P354" s="44" t="s">
        <v>1087</v>
      </c>
      <c r="Q354" s="45">
        <v>1233.3599999999999</v>
      </c>
      <c r="R354" s="45">
        <v>2120.4</v>
      </c>
      <c r="S354" s="45" t="str">
        <f>IF('standardised dimensions'!$R354&lt;=_xlfn.PERCENTILE.INC( Q354:Q975,0.25),"Low",IF(R354&lt;=_xlfn.PERCENTILE.INC(Q354:Q975,0.5),"Medium","High"))</f>
        <v>High</v>
      </c>
      <c r="T354" s="46">
        <v>0.17899999999999999</v>
      </c>
      <c r="U354" s="43">
        <v>20</v>
      </c>
      <c r="V354" s="45">
        <f t="shared" si="45"/>
        <v>34816.968000000001</v>
      </c>
      <c r="W354" s="45">
        <f t="shared" si="46"/>
        <v>24667.199999999997</v>
      </c>
      <c r="X354" s="45">
        <f t="shared" si="52"/>
        <v>10149.768000000004</v>
      </c>
      <c r="Y354" s="46">
        <f t="shared" si="53"/>
        <v>0.29151785991244278</v>
      </c>
    </row>
    <row r="355" spans="1:25" x14ac:dyDescent="0.3">
      <c r="A355" s="35" t="s">
        <v>368</v>
      </c>
      <c r="B355" s="36">
        <v>45603</v>
      </c>
      <c r="C355" s="36" t="str">
        <f t="shared" si="47"/>
        <v>Nov-2024</v>
      </c>
      <c r="D355" s="36" t="str">
        <f t="shared" si="48"/>
        <v>Q4-2024</v>
      </c>
      <c r="E355" s="36">
        <v>45622</v>
      </c>
      <c r="F355" s="36">
        <f t="shared" si="49"/>
        <v>45622</v>
      </c>
      <c r="G355" s="37">
        <f t="shared" si="50"/>
        <v>19</v>
      </c>
      <c r="H355" s="38" t="s">
        <v>648</v>
      </c>
      <c r="I355" s="38" t="s">
        <v>655</v>
      </c>
      <c r="J355" s="38" t="s">
        <v>692</v>
      </c>
      <c r="K355" s="30" t="str">
        <f t="shared" si="51"/>
        <v>Americas→Brazil→Rio de Janeiro</v>
      </c>
      <c r="L355" s="38" t="s">
        <v>703</v>
      </c>
      <c r="M355" s="38" t="s">
        <v>710</v>
      </c>
      <c r="N355" s="38" t="s">
        <v>713</v>
      </c>
      <c r="O355" s="38" t="s">
        <v>728</v>
      </c>
      <c r="P355" s="38" t="s">
        <v>1088</v>
      </c>
      <c r="Q355" s="39">
        <v>55.35</v>
      </c>
      <c r="R355" s="39">
        <v>128.68</v>
      </c>
      <c r="S355" s="39" t="str">
        <f>IF('standardised dimensions'!$R355&lt;=_xlfn.PERCENTILE.INC( Q355:Q976,0.25),"Low",IF(R355&lt;=_xlfn.PERCENTILE.INC(Q355:Q976,0.5),"Medium","High"))</f>
        <v>Low</v>
      </c>
      <c r="T355" s="40">
        <v>0.128</v>
      </c>
      <c r="U355" s="37">
        <v>10</v>
      </c>
      <c r="V355" s="39">
        <f t="shared" si="45"/>
        <v>1122.0896000000002</v>
      </c>
      <c r="W355" s="39">
        <f t="shared" si="46"/>
        <v>553.5</v>
      </c>
      <c r="X355" s="39">
        <f t="shared" si="52"/>
        <v>568.58960000000025</v>
      </c>
      <c r="Y355" s="40">
        <f t="shared" si="53"/>
        <v>0.50672388372550647</v>
      </c>
    </row>
    <row r="356" spans="1:25" x14ac:dyDescent="0.3">
      <c r="A356" s="41" t="s">
        <v>369</v>
      </c>
      <c r="B356" s="42">
        <v>45292</v>
      </c>
      <c r="C356" s="42" t="str">
        <f t="shared" si="47"/>
        <v>Jan-2024</v>
      </c>
      <c r="D356" s="42" t="str">
        <f t="shared" si="48"/>
        <v>Q1-2024</v>
      </c>
      <c r="E356" s="42">
        <v>45318</v>
      </c>
      <c r="F356" s="42">
        <f t="shared" si="49"/>
        <v>45318</v>
      </c>
      <c r="G356" s="43">
        <f t="shared" si="50"/>
        <v>26</v>
      </c>
      <c r="H356" s="44" t="s">
        <v>649</v>
      </c>
      <c r="I356" s="44" t="s">
        <v>658</v>
      </c>
      <c r="J356" s="44" t="s">
        <v>693</v>
      </c>
      <c r="K356" s="30" t="str">
        <f t="shared" si="51"/>
        <v>Europe→United Kingdom→Manchester</v>
      </c>
      <c r="L356" s="44" t="s">
        <v>702</v>
      </c>
      <c r="M356" s="44" t="s">
        <v>710</v>
      </c>
      <c r="N356" s="44" t="s">
        <v>726</v>
      </c>
      <c r="O356" s="44" t="s">
        <v>733</v>
      </c>
      <c r="P356" s="44" t="s">
        <v>1089</v>
      </c>
      <c r="Q356" s="45">
        <v>657.45</v>
      </c>
      <c r="R356" s="45">
        <v>1325.96</v>
      </c>
      <c r="S356" s="45" t="str">
        <f>IF('standardised dimensions'!$R356&lt;=_xlfn.PERCENTILE.INC( Q356:Q977,0.25),"Low",IF(R356&lt;=_xlfn.PERCENTILE.INC(Q356:Q977,0.5),"Medium","High"))</f>
        <v>High</v>
      </c>
      <c r="T356" s="46">
        <v>0.16700000000000001</v>
      </c>
      <c r="U356" s="43">
        <v>21</v>
      </c>
      <c r="V356" s="45">
        <f t="shared" si="45"/>
        <v>23195.01828</v>
      </c>
      <c r="W356" s="45">
        <f t="shared" si="46"/>
        <v>13806.45</v>
      </c>
      <c r="X356" s="45">
        <f t="shared" si="52"/>
        <v>9388.5682799999995</v>
      </c>
      <c r="Y356" s="46">
        <f t="shared" si="53"/>
        <v>0.40476658249048808</v>
      </c>
    </row>
    <row r="357" spans="1:25" x14ac:dyDescent="0.3">
      <c r="A357" s="35" t="s">
        <v>370</v>
      </c>
      <c r="B357" s="36">
        <v>45883</v>
      </c>
      <c r="C357" s="36" t="str">
        <f t="shared" si="47"/>
        <v>Aug-2025</v>
      </c>
      <c r="D357" s="36" t="str">
        <f t="shared" si="48"/>
        <v>Q3-2025</v>
      </c>
      <c r="E357" s="36">
        <v>45911</v>
      </c>
      <c r="F357" s="36">
        <f t="shared" si="49"/>
        <v>45911</v>
      </c>
      <c r="G357" s="37">
        <f t="shared" si="50"/>
        <v>28</v>
      </c>
      <c r="H357" s="38" t="s">
        <v>648</v>
      </c>
      <c r="I357" s="38" t="s">
        <v>655</v>
      </c>
      <c r="J357" s="38" t="s">
        <v>670</v>
      </c>
      <c r="K357" s="30" t="str">
        <f t="shared" si="51"/>
        <v>Americas→Brazil→São Paulo</v>
      </c>
      <c r="L357" s="38" t="s">
        <v>703</v>
      </c>
      <c r="M357" s="38" t="s">
        <v>711</v>
      </c>
      <c r="N357" s="38" t="s">
        <v>721</v>
      </c>
      <c r="O357" s="38" t="s">
        <v>728</v>
      </c>
      <c r="P357" s="38" t="s">
        <v>1090</v>
      </c>
      <c r="Q357" s="39">
        <v>1203.02</v>
      </c>
      <c r="R357" s="39">
        <v>2439.33</v>
      </c>
      <c r="S357" s="39" t="str">
        <f>IF('standardised dimensions'!$R357&lt;=_xlfn.PERCENTILE.INC( Q357:Q978,0.25),"Low",IF(R357&lt;=_xlfn.PERCENTILE.INC(Q357:Q978,0.5),"Medium","High"))</f>
        <v>High</v>
      </c>
      <c r="T357" s="40">
        <v>0</v>
      </c>
      <c r="U357" s="37">
        <v>18</v>
      </c>
      <c r="V357" s="39">
        <f t="shared" si="45"/>
        <v>43907.94</v>
      </c>
      <c r="W357" s="39">
        <f t="shared" si="46"/>
        <v>21654.36</v>
      </c>
      <c r="X357" s="39">
        <f t="shared" si="52"/>
        <v>22253.58</v>
      </c>
      <c r="Y357" s="40">
        <f t="shared" si="53"/>
        <v>0.50682359500354612</v>
      </c>
    </row>
    <row r="358" spans="1:25" x14ac:dyDescent="0.3">
      <c r="A358" s="41" t="s">
        <v>371</v>
      </c>
      <c r="B358" s="42">
        <v>45385</v>
      </c>
      <c r="C358" s="42" t="str">
        <f t="shared" si="47"/>
        <v>Apr-2024</v>
      </c>
      <c r="D358" s="42" t="str">
        <f t="shared" si="48"/>
        <v>Q2-2024</v>
      </c>
      <c r="E358" s="42">
        <v>45403</v>
      </c>
      <c r="F358" s="42">
        <f t="shared" si="49"/>
        <v>45403</v>
      </c>
      <c r="G358" s="43">
        <f t="shared" si="50"/>
        <v>18</v>
      </c>
      <c r="H358" s="44" t="s">
        <v>648</v>
      </c>
      <c r="I358" s="44" t="s">
        <v>655</v>
      </c>
      <c r="J358" s="44" t="s">
        <v>672</v>
      </c>
      <c r="K358" s="30" t="str">
        <f t="shared" si="51"/>
        <v>Americas→Brazil→Brasília</v>
      </c>
      <c r="L358" s="44" t="s">
        <v>705</v>
      </c>
      <c r="M358" s="44" t="s">
        <v>710</v>
      </c>
      <c r="N358" s="44" t="s">
        <v>717</v>
      </c>
      <c r="O358" s="44" t="s">
        <v>729</v>
      </c>
      <c r="P358" s="44" t="s">
        <v>1091</v>
      </c>
      <c r="Q358" s="45">
        <v>1176.69</v>
      </c>
      <c r="R358" s="45">
        <v>2201.54</v>
      </c>
      <c r="S358" s="45" t="str">
        <f>IF('standardised dimensions'!$R358&lt;=_xlfn.PERCENTILE.INC( Q358:Q979,0.25),"Low",IF(R358&lt;=_xlfn.PERCENTILE.INC(Q358:Q979,0.5),"Medium","High"))</f>
        <v>High</v>
      </c>
      <c r="T358" s="46">
        <v>0.17</v>
      </c>
      <c r="U358" s="43">
        <v>27</v>
      </c>
      <c r="V358" s="45">
        <f t="shared" si="45"/>
        <v>49336.511399999996</v>
      </c>
      <c r="W358" s="45">
        <f t="shared" si="46"/>
        <v>31770.63</v>
      </c>
      <c r="X358" s="45">
        <f t="shared" si="52"/>
        <v>17565.881399999995</v>
      </c>
      <c r="Y358" s="46">
        <f t="shared" si="53"/>
        <v>0.35604222717701106</v>
      </c>
    </row>
    <row r="359" spans="1:25" x14ac:dyDescent="0.3">
      <c r="A359" s="35" t="s">
        <v>372</v>
      </c>
      <c r="B359" s="36">
        <v>45621</v>
      </c>
      <c r="C359" s="36" t="str">
        <f t="shared" si="47"/>
        <v>Nov-2024</v>
      </c>
      <c r="D359" s="36" t="str">
        <f t="shared" si="48"/>
        <v>Q4-2024</v>
      </c>
      <c r="E359" s="36">
        <v>45633</v>
      </c>
      <c r="F359" s="36">
        <f t="shared" si="49"/>
        <v>45633</v>
      </c>
      <c r="G359" s="37">
        <f t="shared" si="50"/>
        <v>12</v>
      </c>
      <c r="H359" s="38" t="s">
        <v>647</v>
      </c>
      <c r="I359" s="38" t="s">
        <v>659</v>
      </c>
      <c r="J359" s="38" t="s">
        <v>685</v>
      </c>
      <c r="K359" s="30" t="str">
        <f t="shared" si="51"/>
        <v>Asia→China→Shanghai</v>
      </c>
      <c r="L359" s="38" t="s">
        <v>701</v>
      </c>
      <c r="M359" s="38" t="s">
        <v>710</v>
      </c>
      <c r="N359" s="38" t="s">
        <v>720</v>
      </c>
      <c r="O359" s="38" t="s">
        <v>733</v>
      </c>
      <c r="P359" s="38" t="s">
        <v>1092</v>
      </c>
      <c r="Q359" s="39">
        <v>769.9</v>
      </c>
      <c r="R359" s="39">
        <v>814.36</v>
      </c>
      <c r="S359" s="39" t="str">
        <f>IF('standardised dimensions'!$R359&lt;=_xlfn.PERCENTILE.INC( Q359:Q980,0.25),"Low",IF(R359&lt;=_xlfn.PERCENTILE.INC(Q359:Q980,0.5),"Medium","High"))</f>
        <v>High</v>
      </c>
      <c r="T359" s="40">
        <v>0</v>
      </c>
      <c r="U359" s="37">
        <v>5</v>
      </c>
      <c r="V359" s="39">
        <f t="shared" si="45"/>
        <v>4071.8</v>
      </c>
      <c r="W359" s="39">
        <f t="shared" si="46"/>
        <v>3849.5</v>
      </c>
      <c r="X359" s="39">
        <f t="shared" si="52"/>
        <v>222.30000000000018</v>
      </c>
      <c r="Y359" s="40">
        <f t="shared" si="53"/>
        <v>5.4595019401738831E-2</v>
      </c>
    </row>
    <row r="360" spans="1:25" x14ac:dyDescent="0.3">
      <c r="A360" s="41" t="s">
        <v>373</v>
      </c>
      <c r="B360" s="42">
        <v>45309</v>
      </c>
      <c r="C360" s="42" t="str">
        <f t="shared" si="47"/>
        <v>Jan-2024</v>
      </c>
      <c r="D360" s="42" t="str">
        <f t="shared" si="48"/>
        <v>Q1-2024</v>
      </c>
      <c r="E360" s="42">
        <v>45325</v>
      </c>
      <c r="F360" s="42">
        <f t="shared" si="49"/>
        <v>45325</v>
      </c>
      <c r="G360" s="43">
        <f t="shared" si="50"/>
        <v>16</v>
      </c>
      <c r="H360" s="44" t="s">
        <v>646</v>
      </c>
      <c r="I360" s="44" t="s">
        <v>661</v>
      </c>
      <c r="J360" s="44" t="s">
        <v>695</v>
      </c>
      <c r="K360" s="30" t="str">
        <f t="shared" si="51"/>
        <v>Africa→South Africa→Cape Town</v>
      </c>
      <c r="L360" s="44" t="s">
        <v>703</v>
      </c>
      <c r="M360" s="44" t="s">
        <v>710</v>
      </c>
      <c r="N360" s="44" t="s">
        <v>716</v>
      </c>
      <c r="O360" s="44" t="s">
        <v>728</v>
      </c>
      <c r="P360" s="44" t="s">
        <v>1093</v>
      </c>
      <c r="Q360" s="45">
        <v>666.23</v>
      </c>
      <c r="R360" s="45">
        <v>1382.91</v>
      </c>
      <c r="S360" s="45" t="str">
        <f>IF('standardised dimensions'!$R360&lt;=_xlfn.PERCENTILE.INC( Q360:Q981,0.25),"Low",IF(R360&lt;=_xlfn.PERCENTILE.INC(Q360:Q981,0.5),"Medium","High"))</f>
        <v>High</v>
      </c>
      <c r="T360" s="46">
        <v>0.17599999999999999</v>
      </c>
      <c r="U360" s="43">
        <v>13</v>
      </c>
      <c r="V360" s="45">
        <f t="shared" si="45"/>
        <v>14813.731920000002</v>
      </c>
      <c r="W360" s="45">
        <f t="shared" si="46"/>
        <v>8660.99</v>
      </c>
      <c r="X360" s="45">
        <f t="shared" si="52"/>
        <v>6152.7419200000022</v>
      </c>
      <c r="Y360" s="46">
        <f t="shared" si="53"/>
        <v>0.41534043907553048</v>
      </c>
    </row>
    <row r="361" spans="1:25" x14ac:dyDescent="0.3">
      <c r="A361" s="35" t="s">
        <v>374</v>
      </c>
      <c r="B361" s="36">
        <v>45466</v>
      </c>
      <c r="C361" s="36" t="str">
        <f t="shared" si="47"/>
        <v>Jun-2024</v>
      </c>
      <c r="D361" s="36" t="str">
        <f t="shared" si="48"/>
        <v>Q2-2024</v>
      </c>
      <c r="E361" s="36">
        <v>45468</v>
      </c>
      <c r="F361" s="36">
        <f t="shared" si="49"/>
        <v>45468</v>
      </c>
      <c r="G361" s="37">
        <f t="shared" si="50"/>
        <v>2</v>
      </c>
      <c r="H361" s="38" t="s">
        <v>649</v>
      </c>
      <c r="I361" s="38" t="s">
        <v>658</v>
      </c>
      <c r="J361" s="38" t="s">
        <v>674</v>
      </c>
      <c r="K361" s="30" t="str">
        <f t="shared" si="51"/>
        <v>Europe→United Kingdom→Birmingham</v>
      </c>
      <c r="L361" s="38" t="s">
        <v>705</v>
      </c>
      <c r="M361" s="38" t="s">
        <v>709</v>
      </c>
      <c r="N361" s="38" t="s">
        <v>716</v>
      </c>
      <c r="O361" s="38" t="s">
        <v>733</v>
      </c>
      <c r="P361" s="38" t="s">
        <v>1094</v>
      </c>
      <c r="Q361" s="39">
        <v>951.44</v>
      </c>
      <c r="R361" s="39">
        <v>1646.43</v>
      </c>
      <c r="S361" s="39" t="str">
        <f>IF('standardised dimensions'!$R361&lt;=_xlfn.PERCENTILE.INC( Q361:Q982,0.25),"Low",IF(R361&lt;=_xlfn.PERCENTILE.INC(Q361:Q982,0.5),"Medium","High"))</f>
        <v>High</v>
      </c>
      <c r="T361" s="40">
        <v>0.11</v>
      </c>
      <c r="U361" s="37">
        <v>24</v>
      </c>
      <c r="V361" s="39">
        <f t="shared" si="45"/>
        <v>35167.7448</v>
      </c>
      <c r="W361" s="39">
        <f t="shared" si="46"/>
        <v>22834.560000000001</v>
      </c>
      <c r="X361" s="39">
        <f t="shared" si="52"/>
        <v>12333.184799999999</v>
      </c>
      <c r="Y361" s="40">
        <f t="shared" si="53"/>
        <v>0.35069592520473475</v>
      </c>
    </row>
    <row r="362" spans="1:25" x14ac:dyDescent="0.3">
      <c r="A362" s="41" t="s">
        <v>375</v>
      </c>
      <c r="B362" s="42">
        <v>45833</v>
      </c>
      <c r="C362" s="42" t="str">
        <f t="shared" si="47"/>
        <v>Jun-2025</v>
      </c>
      <c r="D362" s="42" t="str">
        <f t="shared" si="48"/>
        <v>Q2-2025</v>
      </c>
      <c r="E362" s="42">
        <v>45848</v>
      </c>
      <c r="F362" s="42">
        <f t="shared" si="49"/>
        <v>45848</v>
      </c>
      <c r="G362" s="43">
        <f t="shared" si="50"/>
        <v>15</v>
      </c>
      <c r="H362" s="44" t="s">
        <v>649</v>
      </c>
      <c r="I362" s="44" t="s">
        <v>658</v>
      </c>
      <c r="J362" s="44" t="s">
        <v>674</v>
      </c>
      <c r="K362" s="30" t="str">
        <f t="shared" si="51"/>
        <v>Europe→United Kingdom→Birmingham</v>
      </c>
      <c r="L362" s="44" t="s">
        <v>703</v>
      </c>
      <c r="M362" s="44" t="s">
        <v>709</v>
      </c>
      <c r="N362" s="44" t="s">
        <v>726</v>
      </c>
      <c r="O362" s="44" t="s">
        <v>730</v>
      </c>
      <c r="P362" s="44" t="s">
        <v>1095</v>
      </c>
      <c r="Q362" s="45">
        <v>546.83000000000004</v>
      </c>
      <c r="R362" s="45">
        <v>400.84</v>
      </c>
      <c r="S362" s="45" t="str">
        <f>IF('standardised dimensions'!$R362&lt;=_xlfn.PERCENTILE.INC( Q362:Q983,0.25),"Low",IF(R362&lt;=_xlfn.PERCENTILE.INC(Q362:Q983,0.5),"Medium","High"))</f>
        <v>Low</v>
      </c>
      <c r="T362" s="46">
        <v>7.8E-2</v>
      </c>
      <c r="U362" s="43">
        <v>13</v>
      </c>
      <c r="V362" s="45">
        <f t="shared" si="45"/>
        <v>4804.4682400000002</v>
      </c>
      <c r="W362" s="45">
        <f t="shared" si="46"/>
        <v>7108.7900000000009</v>
      </c>
      <c r="X362" s="45">
        <f t="shared" si="52"/>
        <v>-2304.3217600000007</v>
      </c>
      <c r="Y362" s="46">
        <f t="shared" si="53"/>
        <v>-0.47962056254533608</v>
      </c>
    </row>
    <row r="363" spans="1:25" x14ac:dyDescent="0.3">
      <c r="A363" s="35" t="s">
        <v>376</v>
      </c>
      <c r="B363" s="36">
        <v>45108</v>
      </c>
      <c r="C363" s="36" t="str">
        <f t="shared" si="47"/>
        <v>Jul-2023</v>
      </c>
      <c r="D363" s="36" t="str">
        <f t="shared" si="48"/>
        <v>Q3-2023</v>
      </c>
      <c r="E363" s="36">
        <v>45115</v>
      </c>
      <c r="F363" s="36">
        <f t="shared" si="49"/>
        <v>45115</v>
      </c>
      <c r="G363" s="37">
        <f t="shared" si="50"/>
        <v>7</v>
      </c>
      <c r="H363" s="38" t="s">
        <v>646</v>
      </c>
      <c r="I363" s="38" t="s">
        <v>651</v>
      </c>
      <c r="J363" s="38" t="s">
        <v>663</v>
      </c>
      <c r="K363" s="30" t="str">
        <f t="shared" si="51"/>
        <v>Africa→Nigeria→Port Harcourt</v>
      </c>
      <c r="L363" s="38" t="s">
        <v>701</v>
      </c>
      <c r="M363" s="38" t="s">
        <v>707</v>
      </c>
      <c r="N363" s="38" t="s">
        <v>720</v>
      </c>
      <c r="O363" s="38" t="s">
        <v>731</v>
      </c>
      <c r="P363" s="38" t="s">
        <v>1096</v>
      </c>
      <c r="Q363" s="39">
        <v>834.26</v>
      </c>
      <c r="R363" s="39">
        <v>1780.56</v>
      </c>
      <c r="S363" s="39" t="str">
        <f>IF('standardised dimensions'!$R363&lt;=_xlfn.PERCENTILE.INC( Q363:Q984,0.25),"Low",IF(R363&lt;=_xlfn.PERCENTILE.INC(Q363:Q984,0.5),"Medium","High"))</f>
        <v>High</v>
      </c>
      <c r="T363" s="40">
        <v>1.4E-2</v>
      </c>
      <c r="U363" s="37">
        <v>47</v>
      </c>
      <c r="V363" s="39">
        <f t="shared" si="45"/>
        <v>82514.711519999997</v>
      </c>
      <c r="W363" s="39">
        <f t="shared" si="46"/>
        <v>39210.22</v>
      </c>
      <c r="X363" s="39">
        <f t="shared" si="52"/>
        <v>43304.491519999996</v>
      </c>
      <c r="Y363" s="40">
        <f t="shared" si="53"/>
        <v>0.5248093427497933</v>
      </c>
    </row>
    <row r="364" spans="1:25" x14ac:dyDescent="0.3">
      <c r="A364" s="41" t="s">
        <v>377</v>
      </c>
      <c r="B364" s="42">
        <v>45360</v>
      </c>
      <c r="C364" s="42" t="str">
        <f t="shared" si="47"/>
        <v>Mar-2024</v>
      </c>
      <c r="D364" s="42" t="str">
        <f t="shared" si="48"/>
        <v>Q1-2024</v>
      </c>
      <c r="E364" s="42">
        <v>45377</v>
      </c>
      <c r="F364" s="42">
        <f t="shared" si="49"/>
        <v>45377</v>
      </c>
      <c r="G364" s="43">
        <f t="shared" si="50"/>
        <v>17</v>
      </c>
      <c r="H364" s="44" t="s">
        <v>647</v>
      </c>
      <c r="I364" s="44" t="s">
        <v>659</v>
      </c>
      <c r="J364" s="44" t="s">
        <v>676</v>
      </c>
      <c r="K364" s="30" t="str">
        <f t="shared" si="51"/>
        <v>Asia→China→Shenzhen</v>
      </c>
      <c r="L364" s="44" t="s">
        <v>706</v>
      </c>
      <c r="M364" s="44" t="s">
        <v>708</v>
      </c>
      <c r="N364" s="44" t="s">
        <v>723</v>
      </c>
      <c r="O364" s="44" t="s">
        <v>732</v>
      </c>
      <c r="P364" s="44" t="s">
        <v>1097</v>
      </c>
      <c r="Q364" s="45">
        <v>1029.67</v>
      </c>
      <c r="R364" s="45">
        <v>1118.43</v>
      </c>
      <c r="S364" s="45" t="str">
        <f>IF('standardised dimensions'!$R364&lt;=_xlfn.PERCENTILE.INC( Q364:Q985,0.25),"Low",IF(R364&lt;=_xlfn.PERCENTILE.INC(Q364:Q985,0.5),"Medium","High"))</f>
        <v>High</v>
      </c>
      <c r="T364" s="46">
        <v>0.27200000000000002</v>
      </c>
      <c r="U364" s="43">
        <v>9</v>
      </c>
      <c r="V364" s="45">
        <f t="shared" si="45"/>
        <v>7327.9533600000004</v>
      </c>
      <c r="W364" s="45">
        <f t="shared" si="46"/>
        <v>9267.0300000000007</v>
      </c>
      <c r="X364" s="45">
        <f t="shared" si="52"/>
        <v>-1939.0766400000002</v>
      </c>
      <c r="Y364" s="46">
        <f t="shared" si="53"/>
        <v>-0.26461367106736061</v>
      </c>
    </row>
    <row r="365" spans="1:25" x14ac:dyDescent="0.3">
      <c r="A365" s="35" t="s">
        <v>378</v>
      </c>
      <c r="B365" s="36">
        <v>45082</v>
      </c>
      <c r="C365" s="36" t="str">
        <f t="shared" si="47"/>
        <v>Jun-2023</v>
      </c>
      <c r="D365" s="36" t="str">
        <f t="shared" si="48"/>
        <v>Q2-2023</v>
      </c>
      <c r="E365" s="36">
        <v>45105</v>
      </c>
      <c r="F365" s="36">
        <f t="shared" si="49"/>
        <v>45105</v>
      </c>
      <c r="G365" s="37">
        <f t="shared" si="50"/>
        <v>23</v>
      </c>
      <c r="H365" s="38" t="s">
        <v>649</v>
      </c>
      <c r="I365" s="38" t="s">
        <v>658</v>
      </c>
      <c r="J365" s="38" t="s">
        <v>674</v>
      </c>
      <c r="K365" s="30" t="str">
        <f t="shared" si="51"/>
        <v>Europe→United Kingdom→Birmingham</v>
      </c>
      <c r="L365" s="38" t="s">
        <v>701</v>
      </c>
      <c r="M365" s="38" t="s">
        <v>711</v>
      </c>
      <c r="N365" s="38" t="s">
        <v>723</v>
      </c>
      <c r="O365" s="38" t="s">
        <v>728</v>
      </c>
      <c r="P365" s="38" t="s">
        <v>1098</v>
      </c>
      <c r="Q365" s="39">
        <v>605.82000000000005</v>
      </c>
      <c r="R365" s="39">
        <v>771.12</v>
      </c>
      <c r="S365" s="39" t="str">
        <f>IF('standardised dimensions'!$R365&lt;=_xlfn.PERCENTILE.INC( Q365:Q986,0.25),"Low",IF(R365&lt;=_xlfn.PERCENTILE.INC(Q365:Q986,0.5),"Medium","High"))</f>
        <v>Medium</v>
      </c>
      <c r="T365" s="40">
        <v>0.13200000000000001</v>
      </c>
      <c r="U365" s="37">
        <v>19</v>
      </c>
      <c r="V365" s="39">
        <f t="shared" si="45"/>
        <v>12717.311040000001</v>
      </c>
      <c r="W365" s="39">
        <f t="shared" si="46"/>
        <v>11510.580000000002</v>
      </c>
      <c r="X365" s="39">
        <f t="shared" si="52"/>
        <v>1206.7310399999988</v>
      </c>
      <c r="Y365" s="40">
        <f t="shared" si="53"/>
        <v>9.4888851597986767E-2</v>
      </c>
    </row>
    <row r="366" spans="1:25" x14ac:dyDescent="0.3">
      <c r="A366" s="41" t="s">
        <v>379</v>
      </c>
      <c r="B366" s="42">
        <v>45737</v>
      </c>
      <c r="C366" s="42" t="str">
        <f t="shared" si="47"/>
        <v>Mar-2025</v>
      </c>
      <c r="D366" s="42" t="str">
        <f t="shared" si="48"/>
        <v>Q1-2025</v>
      </c>
      <c r="E366" s="42">
        <v>45756</v>
      </c>
      <c r="F366" s="42">
        <f t="shared" si="49"/>
        <v>45756</v>
      </c>
      <c r="G366" s="43">
        <f t="shared" si="50"/>
        <v>19</v>
      </c>
      <c r="H366" s="44" t="s">
        <v>647</v>
      </c>
      <c r="I366" s="44" t="s">
        <v>652</v>
      </c>
      <c r="J366" s="44" t="s">
        <v>689</v>
      </c>
      <c r="K366" s="30" t="str">
        <f t="shared" si="51"/>
        <v>Asia→Japan→Tokyo</v>
      </c>
      <c r="L366" s="44" t="s">
        <v>705</v>
      </c>
      <c r="M366" s="44" t="s">
        <v>710</v>
      </c>
      <c r="N366" s="44" t="s">
        <v>718</v>
      </c>
      <c r="O366" s="44" t="s">
        <v>727</v>
      </c>
      <c r="P366" s="44" t="s">
        <v>1099</v>
      </c>
      <c r="Q366" s="45">
        <v>1055.45</v>
      </c>
      <c r="R366" s="45">
        <v>1210.04</v>
      </c>
      <c r="S366" s="45" t="str">
        <f>IF('standardised dimensions'!$R366&lt;=_xlfn.PERCENTILE.INC( Q366:Q987,0.25),"Low",IF(R366&lt;=_xlfn.PERCENTILE.INC(Q366:Q987,0.5),"Medium","High"))</f>
        <v>High</v>
      </c>
      <c r="T366" s="46">
        <v>8.9999999999999993E-3</v>
      </c>
      <c r="U366" s="43">
        <v>18</v>
      </c>
      <c r="V366" s="45">
        <f t="shared" si="45"/>
        <v>21584.693520000001</v>
      </c>
      <c r="W366" s="45">
        <f t="shared" si="46"/>
        <v>18998.100000000002</v>
      </c>
      <c r="X366" s="45">
        <f t="shared" si="52"/>
        <v>2586.5935199999985</v>
      </c>
      <c r="Y366" s="46">
        <f t="shared" si="53"/>
        <v>0.1198346188053727</v>
      </c>
    </row>
    <row r="367" spans="1:25" x14ac:dyDescent="0.3">
      <c r="A367" s="35" t="s">
        <v>380</v>
      </c>
      <c r="B367" s="36">
        <v>45445</v>
      </c>
      <c r="C367" s="36" t="str">
        <f t="shared" si="47"/>
        <v>Jun-2024</v>
      </c>
      <c r="D367" s="36" t="str">
        <f t="shared" si="48"/>
        <v>Q2-2024</v>
      </c>
      <c r="E367" s="36">
        <v>45458</v>
      </c>
      <c r="F367" s="36">
        <f t="shared" si="49"/>
        <v>45458</v>
      </c>
      <c r="G367" s="37">
        <f t="shared" si="50"/>
        <v>13</v>
      </c>
      <c r="H367" s="38" t="s">
        <v>646</v>
      </c>
      <c r="I367" s="38" t="s">
        <v>650</v>
      </c>
      <c r="J367" s="38" t="s">
        <v>675</v>
      </c>
      <c r="K367" s="30" t="str">
        <f t="shared" si="51"/>
        <v>Africa→Kenya→Mombasa</v>
      </c>
      <c r="L367" s="38" t="s">
        <v>702</v>
      </c>
      <c r="M367" s="38" t="s">
        <v>708</v>
      </c>
      <c r="N367" s="38" t="s">
        <v>719</v>
      </c>
      <c r="O367" s="38" t="s">
        <v>730</v>
      </c>
      <c r="P367" s="38" t="s">
        <v>1100</v>
      </c>
      <c r="Q367" s="39">
        <v>1295.18</v>
      </c>
      <c r="R367" s="39">
        <v>3024.03</v>
      </c>
      <c r="S367" s="39" t="str">
        <f>IF('standardised dimensions'!$R367&lt;=_xlfn.PERCENTILE.INC( Q367:Q988,0.25),"Low",IF(R367&lt;=_xlfn.PERCENTILE.INC(Q367:Q988,0.5),"Medium","High"))</f>
        <v>High</v>
      </c>
      <c r="T367" s="40">
        <v>0.192</v>
      </c>
      <c r="U367" s="37">
        <v>8</v>
      </c>
      <c r="V367" s="39">
        <f t="shared" si="45"/>
        <v>19547.329920000004</v>
      </c>
      <c r="W367" s="39">
        <f t="shared" si="46"/>
        <v>10361.44</v>
      </c>
      <c r="X367" s="39">
        <f t="shared" si="52"/>
        <v>9185.8899200000033</v>
      </c>
      <c r="Y367" s="40">
        <f t="shared" si="53"/>
        <v>0.46993067378483178</v>
      </c>
    </row>
    <row r="368" spans="1:25" x14ac:dyDescent="0.3">
      <c r="A368" s="41" t="s">
        <v>381</v>
      </c>
      <c r="B368" s="42">
        <v>45731</v>
      </c>
      <c r="C368" s="42" t="str">
        <f t="shared" si="47"/>
        <v>Mar-2025</v>
      </c>
      <c r="D368" s="42" t="str">
        <f t="shared" si="48"/>
        <v>Q1-2025</v>
      </c>
      <c r="E368" s="42">
        <v>45745</v>
      </c>
      <c r="F368" s="42">
        <f t="shared" si="49"/>
        <v>45745</v>
      </c>
      <c r="G368" s="43">
        <f t="shared" si="50"/>
        <v>14</v>
      </c>
      <c r="H368" s="44" t="s">
        <v>647</v>
      </c>
      <c r="I368" s="44" t="s">
        <v>654</v>
      </c>
      <c r="J368" s="44" t="s">
        <v>691</v>
      </c>
      <c r="K368" s="30" t="str">
        <f t="shared" si="51"/>
        <v>Asia→India→Mumbai</v>
      </c>
      <c r="L368" s="44" t="s">
        <v>706</v>
      </c>
      <c r="M368" s="44" t="s">
        <v>711</v>
      </c>
      <c r="N368" s="44" t="s">
        <v>712</v>
      </c>
      <c r="O368" s="44" t="s">
        <v>727</v>
      </c>
      <c r="P368" s="44" t="s">
        <v>1101</v>
      </c>
      <c r="Q368" s="45">
        <v>935.83</v>
      </c>
      <c r="R368" s="45">
        <v>2303.46</v>
      </c>
      <c r="S368" s="45" t="str">
        <f>IF('standardised dimensions'!$R368&lt;=_xlfn.PERCENTILE.INC( Q368:Q989,0.25),"Low",IF(R368&lt;=_xlfn.PERCENTILE.INC(Q368:Q989,0.5),"Medium","High"))</f>
        <v>High</v>
      </c>
      <c r="T368" s="46">
        <v>0.105</v>
      </c>
      <c r="U368" s="43">
        <v>9</v>
      </c>
      <c r="V368" s="45">
        <f t="shared" si="45"/>
        <v>18554.370299999999</v>
      </c>
      <c r="W368" s="45">
        <f t="shared" si="46"/>
        <v>8422.4700000000012</v>
      </c>
      <c r="X368" s="45">
        <f t="shared" si="52"/>
        <v>10131.900299999998</v>
      </c>
      <c r="Y368" s="46">
        <f t="shared" si="53"/>
        <v>0.54606543559174292</v>
      </c>
    </row>
    <row r="369" spans="1:25" x14ac:dyDescent="0.3">
      <c r="A369" s="35" t="s">
        <v>382</v>
      </c>
      <c r="B369" s="36">
        <v>45194</v>
      </c>
      <c r="C369" s="36" t="str">
        <f t="shared" si="47"/>
        <v>Sep-2023</v>
      </c>
      <c r="D369" s="36" t="str">
        <f t="shared" si="48"/>
        <v>Q3-2023</v>
      </c>
      <c r="E369" s="36">
        <v>45208</v>
      </c>
      <c r="F369" s="36">
        <f t="shared" si="49"/>
        <v>45208</v>
      </c>
      <c r="G369" s="37">
        <f t="shared" si="50"/>
        <v>14</v>
      </c>
      <c r="H369" s="38" t="s">
        <v>648</v>
      </c>
      <c r="I369" s="38" t="s">
        <v>660</v>
      </c>
      <c r="J369" s="38" t="s">
        <v>700</v>
      </c>
      <c r="K369" s="30" t="str">
        <f t="shared" si="51"/>
        <v>Americas→USA→New York</v>
      </c>
      <c r="L369" s="38" t="s">
        <v>705</v>
      </c>
      <c r="M369" s="38" t="s">
        <v>709</v>
      </c>
      <c r="N369" s="38" t="s">
        <v>713</v>
      </c>
      <c r="O369" s="38" t="s">
        <v>731</v>
      </c>
      <c r="P369" s="38" t="s">
        <v>1102</v>
      </c>
      <c r="Q369" s="39">
        <v>1279.56</v>
      </c>
      <c r="R369" s="39">
        <v>3083.8</v>
      </c>
      <c r="S369" s="39" t="str">
        <f>IF('standardised dimensions'!$R369&lt;=_xlfn.PERCENTILE.INC( Q369:Q990,0.25),"Low",IF(R369&lt;=_xlfn.PERCENTILE.INC(Q369:Q990,0.5),"Medium","High"))</f>
        <v>High</v>
      </c>
      <c r="T369" s="40">
        <v>0.106</v>
      </c>
      <c r="U369" s="37">
        <v>5</v>
      </c>
      <c r="V369" s="39">
        <f t="shared" si="45"/>
        <v>13784.586000000001</v>
      </c>
      <c r="W369" s="39">
        <f t="shared" si="46"/>
        <v>6397.7999999999993</v>
      </c>
      <c r="X369" s="39">
        <f t="shared" si="52"/>
        <v>7386.7860000000019</v>
      </c>
      <c r="Y369" s="40">
        <f t="shared" si="53"/>
        <v>0.53587289455047848</v>
      </c>
    </row>
    <row r="370" spans="1:25" x14ac:dyDescent="0.3">
      <c r="A370" s="41" t="s">
        <v>383</v>
      </c>
      <c r="B370" s="42">
        <v>45832</v>
      </c>
      <c r="C370" s="42" t="str">
        <f t="shared" si="47"/>
        <v>Jun-2025</v>
      </c>
      <c r="D370" s="42" t="str">
        <f t="shared" si="48"/>
        <v>Q2-2025</v>
      </c>
      <c r="E370" s="42">
        <v>45861</v>
      </c>
      <c r="F370" s="42">
        <f t="shared" si="49"/>
        <v>45861</v>
      </c>
      <c r="G370" s="43">
        <f t="shared" si="50"/>
        <v>29</v>
      </c>
      <c r="H370" s="44" t="s">
        <v>648</v>
      </c>
      <c r="I370" s="44" t="s">
        <v>653</v>
      </c>
      <c r="J370" s="44" t="s">
        <v>688</v>
      </c>
      <c r="K370" s="30" t="str">
        <f t="shared" si="51"/>
        <v>Americas→Canada→Vancouver</v>
      </c>
      <c r="L370" s="44" t="s">
        <v>703</v>
      </c>
      <c r="M370" s="44" t="s">
        <v>709</v>
      </c>
      <c r="N370" s="44" t="s">
        <v>714</v>
      </c>
      <c r="O370" s="44" t="s">
        <v>728</v>
      </c>
      <c r="P370" s="44" t="s">
        <v>1103</v>
      </c>
      <c r="Q370" s="45">
        <v>255.4</v>
      </c>
      <c r="R370" s="45">
        <v>322.70999999999998</v>
      </c>
      <c r="S370" s="45" t="str">
        <f>IF('standardised dimensions'!$R370&lt;=_xlfn.PERCENTILE.INC( Q370:Q991,0.25),"Low",IF(R370&lt;=_xlfn.PERCENTILE.INC(Q370:Q991,0.5),"Medium","High"))</f>
        <v>Low</v>
      </c>
      <c r="T370" s="46">
        <v>0.115</v>
      </c>
      <c r="U370" s="43">
        <v>16</v>
      </c>
      <c r="V370" s="45">
        <f t="shared" si="45"/>
        <v>4569.5735999999997</v>
      </c>
      <c r="W370" s="45">
        <f t="shared" si="46"/>
        <v>4086.4</v>
      </c>
      <c r="X370" s="45">
        <f t="shared" si="52"/>
        <v>483.17359999999962</v>
      </c>
      <c r="Y370" s="46">
        <f t="shared" si="53"/>
        <v>0.10573713048412212</v>
      </c>
    </row>
    <row r="371" spans="1:25" x14ac:dyDescent="0.3">
      <c r="A371" s="35" t="s">
        <v>384</v>
      </c>
      <c r="B371" s="36">
        <v>45286</v>
      </c>
      <c r="C371" s="36" t="str">
        <f t="shared" si="47"/>
        <v>Dec-2023</v>
      </c>
      <c r="D371" s="36" t="str">
        <f t="shared" si="48"/>
        <v>Q4-2023</v>
      </c>
      <c r="E371" s="36">
        <v>45294</v>
      </c>
      <c r="F371" s="36">
        <f t="shared" si="49"/>
        <v>45294</v>
      </c>
      <c r="G371" s="37">
        <f t="shared" si="50"/>
        <v>8</v>
      </c>
      <c r="H371" s="38" t="s">
        <v>649</v>
      </c>
      <c r="I371" s="38" t="s">
        <v>657</v>
      </c>
      <c r="J371" s="38" t="s">
        <v>679</v>
      </c>
      <c r="K371" s="30" t="str">
        <f t="shared" si="51"/>
        <v>Europe→France→Lyon</v>
      </c>
      <c r="L371" s="38" t="s">
        <v>705</v>
      </c>
      <c r="M371" s="38" t="s">
        <v>707</v>
      </c>
      <c r="N371" s="38" t="s">
        <v>724</v>
      </c>
      <c r="O371" s="38" t="s">
        <v>731</v>
      </c>
      <c r="P371" s="38" t="s">
        <v>1104</v>
      </c>
      <c r="Q371" s="39">
        <v>492.75</v>
      </c>
      <c r="R371" s="39">
        <v>731.29</v>
      </c>
      <c r="S371" s="39" t="str">
        <f>IF('standardised dimensions'!$R371&lt;=_xlfn.PERCENTILE.INC( Q371:Q992,0.25),"Low",IF(R371&lt;=_xlfn.PERCENTILE.INC(Q371:Q992,0.5),"Medium","High"))</f>
        <v>Medium</v>
      </c>
      <c r="T371" s="40">
        <v>5.8000000000000003E-2</v>
      </c>
      <c r="U371" s="37">
        <v>6</v>
      </c>
      <c r="V371" s="39">
        <f t="shared" si="45"/>
        <v>4133.25108</v>
      </c>
      <c r="W371" s="39">
        <f t="shared" si="46"/>
        <v>2956.5</v>
      </c>
      <c r="X371" s="39">
        <f t="shared" si="52"/>
        <v>1176.75108</v>
      </c>
      <c r="Y371" s="40">
        <f t="shared" si="53"/>
        <v>0.28470350753528384</v>
      </c>
    </row>
    <row r="372" spans="1:25" x14ac:dyDescent="0.3">
      <c r="A372" s="41" t="s">
        <v>385</v>
      </c>
      <c r="B372" s="42">
        <v>44962</v>
      </c>
      <c r="C372" s="42" t="str">
        <f t="shared" si="47"/>
        <v>Feb-2023</v>
      </c>
      <c r="D372" s="42" t="str">
        <f t="shared" si="48"/>
        <v>Q1-2023</v>
      </c>
      <c r="E372" s="42">
        <v>44985</v>
      </c>
      <c r="F372" s="42">
        <f t="shared" si="49"/>
        <v>44985</v>
      </c>
      <c r="G372" s="43">
        <f t="shared" si="50"/>
        <v>23</v>
      </c>
      <c r="H372" s="44" t="s">
        <v>648</v>
      </c>
      <c r="I372" s="44" t="s">
        <v>660</v>
      </c>
      <c r="J372" s="44" t="s">
        <v>697</v>
      </c>
      <c r="K372" s="30" t="str">
        <f t="shared" si="51"/>
        <v>Americas→USA→Austin</v>
      </c>
      <c r="L372" s="44" t="s">
        <v>703</v>
      </c>
      <c r="M372" s="44" t="s">
        <v>710</v>
      </c>
      <c r="N372" s="44" t="s">
        <v>716</v>
      </c>
      <c r="O372" s="44" t="s">
        <v>730</v>
      </c>
      <c r="P372" s="44" t="s">
        <v>1105</v>
      </c>
      <c r="Q372" s="45">
        <v>1214.49</v>
      </c>
      <c r="R372" s="45">
        <v>1533.95</v>
      </c>
      <c r="S372" s="45" t="str">
        <f>IF('standardised dimensions'!$R372&lt;=_xlfn.PERCENTILE.INC( Q372:Q993,0.25),"Low",IF(R372&lt;=_xlfn.PERCENTILE.INC(Q372:Q993,0.5),"Medium","High"))</f>
        <v>High</v>
      </c>
      <c r="T372" s="46">
        <v>0</v>
      </c>
      <c r="U372" s="43">
        <v>11</v>
      </c>
      <c r="V372" s="45">
        <f t="shared" si="45"/>
        <v>16873.45</v>
      </c>
      <c r="W372" s="45">
        <f t="shared" si="46"/>
        <v>13359.39</v>
      </c>
      <c r="X372" s="45">
        <f t="shared" si="52"/>
        <v>3514.0600000000013</v>
      </c>
      <c r="Y372" s="46">
        <f t="shared" si="53"/>
        <v>0.20825972163369086</v>
      </c>
    </row>
    <row r="373" spans="1:25" x14ac:dyDescent="0.3">
      <c r="A373" s="35" t="s">
        <v>386</v>
      </c>
      <c r="B373" s="36">
        <v>45022</v>
      </c>
      <c r="C373" s="36" t="str">
        <f t="shared" si="47"/>
        <v>Apr-2023</v>
      </c>
      <c r="D373" s="36" t="str">
        <f t="shared" si="48"/>
        <v>Q2-2023</v>
      </c>
      <c r="E373" s="36">
        <v>45024</v>
      </c>
      <c r="F373" s="36">
        <f t="shared" si="49"/>
        <v>45024</v>
      </c>
      <c r="G373" s="37">
        <f t="shared" si="50"/>
        <v>2</v>
      </c>
      <c r="H373" s="38" t="s">
        <v>646</v>
      </c>
      <c r="I373" s="38" t="s">
        <v>651</v>
      </c>
      <c r="J373" s="38" t="s">
        <v>669</v>
      </c>
      <c r="K373" s="30" t="str">
        <f t="shared" si="51"/>
        <v>Africa→Nigeria→Abuja</v>
      </c>
      <c r="L373" s="38" t="s">
        <v>705</v>
      </c>
      <c r="M373" s="38" t="s">
        <v>709</v>
      </c>
      <c r="N373" s="38" t="s">
        <v>723</v>
      </c>
      <c r="O373" s="38" t="s">
        <v>732</v>
      </c>
      <c r="P373" s="38" t="s">
        <v>1106</v>
      </c>
      <c r="Q373" s="39">
        <v>720.35</v>
      </c>
      <c r="R373" s="39">
        <v>1571.66</v>
      </c>
      <c r="S373" s="39" t="str">
        <f>IF('standardised dimensions'!$R373&lt;=_xlfn.PERCENTILE.INC( Q373:Q994,0.25),"Low",IF(R373&lt;=_xlfn.PERCENTILE.INC(Q373:Q994,0.5),"Medium","High"))</f>
        <v>High</v>
      </c>
      <c r="T373" s="40">
        <v>0.107</v>
      </c>
      <c r="U373" s="37">
        <v>23</v>
      </c>
      <c r="V373" s="39">
        <f t="shared" si="45"/>
        <v>32280.32474</v>
      </c>
      <c r="W373" s="39">
        <f t="shared" si="46"/>
        <v>16568.05</v>
      </c>
      <c r="X373" s="39">
        <f t="shared" si="52"/>
        <v>15712.274740000001</v>
      </c>
      <c r="Y373" s="40">
        <f t="shared" si="53"/>
        <v>0.4867446305622265</v>
      </c>
    </row>
    <row r="374" spans="1:25" x14ac:dyDescent="0.3">
      <c r="A374" s="41" t="s">
        <v>387</v>
      </c>
      <c r="B374" s="42">
        <v>45751</v>
      </c>
      <c r="C374" s="42" t="str">
        <f t="shared" si="47"/>
        <v>Apr-2025</v>
      </c>
      <c r="D374" s="42" t="str">
        <f t="shared" si="48"/>
        <v>Q2-2025</v>
      </c>
      <c r="E374" s="42">
        <v>45757</v>
      </c>
      <c r="F374" s="42">
        <f t="shared" si="49"/>
        <v>45757</v>
      </c>
      <c r="G374" s="43">
        <f t="shared" si="50"/>
        <v>6</v>
      </c>
      <c r="H374" s="44" t="s">
        <v>649</v>
      </c>
      <c r="I374" s="44" t="s">
        <v>658</v>
      </c>
      <c r="J374" s="44" t="s">
        <v>674</v>
      </c>
      <c r="K374" s="30" t="str">
        <f t="shared" si="51"/>
        <v>Europe→United Kingdom→Birmingham</v>
      </c>
      <c r="L374" s="44" t="s">
        <v>703</v>
      </c>
      <c r="M374" s="44" t="s">
        <v>711</v>
      </c>
      <c r="N374" s="44" t="s">
        <v>725</v>
      </c>
      <c r="O374" s="44" t="s">
        <v>728</v>
      </c>
      <c r="P374" s="44" t="s">
        <v>1107</v>
      </c>
      <c r="Q374" s="45">
        <v>290.14</v>
      </c>
      <c r="R374" s="45">
        <v>250.73</v>
      </c>
      <c r="S374" s="45" t="str">
        <f>IF('standardised dimensions'!$R374&lt;=_xlfn.PERCENTILE.INC( Q374:Q995,0.25),"Low",IF(R374&lt;=_xlfn.PERCENTILE.INC(Q374:Q995,0.5),"Medium","High"))</f>
        <v>Low</v>
      </c>
      <c r="T374" s="46">
        <v>3.4000000000000002E-2</v>
      </c>
      <c r="U374" s="43">
        <v>17</v>
      </c>
      <c r="V374" s="45">
        <f t="shared" si="45"/>
        <v>4117.4880599999997</v>
      </c>
      <c r="W374" s="45">
        <f t="shared" si="46"/>
        <v>4932.38</v>
      </c>
      <c r="X374" s="45">
        <f t="shared" si="52"/>
        <v>-814.89194000000043</v>
      </c>
      <c r="Y374" s="46">
        <f t="shared" si="53"/>
        <v>-0.19790997038131072</v>
      </c>
    </row>
    <row r="375" spans="1:25" x14ac:dyDescent="0.3">
      <c r="A375" s="35" t="s">
        <v>388</v>
      </c>
      <c r="B375" s="36">
        <v>45429</v>
      </c>
      <c r="C375" s="36" t="str">
        <f t="shared" si="47"/>
        <v>May-2024</v>
      </c>
      <c r="D375" s="36" t="str">
        <f t="shared" si="48"/>
        <v>Q2-2024</v>
      </c>
      <c r="E375" s="36">
        <v>45439</v>
      </c>
      <c r="F375" s="36">
        <f t="shared" si="49"/>
        <v>45439</v>
      </c>
      <c r="G375" s="37">
        <f t="shared" si="50"/>
        <v>10</v>
      </c>
      <c r="H375" s="38" t="s">
        <v>648</v>
      </c>
      <c r="I375" s="38" t="s">
        <v>660</v>
      </c>
      <c r="J375" s="38" t="s">
        <v>697</v>
      </c>
      <c r="K375" s="30" t="str">
        <f t="shared" si="51"/>
        <v>Americas→USA→Austin</v>
      </c>
      <c r="L375" s="38" t="s">
        <v>703</v>
      </c>
      <c r="M375" s="38" t="s">
        <v>708</v>
      </c>
      <c r="N375" s="38" t="s">
        <v>712</v>
      </c>
      <c r="O375" s="38" t="s">
        <v>730</v>
      </c>
      <c r="P375" s="38" t="s">
        <v>1108</v>
      </c>
      <c r="Q375" s="39">
        <v>1484.23</v>
      </c>
      <c r="R375" s="39">
        <v>3472.81</v>
      </c>
      <c r="S375" s="39" t="str">
        <f>IF('standardised dimensions'!$R375&lt;=_xlfn.PERCENTILE.INC( Q375:Q996,0.25),"Low",IF(R375&lt;=_xlfn.PERCENTILE.INC(Q375:Q996,0.5),"Medium","High"))</f>
        <v>High</v>
      </c>
      <c r="T375" s="40">
        <v>0.25600000000000001</v>
      </c>
      <c r="U375" s="37">
        <v>12</v>
      </c>
      <c r="V375" s="39">
        <f t="shared" si="45"/>
        <v>31005.24768</v>
      </c>
      <c r="W375" s="39">
        <f t="shared" si="46"/>
        <v>17810.760000000002</v>
      </c>
      <c r="X375" s="39">
        <f t="shared" si="52"/>
        <v>13194.487679999998</v>
      </c>
      <c r="Y375" s="40">
        <f t="shared" si="53"/>
        <v>0.42555659661803413</v>
      </c>
    </row>
    <row r="376" spans="1:25" x14ac:dyDescent="0.3">
      <c r="A376" s="41" t="s">
        <v>389</v>
      </c>
      <c r="B376" s="42">
        <v>45354</v>
      </c>
      <c r="C376" s="42" t="str">
        <f t="shared" si="47"/>
        <v>Mar-2024</v>
      </c>
      <c r="D376" s="42" t="str">
        <f t="shared" si="48"/>
        <v>Q1-2024</v>
      </c>
      <c r="E376" s="42">
        <v>45370</v>
      </c>
      <c r="F376" s="42">
        <f t="shared" si="49"/>
        <v>45370</v>
      </c>
      <c r="G376" s="43">
        <f t="shared" si="50"/>
        <v>16</v>
      </c>
      <c r="H376" s="44" t="s">
        <v>647</v>
      </c>
      <c r="I376" s="44" t="s">
        <v>659</v>
      </c>
      <c r="J376" s="44" t="s">
        <v>699</v>
      </c>
      <c r="K376" s="30" t="str">
        <f t="shared" si="51"/>
        <v>Asia→China→Beijing</v>
      </c>
      <c r="L376" s="44" t="s">
        <v>704</v>
      </c>
      <c r="M376" s="44" t="s">
        <v>710</v>
      </c>
      <c r="N376" s="44" t="s">
        <v>715</v>
      </c>
      <c r="O376" s="44" t="s">
        <v>730</v>
      </c>
      <c r="P376" s="44" t="s">
        <v>1109</v>
      </c>
      <c r="Q376" s="45">
        <v>988.83</v>
      </c>
      <c r="R376" s="45">
        <v>1206.04</v>
      </c>
      <c r="S376" s="45" t="str">
        <f>IF('standardised dimensions'!$R376&lt;=_xlfn.PERCENTILE.INC( Q376:Q997,0.25),"Low",IF(R376&lt;=_xlfn.PERCENTILE.INC(Q376:Q997,0.5),"Medium","High"))</f>
        <v>High</v>
      </c>
      <c r="T376" s="46">
        <v>6.3E-2</v>
      </c>
      <c r="U376" s="43">
        <v>34</v>
      </c>
      <c r="V376" s="45">
        <f t="shared" si="45"/>
        <v>38422.022320000004</v>
      </c>
      <c r="W376" s="45">
        <f t="shared" si="46"/>
        <v>33620.22</v>
      </c>
      <c r="X376" s="45">
        <f t="shared" si="52"/>
        <v>4801.8023200000025</v>
      </c>
      <c r="Y376" s="46">
        <f t="shared" si="53"/>
        <v>0.12497526236406606</v>
      </c>
    </row>
    <row r="377" spans="1:25" x14ac:dyDescent="0.3">
      <c r="A377" s="35" t="s">
        <v>390</v>
      </c>
      <c r="B377" s="36">
        <v>45835</v>
      </c>
      <c r="C377" s="36" t="str">
        <f t="shared" si="47"/>
        <v>Jun-2025</v>
      </c>
      <c r="D377" s="36" t="str">
        <f t="shared" si="48"/>
        <v>Q2-2025</v>
      </c>
      <c r="E377" s="36">
        <v>45849</v>
      </c>
      <c r="F377" s="36">
        <f t="shared" si="49"/>
        <v>45849</v>
      </c>
      <c r="G377" s="37">
        <f t="shared" si="50"/>
        <v>14</v>
      </c>
      <c r="H377" s="38" t="s">
        <v>647</v>
      </c>
      <c r="I377" s="38" t="s">
        <v>659</v>
      </c>
      <c r="J377" s="38" t="s">
        <v>685</v>
      </c>
      <c r="K377" s="30" t="str">
        <f t="shared" si="51"/>
        <v>Asia→China→Shanghai</v>
      </c>
      <c r="L377" s="38" t="s">
        <v>705</v>
      </c>
      <c r="M377" s="38" t="s">
        <v>709</v>
      </c>
      <c r="N377" s="38" t="s">
        <v>716</v>
      </c>
      <c r="O377" s="38" t="s">
        <v>729</v>
      </c>
      <c r="P377" s="38" t="s">
        <v>1110</v>
      </c>
      <c r="Q377" s="39">
        <v>1227.7</v>
      </c>
      <c r="R377" s="39">
        <v>2197.23</v>
      </c>
      <c r="S377" s="39" t="str">
        <f>IF('standardised dimensions'!$R377&lt;=_xlfn.PERCENTILE.INC( Q377:Q998,0.25),"Low",IF(R377&lt;=_xlfn.PERCENTILE.INC(Q377:Q998,0.5),"Medium","High"))</f>
        <v>High</v>
      </c>
      <c r="T377" s="40">
        <v>9.9000000000000005E-2</v>
      </c>
      <c r="U377" s="37">
        <v>22</v>
      </c>
      <c r="V377" s="39">
        <f t="shared" si="45"/>
        <v>43553.493060000001</v>
      </c>
      <c r="W377" s="39">
        <f t="shared" si="46"/>
        <v>27009.4</v>
      </c>
      <c r="X377" s="39">
        <f t="shared" si="52"/>
        <v>16544.093059999999</v>
      </c>
      <c r="Y377" s="40">
        <f t="shared" si="53"/>
        <v>0.37985685871873898</v>
      </c>
    </row>
    <row r="378" spans="1:25" x14ac:dyDescent="0.3">
      <c r="A378" s="41" t="s">
        <v>391</v>
      </c>
      <c r="B378" s="42">
        <v>44998</v>
      </c>
      <c r="C378" s="42" t="str">
        <f t="shared" si="47"/>
        <v>Mar-2023</v>
      </c>
      <c r="D378" s="42" t="str">
        <f t="shared" si="48"/>
        <v>Q1-2023</v>
      </c>
      <c r="E378" s="42">
        <v>45020</v>
      </c>
      <c r="F378" s="42">
        <f t="shared" si="49"/>
        <v>45020</v>
      </c>
      <c r="G378" s="43">
        <f t="shared" si="50"/>
        <v>22</v>
      </c>
      <c r="H378" s="44" t="s">
        <v>646</v>
      </c>
      <c r="I378" s="44" t="s">
        <v>661</v>
      </c>
      <c r="J378" s="44" t="s">
        <v>687</v>
      </c>
      <c r="K378" s="30" t="str">
        <f t="shared" si="51"/>
        <v>Africa→South Africa→Durban</v>
      </c>
      <c r="L378" s="44" t="s">
        <v>705</v>
      </c>
      <c r="M378" s="44" t="s">
        <v>707</v>
      </c>
      <c r="N378" s="44" t="s">
        <v>720</v>
      </c>
      <c r="O378" s="44" t="s">
        <v>727</v>
      </c>
      <c r="P378" s="44" t="s">
        <v>1111</v>
      </c>
      <c r="Q378" s="45">
        <v>1113.7</v>
      </c>
      <c r="R378" s="45">
        <v>1620.6</v>
      </c>
      <c r="S378" s="45" t="str">
        <f>IF('standardised dimensions'!$R378&lt;=_xlfn.PERCENTILE.INC( Q378:Q999,0.25),"Low",IF(R378&lt;=_xlfn.PERCENTILE.INC(Q378:Q999,0.5),"Medium","High"))</f>
        <v>High</v>
      </c>
      <c r="T378" s="46">
        <v>0.13900000000000001</v>
      </c>
      <c r="U378" s="43">
        <v>11</v>
      </c>
      <c r="V378" s="45">
        <f t="shared" si="45"/>
        <v>15348.702599999999</v>
      </c>
      <c r="W378" s="45">
        <f t="shared" si="46"/>
        <v>12250.7</v>
      </c>
      <c r="X378" s="45">
        <f t="shared" si="52"/>
        <v>3098.002599999998</v>
      </c>
      <c r="Y378" s="46">
        <f t="shared" si="53"/>
        <v>0.20184133348182787</v>
      </c>
    </row>
    <row r="379" spans="1:25" x14ac:dyDescent="0.3">
      <c r="A379" s="35" t="s">
        <v>392</v>
      </c>
      <c r="B379" s="36">
        <v>45664</v>
      </c>
      <c r="C379" s="36" t="str">
        <f t="shared" si="47"/>
        <v>Jan-2025</v>
      </c>
      <c r="D379" s="36" t="str">
        <f t="shared" si="48"/>
        <v>Q1-2025</v>
      </c>
      <c r="E379" s="36">
        <v>45677</v>
      </c>
      <c r="F379" s="36">
        <f t="shared" si="49"/>
        <v>45677</v>
      </c>
      <c r="G379" s="37">
        <f t="shared" si="50"/>
        <v>13</v>
      </c>
      <c r="H379" s="38" t="s">
        <v>646</v>
      </c>
      <c r="I379" s="38" t="s">
        <v>661</v>
      </c>
      <c r="J379" s="38" t="s">
        <v>695</v>
      </c>
      <c r="K379" s="30" t="str">
        <f t="shared" si="51"/>
        <v>Africa→South Africa→Cape Town</v>
      </c>
      <c r="L379" s="38" t="s">
        <v>701</v>
      </c>
      <c r="M379" s="38" t="s">
        <v>711</v>
      </c>
      <c r="N379" s="38" t="s">
        <v>723</v>
      </c>
      <c r="O379" s="38" t="s">
        <v>729</v>
      </c>
      <c r="P379" s="38" t="s">
        <v>1112</v>
      </c>
      <c r="Q379" s="39">
        <v>432.13</v>
      </c>
      <c r="R379" s="39">
        <v>1034.6600000000001</v>
      </c>
      <c r="S379" s="39" t="str">
        <f>IF('standardised dimensions'!$R379&lt;=_xlfn.PERCENTILE.INC( Q379:Q1000,0.25),"Low",IF(R379&lt;=_xlfn.PERCENTILE.INC(Q379:Q1000,0.5),"Medium","High"))</f>
        <v>High</v>
      </c>
      <c r="T379" s="40">
        <v>9.1999999999999998E-2</v>
      </c>
      <c r="U379" s="37">
        <v>7</v>
      </c>
      <c r="V379" s="39">
        <f t="shared" si="45"/>
        <v>6576.298960000001</v>
      </c>
      <c r="W379" s="39">
        <f t="shared" si="46"/>
        <v>3024.91</v>
      </c>
      <c r="X379" s="39">
        <f t="shared" si="52"/>
        <v>3551.3889600000011</v>
      </c>
      <c r="Y379" s="40">
        <f t="shared" si="53"/>
        <v>0.54002851476204794</v>
      </c>
    </row>
    <row r="380" spans="1:25" x14ac:dyDescent="0.3">
      <c r="A380" s="41" t="s">
        <v>393</v>
      </c>
      <c r="B380" s="42">
        <v>45694</v>
      </c>
      <c r="C380" s="42" t="str">
        <f t="shared" si="47"/>
        <v>Feb-2025</v>
      </c>
      <c r="D380" s="42" t="str">
        <f t="shared" si="48"/>
        <v>Q1-2025</v>
      </c>
      <c r="E380" s="42">
        <v>45703</v>
      </c>
      <c r="F380" s="42">
        <f t="shared" si="49"/>
        <v>45703</v>
      </c>
      <c r="G380" s="43">
        <f t="shared" si="50"/>
        <v>9</v>
      </c>
      <c r="H380" s="44" t="s">
        <v>648</v>
      </c>
      <c r="I380" s="44" t="s">
        <v>655</v>
      </c>
      <c r="J380" s="44" t="s">
        <v>670</v>
      </c>
      <c r="K380" s="30" t="str">
        <f t="shared" si="51"/>
        <v>Americas→Brazil→São Paulo</v>
      </c>
      <c r="L380" s="44" t="s">
        <v>703</v>
      </c>
      <c r="M380" s="44" t="s">
        <v>710</v>
      </c>
      <c r="N380" s="44" t="s">
        <v>721</v>
      </c>
      <c r="O380" s="44" t="s">
        <v>729</v>
      </c>
      <c r="P380" s="44" t="s">
        <v>1113</v>
      </c>
      <c r="Q380" s="45">
        <v>837.39</v>
      </c>
      <c r="R380" s="45">
        <v>1905.42</v>
      </c>
      <c r="S380" s="45" t="str">
        <f>IF('standardised dimensions'!$R380&lt;=_xlfn.PERCENTILE.INC( Q380:Q1001,0.25),"Low",IF(R380&lt;=_xlfn.PERCENTILE.INC(Q380:Q1001,0.5),"Medium","High"))</f>
        <v>High</v>
      </c>
      <c r="T380" s="46">
        <v>3.2000000000000001E-2</v>
      </c>
      <c r="U380" s="43">
        <v>18</v>
      </c>
      <c r="V380" s="45">
        <f t="shared" si="45"/>
        <v>33200.038079999998</v>
      </c>
      <c r="W380" s="45">
        <f t="shared" si="46"/>
        <v>15073.02</v>
      </c>
      <c r="X380" s="45">
        <f t="shared" si="52"/>
        <v>18127.018079999998</v>
      </c>
      <c r="Y380" s="46">
        <f t="shared" si="53"/>
        <v>0.54599389423350919</v>
      </c>
    </row>
    <row r="381" spans="1:25" x14ac:dyDescent="0.3">
      <c r="A381" s="35" t="s">
        <v>394</v>
      </c>
      <c r="B381" s="36">
        <v>45688</v>
      </c>
      <c r="C381" s="36" t="str">
        <f t="shared" si="47"/>
        <v>Jan-2025</v>
      </c>
      <c r="D381" s="36" t="str">
        <f t="shared" si="48"/>
        <v>Q1-2025</v>
      </c>
      <c r="E381" s="36">
        <v>45705</v>
      </c>
      <c r="F381" s="36">
        <f t="shared" si="49"/>
        <v>45705</v>
      </c>
      <c r="G381" s="37">
        <f t="shared" si="50"/>
        <v>17</v>
      </c>
      <c r="H381" s="38" t="s">
        <v>649</v>
      </c>
      <c r="I381" s="38" t="s">
        <v>658</v>
      </c>
      <c r="J381" s="38" t="s">
        <v>683</v>
      </c>
      <c r="K381" s="30" t="str">
        <f t="shared" si="51"/>
        <v>Europe→United Kingdom→London</v>
      </c>
      <c r="L381" s="38" t="s">
        <v>706</v>
      </c>
      <c r="M381" s="38" t="s">
        <v>707</v>
      </c>
      <c r="N381" s="38" t="s">
        <v>722</v>
      </c>
      <c r="O381" s="38" t="s">
        <v>727</v>
      </c>
      <c r="P381" s="38" t="s">
        <v>812</v>
      </c>
      <c r="Q381" s="39">
        <v>378.26</v>
      </c>
      <c r="R381" s="39">
        <v>541.55999999999995</v>
      </c>
      <c r="S381" s="39" t="str">
        <f>IF('standardised dimensions'!$R381&lt;=_xlfn.PERCENTILE.INC( Q381:Q1002,0.25),"Low",IF(R381&lt;=_xlfn.PERCENTILE.INC(Q381:Q1002,0.5),"Medium","High"))</f>
        <v>Medium</v>
      </c>
      <c r="T381" s="40">
        <v>0.16300000000000001</v>
      </c>
      <c r="U381" s="37">
        <v>25</v>
      </c>
      <c r="V381" s="39">
        <f t="shared" si="45"/>
        <v>11332.142999999998</v>
      </c>
      <c r="W381" s="39">
        <f t="shared" si="46"/>
        <v>9456.5</v>
      </c>
      <c r="X381" s="39">
        <f t="shared" si="52"/>
        <v>1875.6429999999982</v>
      </c>
      <c r="Y381" s="40">
        <f t="shared" si="53"/>
        <v>0.16551529573885526</v>
      </c>
    </row>
    <row r="382" spans="1:25" x14ac:dyDescent="0.3">
      <c r="A382" s="41" t="s">
        <v>395</v>
      </c>
      <c r="B382" s="42">
        <v>45876</v>
      </c>
      <c r="C382" s="42" t="str">
        <f t="shared" si="47"/>
        <v>Aug-2025</v>
      </c>
      <c r="D382" s="42" t="str">
        <f t="shared" si="48"/>
        <v>Q3-2025</v>
      </c>
      <c r="E382" s="42">
        <v>45906</v>
      </c>
      <c r="F382" s="42">
        <f t="shared" si="49"/>
        <v>45906</v>
      </c>
      <c r="G382" s="43">
        <f t="shared" si="50"/>
        <v>30</v>
      </c>
      <c r="H382" s="44" t="s">
        <v>648</v>
      </c>
      <c r="I382" s="44" t="s">
        <v>653</v>
      </c>
      <c r="J382" s="44" t="s">
        <v>681</v>
      </c>
      <c r="K382" s="30" t="str">
        <f t="shared" si="51"/>
        <v>Americas→Canada→Montreal</v>
      </c>
      <c r="L382" s="44" t="s">
        <v>702</v>
      </c>
      <c r="M382" s="44" t="s">
        <v>711</v>
      </c>
      <c r="N382" s="44" t="s">
        <v>724</v>
      </c>
      <c r="O382" s="44" t="s">
        <v>729</v>
      </c>
      <c r="P382" s="44" t="s">
        <v>1114</v>
      </c>
      <c r="Q382" s="45">
        <v>833.73</v>
      </c>
      <c r="R382" s="45">
        <v>1116.5999999999999</v>
      </c>
      <c r="S382" s="45" t="str">
        <f>IF('standardised dimensions'!$R382&lt;=_xlfn.PERCENTILE.INC( Q382:Q1003,0.25),"Low",IF(R382&lt;=_xlfn.PERCENTILE.INC(Q382:Q1003,0.5),"Medium","High"))</f>
        <v>High</v>
      </c>
      <c r="T382" s="46">
        <v>0.17599999999999999</v>
      </c>
      <c r="U382" s="43">
        <v>14</v>
      </c>
      <c r="V382" s="45">
        <f t="shared" si="45"/>
        <v>12881.097599999999</v>
      </c>
      <c r="W382" s="45">
        <f t="shared" si="46"/>
        <v>11672.220000000001</v>
      </c>
      <c r="X382" s="45">
        <f t="shared" si="52"/>
        <v>1208.877599999998</v>
      </c>
      <c r="Y382" s="46">
        <f t="shared" si="53"/>
        <v>9.3848958958279924E-2</v>
      </c>
    </row>
    <row r="383" spans="1:25" x14ac:dyDescent="0.3">
      <c r="A383" s="35" t="s">
        <v>396</v>
      </c>
      <c r="B383" s="36">
        <v>45861</v>
      </c>
      <c r="C383" s="36" t="str">
        <f t="shared" si="47"/>
        <v>Jul-2025</v>
      </c>
      <c r="D383" s="36" t="str">
        <f t="shared" si="48"/>
        <v>Q3-2025</v>
      </c>
      <c r="E383" s="36">
        <v>45886</v>
      </c>
      <c r="F383" s="36">
        <f t="shared" si="49"/>
        <v>45886</v>
      </c>
      <c r="G383" s="37">
        <f t="shared" si="50"/>
        <v>25</v>
      </c>
      <c r="H383" s="38" t="s">
        <v>649</v>
      </c>
      <c r="I383" s="38" t="s">
        <v>658</v>
      </c>
      <c r="J383" s="38" t="s">
        <v>674</v>
      </c>
      <c r="K383" s="30" t="str">
        <f t="shared" si="51"/>
        <v>Europe→United Kingdom→Birmingham</v>
      </c>
      <c r="L383" s="38" t="s">
        <v>702</v>
      </c>
      <c r="M383" s="38" t="s">
        <v>708</v>
      </c>
      <c r="N383" s="38" t="s">
        <v>714</v>
      </c>
      <c r="O383" s="38" t="s">
        <v>728</v>
      </c>
      <c r="P383" s="38" t="s">
        <v>1115</v>
      </c>
      <c r="Q383" s="39">
        <v>1142.06</v>
      </c>
      <c r="R383" s="39">
        <v>1455</v>
      </c>
      <c r="S383" s="39" t="str">
        <f>IF('standardised dimensions'!$R383&lt;=_xlfn.PERCENTILE.INC( Q383:Q1004,0.25),"Low",IF(R383&lt;=_xlfn.PERCENTILE.INC(Q383:Q1004,0.5),"Medium","High"))</f>
        <v>High</v>
      </c>
      <c r="T383" s="40">
        <v>7.8E-2</v>
      </c>
      <c r="U383" s="37">
        <v>28</v>
      </c>
      <c r="V383" s="39">
        <f t="shared" si="45"/>
        <v>37562.28</v>
      </c>
      <c r="W383" s="39">
        <f t="shared" si="46"/>
        <v>31977.68</v>
      </c>
      <c r="X383" s="39">
        <f t="shared" si="52"/>
        <v>5584.5999999999985</v>
      </c>
      <c r="Y383" s="40">
        <f t="shared" si="53"/>
        <v>0.1486757459877302</v>
      </c>
    </row>
    <row r="384" spans="1:25" x14ac:dyDescent="0.3">
      <c r="A384" s="41" t="s">
        <v>397</v>
      </c>
      <c r="B384" s="42">
        <v>45097</v>
      </c>
      <c r="C384" s="42" t="str">
        <f t="shared" si="47"/>
        <v>Jun-2023</v>
      </c>
      <c r="D384" s="42" t="str">
        <f t="shared" si="48"/>
        <v>Q2-2023</v>
      </c>
      <c r="E384" s="42">
        <v>45115</v>
      </c>
      <c r="F384" s="42">
        <f t="shared" si="49"/>
        <v>45115</v>
      </c>
      <c r="G384" s="43">
        <f t="shared" si="50"/>
        <v>18</v>
      </c>
      <c r="H384" s="44" t="s">
        <v>648</v>
      </c>
      <c r="I384" s="44" t="s">
        <v>660</v>
      </c>
      <c r="J384" s="44" t="s">
        <v>700</v>
      </c>
      <c r="K384" s="30" t="str">
        <f t="shared" si="51"/>
        <v>Americas→USA→New York</v>
      </c>
      <c r="L384" s="44" t="s">
        <v>704</v>
      </c>
      <c r="M384" s="44" t="s">
        <v>709</v>
      </c>
      <c r="N384" s="44" t="s">
        <v>719</v>
      </c>
      <c r="O384" s="44" t="s">
        <v>729</v>
      </c>
      <c r="P384" s="44" t="s">
        <v>1116</v>
      </c>
      <c r="Q384" s="45">
        <v>1145.53</v>
      </c>
      <c r="R384" s="45">
        <v>1278.3</v>
      </c>
      <c r="S384" s="45" t="str">
        <f>IF('standardised dimensions'!$R384&lt;=_xlfn.PERCENTILE.INC( Q384:Q1005,0.25),"Low",IF(R384&lt;=_xlfn.PERCENTILE.INC(Q384:Q1005,0.5),"Medium","High"))</f>
        <v>High</v>
      </c>
      <c r="T384" s="46">
        <v>0.09</v>
      </c>
      <c r="U384" s="43">
        <v>41</v>
      </c>
      <c r="V384" s="45">
        <f t="shared" si="45"/>
        <v>47693.373</v>
      </c>
      <c r="W384" s="45">
        <f t="shared" si="46"/>
        <v>46966.729999999996</v>
      </c>
      <c r="X384" s="45">
        <f t="shared" si="52"/>
        <v>726.64300000000367</v>
      </c>
      <c r="Y384" s="46">
        <f t="shared" si="53"/>
        <v>1.5235722581416158E-2</v>
      </c>
    </row>
    <row r="385" spans="1:25" x14ac:dyDescent="0.3">
      <c r="A385" s="35" t="s">
        <v>398</v>
      </c>
      <c r="B385" s="36">
        <v>45491</v>
      </c>
      <c r="C385" s="36" t="str">
        <f t="shared" si="47"/>
        <v>Jul-2024</v>
      </c>
      <c r="D385" s="36" t="str">
        <f t="shared" si="48"/>
        <v>Q3-2024</v>
      </c>
      <c r="E385" s="36">
        <v>45511</v>
      </c>
      <c r="F385" s="36">
        <f t="shared" si="49"/>
        <v>45511</v>
      </c>
      <c r="G385" s="37">
        <f t="shared" si="50"/>
        <v>20</v>
      </c>
      <c r="H385" s="38" t="s">
        <v>649</v>
      </c>
      <c r="I385" s="38" t="s">
        <v>657</v>
      </c>
      <c r="J385" s="38" t="s">
        <v>673</v>
      </c>
      <c r="K385" s="30" t="str">
        <f t="shared" si="51"/>
        <v>Europe→France→Marseille</v>
      </c>
      <c r="L385" s="38" t="s">
        <v>701</v>
      </c>
      <c r="M385" s="38" t="s">
        <v>707</v>
      </c>
      <c r="N385" s="38" t="s">
        <v>721</v>
      </c>
      <c r="O385" s="38" t="s">
        <v>732</v>
      </c>
      <c r="P385" s="38" t="s">
        <v>1117</v>
      </c>
      <c r="Q385" s="39">
        <v>941.35</v>
      </c>
      <c r="R385" s="39">
        <v>899.83</v>
      </c>
      <c r="S385" s="39" t="str">
        <f>IF('standardised dimensions'!$R385&lt;=_xlfn.PERCENTILE.INC( Q385:Q1006,0.25),"Low",IF(R385&lt;=_xlfn.PERCENTILE.INC(Q385:Q1006,0.5),"Medium","High"))</f>
        <v>High</v>
      </c>
      <c r="T385" s="40">
        <v>5.8000000000000003E-2</v>
      </c>
      <c r="U385" s="37">
        <v>18</v>
      </c>
      <c r="V385" s="39">
        <f t="shared" si="45"/>
        <v>15257.51748</v>
      </c>
      <c r="W385" s="39">
        <f t="shared" si="46"/>
        <v>16944.3</v>
      </c>
      <c r="X385" s="39">
        <f t="shared" si="52"/>
        <v>-1686.7825199999988</v>
      </c>
      <c r="Y385" s="40">
        <f t="shared" si="53"/>
        <v>-0.11055419220139073</v>
      </c>
    </row>
    <row r="386" spans="1:25" x14ac:dyDescent="0.3">
      <c r="A386" s="41" t="s">
        <v>399</v>
      </c>
      <c r="B386" s="42">
        <v>45066</v>
      </c>
      <c r="C386" s="42" t="str">
        <f t="shared" si="47"/>
        <v>May-2023</v>
      </c>
      <c r="D386" s="42" t="str">
        <f t="shared" si="48"/>
        <v>Q2-2023</v>
      </c>
      <c r="E386" s="42">
        <v>45096</v>
      </c>
      <c r="F386" s="42">
        <f t="shared" si="49"/>
        <v>45096</v>
      </c>
      <c r="G386" s="43">
        <f t="shared" si="50"/>
        <v>30</v>
      </c>
      <c r="H386" s="44" t="s">
        <v>647</v>
      </c>
      <c r="I386" s="44" t="s">
        <v>654</v>
      </c>
      <c r="J386" s="44" t="s">
        <v>680</v>
      </c>
      <c r="K386" s="30" t="str">
        <f t="shared" si="51"/>
        <v>Asia→India→Delhi</v>
      </c>
      <c r="L386" s="44" t="s">
        <v>703</v>
      </c>
      <c r="M386" s="44" t="s">
        <v>709</v>
      </c>
      <c r="N386" s="44" t="s">
        <v>722</v>
      </c>
      <c r="O386" s="44" t="s">
        <v>731</v>
      </c>
      <c r="P386" s="44" t="s">
        <v>1118</v>
      </c>
      <c r="Q386" s="45">
        <v>1161.2</v>
      </c>
      <c r="R386" s="45">
        <v>878.73</v>
      </c>
      <c r="S386" s="45" t="str">
        <f>IF('standardised dimensions'!$R386&lt;=_xlfn.PERCENTILE.INC( Q386:Q1007,0.25),"Low",IF(R386&lt;=_xlfn.PERCENTILE.INC(Q386:Q1007,0.5),"Medium","High"))</f>
        <v>High</v>
      </c>
      <c r="T386" s="46">
        <v>0.19</v>
      </c>
      <c r="U386" s="43">
        <v>31</v>
      </c>
      <c r="V386" s="45">
        <f t="shared" ref="V386:V449" si="54">R386*U386*(1-T386)</f>
        <v>22064.910300000003</v>
      </c>
      <c r="W386" s="45">
        <f t="shared" ref="W386:W449" si="55">Q386*U386</f>
        <v>35997.200000000004</v>
      </c>
      <c r="X386" s="45">
        <f t="shared" si="52"/>
        <v>-13932.289700000001</v>
      </c>
      <c r="Y386" s="46">
        <f t="shared" si="53"/>
        <v>-0.63142290227212028</v>
      </c>
    </row>
    <row r="387" spans="1:25" x14ac:dyDescent="0.3">
      <c r="A387" s="35" t="s">
        <v>400</v>
      </c>
      <c r="B387" s="36">
        <v>45789</v>
      </c>
      <c r="C387" s="36" t="str">
        <f t="shared" ref="C387:C450" si="56">TEXT(B387,"MMM-YYYY")</f>
        <v>May-2025</v>
      </c>
      <c r="D387" s="36" t="str">
        <f t="shared" ref="D387:D450" si="57">"Q"&amp;ROUNDUP(MONTH(B387)/3,0)&amp;"-"&amp;YEAR(B387)</f>
        <v>Q2-2025</v>
      </c>
      <c r="E387" s="36">
        <v>45803</v>
      </c>
      <c r="F387" s="36">
        <f t="shared" ref="F387:F450" si="58">IF(E387&lt;B387,B387,E387)</f>
        <v>45803</v>
      </c>
      <c r="G387" s="37">
        <f t="shared" ref="G387:G450" si="59">F387-B387</f>
        <v>14</v>
      </c>
      <c r="H387" s="38" t="s">
        <v>647</v>
      </c>
      <c r="I387" s="38" t="s">
        <v>654</v>
      </c>
      <c r="J387" s="38" t="s">
        <v>696</v>
      </c>
      <c r="K387" s="30" t="str">
        <f t="shared" ref="K387:K450" si="60">CONCATENATE(H387&amp;"→"&amp;I387&amp;"→"&amp;J387)</f>
        <v>Asia→India→Hyderabad</v>
      </c>
      <c r="L387" s="38" t="s">
        <v>701</v>
      </c>
      <c r="M387" s="38" t="s">
        <v>709</v>
      </c>
      <c r="N387" s="38" t="s">
        <v>715</v>
      </c>
      <c r="O387" s="38" t="s">
        <v>728</v>
      </c>
      <c r="P387" s="38" t="s">
        <v>1119</v>
      </c>
      <c r="Q387" s="39">
        <v>320.12</v>
      </c>
      <c r="R387" s="39">
        <v>594.41999999999996</v>
      </c>
      <c r="S387" s="39" t="str">
        <f>IF('standardised dimensions'!$R387&lt;=_xlfn.PERCENTILE.INC( Q387:Q1008,0.25),"Low",IF(R387&lt;=_xlfn.PERCENTILE.INC(Q387:Q1008,0.5),"Medium","High"))</f>
        <v>Medium</v>
      </c>
      <c r="T387" s="40">
        <v>0.104</v>
      </c>
      <c r="U387" s="37">
        <v>18</v>
      </c>
      <c r="V387" s="39">
        <f t="shared" si="54"/>
        <v>9586.8057599999993</v>
      </c>
      <c r="W387" s="39">
        <f t="shared" si="55"/>
        <v>5762.16</v>
      </c>
      <c r="X387" s="39">
        <f t="shared" ref="X387:X450" si="61">V387-W387</f>
        <v>3824.6457599999994</v>
      </c>
      <c r="Y387" s="40">
        <f t="shared" ref="Y387:Y450" si="62">IF(V387=0,0,X387/V387)</f>
        <v>0.39894891538931104</v>
      </c>
    </row>
    <row r="388" spans="1:25" x14ac:dyDescent="0.3">
      <c r="A388" s="41" t="s">
        <v>401</v>
      </c>
      <c r="B388" s="42">
        <v>45419</v>
      </c>
      <c r="C388" s="42" t="str">
        <f t="shared" si="56"/>
        <v>May-2024</v>
      </c>
      <c r="D388" s="42" t="str">
        <f t="shared" si="57"/>
        <v>Q2-2024</v>
      </c>
      <c r="E388" s="42">
        <v>45424</v>
      </c>
      <c r="F388" s="42">
        <f t="shared" si="58"/>
        <v>45424</v>
      </c>
      <c r="G388" s="43">
        <f t="shared" si="59"/>
        <v>5</v>
      </c>
      <c r="H388" s="44" t="s">
        <v>646</v>
      </c>
      <c r="I388" s="44" t="s">
        <v>651</v>
      </c>
      <c r="J388" s="44" t="s">
        <v>669</v>
      </c>
      <c r="K388" s="30" t="str">
        <f t="shared" si="60"/>
        <v>Africa→Nigeria→Abuja</v>
      </c>
      <c r="L388" s="44" t="s">
        <v>703</v>
      </c>
      <c r="M388" s="44" t="s">
        <v>710</v>
      </c>
      <c r="N388" s="44" t="s">
        <v>716</v>
      </c>
      <c r="O388" s="44" t="s">
        <v>731</v>
      </c>
      <c r="P388" s="44" t="s">
        <v>1120</v>
      </c>
      <c r="Q388" s="45">
        <v>1163.99</v>
      </c>
      <c r="R388" s="45">
        <v>1617.85</v>
      </c>
      <c r="S388" s="45" t="str">
        <f>IF('standardised dimensions'!$R388&lt;=_xlfn.PERCENTILE.INC( Q388:Q1009,0.25),"Low",IF(R388&lt;=_xlfn.PERCENTILE.INC(Q388:Q1009,0.5),"Medium","High"))</f>
        <v>High</v>
      </c>
      <c r="T388" s="46">
        <v>0.127</v>
      </c>
      <c r="U388" s="43">
        <v>14</v>
      </c>
      <c r="V388" s="45">
        <f t="shared" si="54"/>
        <v>19773.362699999998</v>
      </c>
      <c r="W388" s="45">
        <f t="shared" si="55"/>
        <v>16295.86</v>
      </c>
      <c r="X388" s="45">
        <f t="shared" si="61"/>
        <v>3477.5026999999973</v>
      </c>
      <c r="Y388" s="46">
        <f t="shared" si="62"/>
        <v>0.17586804797749436</v>
      </c>
    </row>
    <row r="389" spans="1:25" x14ac:dyDescent="0.3">
      <c r="A389" s="35" t="s">
        <v>402</v>
      </c>
      <c r="B389" s="36">
        <v>45199</v>
      </c>
      <c r="C389" s="36" t="str">
        <f t="shared" si="56"/>
        <v>Sep-2023</v>
      </c>
      <c r="D389" s="36" t="str">
        <f t="shared" si="57"/>
        <v>Q3-2023</v>
      </c>
      <c r="E389" s="36">
        <v>45202</v>
      </c>
      <c r="F389" s="36">
        <f t="shared" si="58"/>
        <v>45202</v>
      </c>
      <c r="G389" s="37">
        <f t="shared" si="59"/>
        <v>3</v>
      </c>
      <c r="H389" s="38" t="s">
        <v>647</v>
      </c>
      <c r="I389" s="38" t="s">
        <v>659</v>
      </c>
      <c r="J389" s="38" t="s">
        <v>699</v>
      </c>
      <c r="K389" s="30" t="str">
        <f t="shared" si="60"/>
        <v>Asia→China→Beijing</v>
      </c>
      <c r="L389" s="38" t="s">
        <v>703</v>
      </c>
      <c r="M389" s="38" t="s">
        <v>707</v>
      </c>
      <c r="N389" s="38" t="s">
        <v>713</v>
      </c>
      <c r="O389" s="38" t="s">
        <v>731</v>
      </c>
      <c r="P389" s="38" t="s">
        <v>1121</v>
      </c>
      <c r="Q389" s="39">
        <v>1019.36</v>
      </c>
      <c r="R389" s="39">
        <v>972.91</v>
      </c>
      <c r="S389" s="39" t="str">
        <f>IF('standardised dimensions'!$R389&lt;=_xlfn.PERCENTILE.INC( Q389:Q1010,0.25),"Low",IF(R389&lt;=_xlfn.PERCENTILE.INC(Q389:Q1010,0.5),"Medium","High"))</f>
        <v>High</v>
      </c>
      <c r="T389" s="40">
        <v>0.14699999999999999</v>
      </c>
      <c r="U389" s="37">
        <v>17</v>
      </c>
      <c r="V389" s="39">
        <f t="shared" si="54"/>
        <v>14108.16791</v>
      </c>
      <c r="W389" s="39">
        <f t="shared" si="55"/>
        <v>17329.12</v>
      </c>
      <c r="X389" s="39">
        <f t="shared" si="61"/>
        <v>-3220.9520899999989</v>
      </c>
      <c r="Y389" s="40">
        <f t="shared" si="62"/>
        <v>-0.22830406545678819</v>
      </c>
    </row>
    <row r="390" spans="1:25" x14ac:dyDescent="0.3">
      <c r="A390" s="41" t="s">
        <v>403</v>
      </c>
      <c r="B390" s="42">
        <v>45225</v>
      </c>
      <c r="C390" s="42" t="str">
        <f t="shared" si="56"/>
        <v>Oct-2023</v>
      </c>
      <c r="D390" s="42" t="str">
        <f t="shared" si="57"/>
        <v>Q4-2023</v>
      </c>
      <c r="E390" s="42">
        <v>45235</v>
      </c>
      <c r="F390" s="42">
        <f t="shared" si="58"/>
        <v>45235</v>
      </c>
      <c r="G390" s="43">
        <f t="shared" si="59"/>
        <v>10</v>
      </c>
      <c r="H390" s="44" t="s">
        <v>646</v>
      </c>
      <c r="I390" s="44" t="s">
        <v>661</v>
      </c>
      <c r="J390" s="44" t="s">
        <v>695</v>
      </c>
      <c r="K390" s="30" t="str">
        <f t="shared" si="60"/>
        <v>Africa→South Africa→Cape Town</v>
      </c>
      <c r="L390" s="44" t="s">
        <v>703</v>
      </c>
      <c r="M390" s="44" t="s">
        <v>708</v>
      </c>
      <c r="N390" s="44" t="s">
        <v>714</v>
      </c>
      <c r="O390" s="44" t="s">
        <v>731</v>
      </c>
      <c r="P390" s="44" t="s">
        <v>1122</v>
      </c>
      <c r="Q390" s="45">
        <v>20.38</v>
      </c>
      <c r="R390" s="45">
        <v>42.56</v>
      </c>
      <c r="S390" s="45" t="str">
        <f>IF('standardised dimensions'!$R390&lt;=_xlfn.PERCENTILE.INC( Q390:Q1011,0.25),"Low",IF(R390&lt;=_xlfn.PERCENTILE.INC(Q390:Q1011,0.5),"Medium","High"))</f>
        <v>Low</v>
      </c>
      <c r="T390" s="46">
        <v>7.1999999999999995E-2</v>
      </c>
      <c r="U390" s="43">
        <v>11</v>
      </c>
      <c r="V390" s="45">
        <f t="shared" si="54"/>
        <v>434.45248000000004</v>
      </c>
      <c r="W390" s="45">
        <f t="shared" si="55"/>
        <v>224.17999999999998</v>
      </c>
      <c r="X390" s="45">
        <f t="shared" si="61"/>
        <v>210.27248000000006</v>
      </c>
      <c r="Y390" s="46">
        <f t="shared" si="62"/>
        <v>0.48399419885921713</v>
      </c>
    </row>
    <row r="391" spans="1:25" x14ac:dyDescent="0.3">
      <c r="A391" s="35" t="s">
        <v>404</v>
      </c>
      <c r="B391" s="36">
        <v>45823</v>
      </c>
      <c r="C391" s="36" t="str">
        <f t="shared" si="56"/>
        <v>Jun-2025</v>
      </c>
      <c r="D391" s="36" t="str">
        <f t="shared" si="57"/>
        <v>Q2-2025</v>
      </c>
      <c r="E391" s="36">
        <v>45838</v>
      </c>
      <c r="F391" s="36">
        <f t="shared" si="58"/>
        <v>45838</v>
      </c>
      <c r="G391" s="37">
        <f t="shared" si="59"/>
        <v>15</v>
      </c>
      <c r="H391" s="38" t="s">
        <v>646</v>
      </c>
      <c r="I391" s="38" t="s">
        <v>661</v>
      </c>
      <c r="J391" s="38" t="s">
        <v>682</v>
      </c>
      <c r="K391" s="30" t="str">
        <f t="shared" si="60"/>
        <v>Africa→South Africa→Johannesburg</v>
      </c>
      <c r="L391" s="38" t="s">
        <v>705</v>
      </c>
      <c r="M391" s="38" t="s">
        <v>711</v>
      </c>
      <c r="N391" s="38" t="s">
        <v>712</v>
      </c>
      <c r="O391" s="38" t="s">
        <v>732</v>
      </c>
      <c r="P391" s="38" t="s">
        <v>1123</v>
      </c>
      <c r="Q391" s="39">
        <v>1487.59</v>
      </c>
      <c r="R391" s="39">
        <v>1480.83</v>
      </c>
      <c r="S391" s="39" t="str">
        <f>IF('standardised dimensions'!$R391&lt;=_xlfn.PERCENTILE.INC( Q391:Q1012,0.25),"Low",IF(R391&lt;=_xlfn.PERCENTILE.INC(Q391:Q1012,0.5),"Medium","High"))</f>
        <v>High</v>
      </c>
      <c r="T391" s="40">
        <v>8.9999999999999993E-3</v>
      </c>
      <c r="U391" s="37">
        <v>11</v>
      </c>
      <c r="V391" s="39">
        <f t="shared" si="54"/>
        <v>16142.527829999999</v>
      </c>
      <c r="W391" s="39">
        <f t="shared" si="55"/>
        <v>16363.49</v>
      </c>
      <c r="X391" s="39">
        <f t="shared" si="61"/>
        <v>-220.9621700000007</v>
      </c>
      <c r="Y391" s="40">
        <f t="shared" si="62"/>
        <v>-1.3688201273492908E-2</v>
      </c>
    </row>
    <row r="392" spans="1:25" x14ac:dyDescent="0.3">
      <c r="A392" s="41" t="s">
        <v>405</v>
      </c>
      <c r="B392" s="42">
        <v>45514</v>
      </c>
      <c r="C392" s="42" t="str">
        <f t="shared" si="56"/>
        <v>Aug-2024</v>
      </c>
      <c r="D392" s="42" t="str">
        <f t="shared" si="57"/>
        <v>Q3-2024</v>
      </c>
      <c r="E392" s="42">
        <v>45542</v>
      </c>
      <c r="F392" s="42">
        <f t="shared" si="58"/>
        <v>45542</v>
      </c>
      <c r="G392" s="43">
        <f t="shared" si="59"/>
        <v>28</v>
      </c>
      <c r="H392" s="44" t="s">
        <v>649</v>
      </c>
      <c r="I392" s="44" t="s">
        <v>657</v>
      </c>
      <c r="J392" s="44" t="s">
        <v>673</v>
      </c>
      <c r="K392" s="30" t="str">
        <f t="shared" si="60"/>
        <v>Europe→France→Marseille</v>
      </c>
      <c r="L392" s="44" t="s">
        <v>703</v>
      </c>
      <c r="M392" s="44" t="s">
        <v>711</v>
      </c>
      <c r="N392" s="44" t="s">
        <v>721</v>
      </c>
      <c r="O392" s="44" t="s">
        <v>728</v>
      </c>
      <c r="P392" s="44" t="s">
        <v>1124</v>
      </c>
      <c r="Q392" s="45">
        <v>229.96</v>
      </c>
      <c r="R392" s="45">
        <v>564.26</v>
      </c>
      <c r="S392" s="45" t="str">
        <f>IF('standardised dimensions'!$R392&lt;=_xlfn.PERCENTILE.INC( Q392:Q1013,0.25),"Low",IF(R392&lt;=_xlfn.PERCENTILE.INC(Q392:Q1013,0.5),"Medium","High"))</f>
        <v>Medium</v>
      </c>
      <c r="T392" s="46">
        <v>0.105</v>
      </c>
      <c r="U392" s="43">
        <v>5</v>
      </c>
      <c r="V392" s="45">
        <f t="shared" si="54"/>
        <v>2525.0635000000002</v>
      </c>
      <c r="W392" s="45">
        <f t="shared" si="55"/>
        <v>1149.8</v>
      </c>
      <c r="X392" s="45">
        <f t="shared" si="61"/>
        <v>1375.2635000000002</v>
      </c>
      <c r="Y392" s="46">
        <f t="shared" si="62"/>
        <v>0.54464511486542821</v>
      </c>
    </row>
    <row r="393" spans="1:25" x14ac:dyDescent="0.3">
      <c r="A393" s="35" t="s">
        <v>406</v>
      </c>
      <c r="B393" s="36">
        <v>45208</v>
      </c>
      <c r="C393" s="36" t="str">
        <f t="shared" si="56"/>
        <v>Oct-2023</v>
      </c>
      <c r="D393" s="36" t="str">
        <f t="shared" si="57"/>
        <v>Q4-2023</v>
      </c>
      <c r="E393" s="36">
        <v>45225</v>
      </c>
      <c r="F393" s="36">
        <f t="shared" si="58"/>
        <v>45225</v>
      </c>
      <c r="G393" s="37">
        <f t="shared" si="59"/>
        <v>17</v>
      </c>
      <c r="H393" s="38" t="s">
        <v>647</v>
      </c>
      <c r="I393" s="38" t="s">
        <v>659</v>
      </c>
      <c r="J393" s="38" t="s">
        <v>685</v>
      </c>
      <c r="K393" s="30" t="str">
        <f t="shared" si="60"/>
        <v>Asia→China→Shanghai</v>
      </c>
      <c r="L393" s="38" t="s">
        <v>704</v>
      </c>
      <c r="M393" s="38" t="s">
        <v>709</v>
      </c>
      <c r="N393" s="38" t="s">
        <v>712</v>
      </c>
      <c r="O393" s="38" t="s">
        <v>727</v>
      </c>
      <c r="P393" s="38" t="s">
        <v>1125</v>
      </c>
      <c r="Q393" s="39">
        <v>1132.03</v>
      </c>
      <c r="R393" s="39">
        <v>2137.21</v>
      </c>
      <c r="S393" s="39" t="str">
        <f>IF('standardised dimensions'!$R393&lt;=_xlfn.PERCENTILE.INC( Q393:Q1014,0.25),"Low",IF(R393&lt;=_xlfn.PERCENTILE.INC(Q393:Q1014,0.5),"Medium","High"))</f>
        <v>High</v>
      </c>
      <c r="T393" s="40">
        <v>0.35699999999999998</v>
      </c>
      <c r="U393" s="37">
        <v>35</v>
      </c>
      <c r="V393" s="39">
        <f t="shared" si="54"/>
        <v>48097.911050000002</v>
      </c>
      <c r="W393" s="39">
        <f t="shared" si="55"/>
        <v>39621.049999999996</v>
      </c>
      <c r="X393" s="39">
        <f t="shared" si="61"/>
        <v>8476.8610500000068</v>
      </c>
      <c r="Y393" s="40">
        <f t="shared" si="62"/>
        <v>0.17624177152284051</v>
      </c>
    </row>
    <row r="394" spans="1:25" x14ac:dyDescent="0.3">
      <c r="A394" s="41" t="s">
        <v>407</v>
      </c>
      <c r="B394" s="42">
        <v>45360</v>
      </c>
      <c r="C394" s="42" t="str">
        <f t="shared" si="56"/>
        <v>Mar-2024</v>
      </c>
      <c r="D394" s="42" t="str">
        <f t="shared" si="57"/>
        <v>Q1-2024</v>
      </c>
      <c r="E394" s="42">
        <v>45377</v>
      </c>
      <c r="F394" s="42">
        <f t="shared" si="58"/>
        <v>45377</v>
      </c>
      <c r="G394" s="43">
        <f t="shared" si="59"/>
        <v>17</v>
      </c>
      <c r="H394" s="44" t="s">
        <v>648</v>
      </c>
      <c r="I394" s="44" t="s">
        <v>660</v>
      </c>
      <c r="J394" s="44" t="s">
        <v>686</v>
      </c>
      <c r="K394" s="30" t="str">
        <f t="shared" si="60"/>
        <v>Americas→USA→San Francisco</v>
      </c>
      <c r="L394" s="44" t="s">
        <v>702</v>
      </c>
      <c r="M394" s="44" t="s">
        <v>711</v>
      </c>
      <c r="N394" s="44" t="s">
        <v>714</v>
      </c>
      <c r="O394" s="44" t="s">
        <v>730</v>
      </c>
      <c r="P394" s="44" t="s">
        <v>1126</v>
      </c>
      <c r="Q394" s="45">
        <v>1137.4100000000001</v>
      </c>
      <c r="R394" s="45">
        <v>1680.93</v>
      </c>
      <c r="S394" s="45" t="str">
        <f>IF('standardised dimensions'!$R394&lt;=_xlfn.PERCENTILE.INC( Q394:Q1015,0.25),"Low",IF(R394&lt;=_xlfn.PERCENTILE.INC(Q394:Q1015,0.5),"Medium","High"))</f>
        <v>High</v>
      </c>
      <c r="T394" s="46">
        <v>0.254</v>
      </c>
      <c r="U394" s="43">
        <v>9</v>
      </c>
      <c r="V394" s="45">
        <f t="shared" si="54"/>
        <v>11285.764020000001</v>
      </c>
      <c r="W394" s="45">
        <f t="shared" si="55"/>
        <v>10236.69</v>
      </c>
      <c r="X394" s="45">
        <f t="shared" si="61"/>
        <v>1049.07402</v>
      </c>
      <c r="Y394" s="46">
        <f t="shared" si="62"/>
        <v>9.2955516183121464E-2</v>
      </c>
    </row>
    <row r="395" spans="1:25" x14ac:dyDescent="0.3">
      <c r="A395" s="35" t="s">
        <v>408</v>
      </c>
      <c r="B395" s="36">
        <v>45075</v>
      </c>
      <c r="C395" s="36" t="str">
        <f t="shared" si="56"/>
        <v>May-2023</v>
      </c>
      <c r="D395" s="36" t="str">
        <f t="shared" si="57"/>
        <v>Q2-2023</v>
      </c>
      <c r="E395" s="36">
        <v>45097</v>
      </c>
      <c r="F395" s="36">
        <f t="shared" si="58"/>
        <v>45097</v>
      </c>
      <c r="G395" s="37">
        <f t="shared" si="59"/>
        <v>22</v>
      </c>
      <c r="H395" s="38" t="s">
        <v>649</v>
      </c>
      <c r="I395" s="38" t="s">
        <v>658</v>
      </c>
      <c r="J395" s="38" t="s">
        <v>683</v>
      </c>
      <c r="K395" s="30" t="str">
        <f t="shared" si="60"/>
        <v>Europe→United Kingdom→London</v>
      </c>
      <c r="L395" s="38" t="s">
        <v>705</v>
      </c>
      <c r="M395" s="38" t="s">
        <v>711</v>
      </c>
      <c r="N395" s="38" t="s">
        <v>723</v>
      </c>
      <c r="O395" s="38" t="s">
        <v>727</v>
      </c>
      <c r="P395" s="38" t="s">
        <v>1127</v>
      </c>
      <c r="Q395" s="39">
        <v>1295.3900000000001</v>
      </c>
      <c r="R395" s="39">
        <v>2905.06</v>
      </c>
      <c r="S395" s="39" t="str">
        <f>IF('standardised dimensions'!$R395&lt;=_xlfn.PERCENTILE.INC( Q395:Q1016,0.25),"Low",IF(R395&lt;=_xlfn.PERCENTILE.INC(Q395:Q1016,0.5),"Medium","High"))</f>
        <v>High</v>
      </c>
      <c r="T395" s="40">
        <v>0.14799999999999999</v>
      </c>
      <c r="U395" s="37">
        <v>8</v>
      </c>
      <c r="V395" s="39">
        <f t="shared" si="54"/>
        <v>19800.88896</v>
      </c>
      <c r="W395" s="39">
        <f t="shared" si="55"/>
        <v>10363.120000000001</v>
      </c>
      <c r="X395" s="39">
        <f t="shared" si="61"/>
        <v>9437.7689599999994</v>
      </c>
      <c r="Y395" s="40">
        <f t="shared" si="62"/>
        <v>0.47663359857556614</v>
      </c>
    </row>
    <row r="396" spans="1:25" x14ac:dyDescent="0.3">
      <c r="A396" s="41" t="s">
        <v>409</v>
      </c>
      <c r="B396" s="42">
        <v>45804</v>
      </c>
      <c r="C396" s="42" t="str">
        <f t="shared" si="56"/>
        <v>May-2025</v>
      </c>
      <c r="D396" s="42" t="str">
        <f t="shared" si="57"/>
        <v>Q2-2025</v>
      </c>
      <c r="E396" s="42">
        <v>45816</v>
      </c>
      <c r="F396" s="42">
        <f t="shared" si="58"/>
        <v>45816</v>
      </c>
      <c r="G396" s="43">
        <f t="shared" si="59"/>
        <v>12</v>
      </c>
      <c r="H396" s="44" t="s">
        <v>647</v>
      </c>
      <c r="I396" s="44" t="s">
        <v>652</v>
      </c>
      <c r="J396" s="44" t="s">
        <v>666</v>
      </c>
      <c r="K396" s="30" t="str">
        <f t="shared" si="60"/>
        <v>Asia→Japan→Osaka</v>
      </c>
      <c r="L396" s="44" t="s">
        <v>701</v>
      </c>
      <c r="M396" s="44" t="s">
        <v>707</v>
      </c>
      <c r="N396" s="44" t="s">
        <v>722</v>
      </c>
      <c r="O396" s="44" t="s">
        <v>733</v>
      </c>
      <c r="P396" s="44" t="s">
        <v>1128</v>
      </c>
      <c r="Q396" s="45">
        <v>653.6</v>
      </c>
      <c r="R396" s="45">
        <v>842.09</v>
      </c>
      <c r="S396" s="45" t="str">
        <f>IF('standardised dimensions'!$R396&lt;=_xlfn.PERCENTILE.INC( Q396:Q1017,0.25),"Low",IF(R396&lt;=_xlfn.PERCENTILE.INC(Q396:Q1017,0.5),"Medium","High"))</f>
        <v>High</v>
      </c>
      <c r="T396" s="46">
        <v>9.8000000000000004E-2</v>
      </c>
      <c r="U396" s="43">
        <v>19</v>
      </c>
      <c r="V396" s="45">
        <f t="shared" si="54"/>
        <v>14431.738420000001</v>
      </c>
      <c r="W396" s="45">
        <f t="shared" si="55"/>
        <v>12418.4</v>
      </c>
      <c r="X396" s="45">
        <f t="shared" si="61"/>
        <v>2013.3384200000019</v>
      </c>
      <c r="Y396" s="46">
        <f t="shared" si="62"/>
        <v>0.13950768517324622</v>
      </c>
    </row>
    <row r="397" spans="1:25" x14ac:dyDescent="0.3">
      <c r="A397" s="35" t="s">
        <v>410</v>
      </c>
      <c r="B397" s="36">
        <v>45890</v>
      </c>
      <c r="C397" s="36" t="str">
        <f t="shared" si="56"/>
        <v>Aug-2025</v>
      </c>
      <c r="D397" s="36" t="str">
        <f t="shared" si="57"/>
        <v>Q3-2025</v>
      </c>
      <c r="E397" s="36">
        <v>45914</v>
      </c>
      <c r="F397" s="36">
        <f t="shared" si="58"/>
        <v>45914</v>
      </c>
      <c r="G397" s="37">
        <f t="shared" si="59"/>
        <v>24</v>
      </c>
      <c r="H397" s="38" t="s">
        <v>649</v>
      </c>
      <c r="I397" s="38" t="s">
        <v>656</v>
      </c>
      <c r="J397" s="38" t="s">
        <v>671</v>
      </c>
      <c r="K397" s="30" t="str">
        <f t="shared" si="60"/>
        <v>Europe→Germany→Berlin</v>
      </c>
      <c r="L397" s="38" t="s">
        <v>703</v>
      </c>
      <c r="M397" s="38" t="s">
        <v>708</v>
      </c>
      <c r="N397" s="38" t="s">
        <v>720</v>
      </c>
      <c r="O397" s="38" t="s">
        <v>732</v>
      </c>
      <c r="P397" s="38" t="s">
        <v>1129</v>
      </c>
      <c r="Q397" s="39">
        <v>1397.67</v>
      </c>
      <c r="R397" s="39">
        <v>3131.37</v>
      </c>
      <c r="S397" s="39" t="str">
        <f>IF('standardised dimensions'!$R397&lt;=_xlfn.PERCENTILE.INC( Q397:Q1018,0.25),"Low",IF(R397&lt;=_xlfn.PERCENTILE.INC(Q397:Q1018,0.5),"Medium","High"))</f>
        <v>High</v>
      </c>
      <c r="T397" s="40">
        <v>0.10299999999999999</v>
      </c>
      <c r="U397" s="37">
        <v>20</v>
      </c>
      <c r="V397" s="39">
        <f t="shared" si="54"/>
        <v>56176.777799999996</v>
      </c>
      <c r="W397" s="39">
        <f t="shared" si="55"/>
        <v>27953.4</v>
      </c>
      <c r="X397" s="39">
        <f t="shared" si="61"/>
        <v>28223.377799999995</v>
      </c>
      <c r="Y397" s="40">
        <f t="shared" si="62"/>
        <v>0.50240293062874808</v>
      </c>
    </row>
    <row r="398" spans="1:25" x14ac:dyDescent="0.3">
      <c r="A398" s="41" t="s">
        <v>411</v>
      </c>
      <c r="B398" s="42">
        <v>45638</v>
      </c>
      <c r="C398" s="42" t="str">
        <f t="shared" si="56"/>
        <v>Dec-2024</v>
      </c>
      <c r="D398" s="42" t="str">
        <f t="shared" si="57"/>
        <v>Q4-2024</v>
      </c>
      <c r="E398" s="42">
        <v>45646</v>
      </c>
      <c r="F398" s="42">
        <f t="shared" si="58"/>
        <v>45646</v>
      </c>
      <c r="G398" s="43">
        <f t="shared" si="59"/>
        <v>8</v>
      </c>
      <c r="H398" s="44" t="s">
        <v>647</v>
      </c>
      <c r="I398" s="44" t="s">
        <v>652</v>
      </c>
      <c r="J398" s="44" t="s">
        <v>689</v>
      </c>
      <c r="K398" s="30" t="str">
        <f t="shared" si="60"/>
        <v>Asia→Japan→Tokyo</v>
      </c>
      <c r="L398" s="44" t="s">
        <v>701</v>
      </c>
      <c r="M398" s="44" t="s">
        <v>707</v>
      </c>
      <c r="N398" s="44" t="s">
        <v>717</v>
      </c>
      <c r="O398" s="44" t="s">
        <v>731</v>
      </c>
      <c r="P398" s="44" t="s">
        <v>1130</v>
      </c>
      <c r="Q398" s="45">
        <v>1202.47</v>
      </c>
      <c r="R398" s="45">
        <v>1444.72</v>
      </c>
      <c r="S398" s="45" t="str">
        <f>IF('standardised dimensions'!$R398&lt;=_xlfn.PERCENTILE.INC( Q398:Q1019,0.25),"Low",IF(R398&lt;=_xlfn.PERCENTILE.INC(Q398:Q1019,0.5),"Medium","High"))</f>
        <v>High</v>
      </c>
      <c r="T398" s="46">
        <v>0.24099999999999999</v>
      </c>
      <c r="U398" s="43">
        <v>17</v>
      </c>
      <c r="V398" s="45">
        <f t="shared" si="54"/>
        <v>18641.222160000001</v>
      </c>
      <c r="W398" s="45">
        <f t="shared" si="55"/>
        <v>20441.990000000002</v>
      </c>
      <c r="X398" s="45">
        <f t="shared" si="61"/>
        <v>-1800.7678400000004</v>
      </c>
      <c r="Y398" s="46">
        <f t="shared" si="62"/>
        <v>-9.6601382921343834E-2</v>
      </c>
    </row>
    <row r="399" spans="1:25" x14ac:dyDescent="0.3">
      <c r="A399" s="35" t="s">
        <v>412</v>
      </c>
      <c r="B399" s="36">
        <v>45914</v>
      </c>
      <c r="C399" s="36" t="str">
        <f t="shared" si="56"/>
        <v>Sep-2025</v>
      </c>
      <c r="D399" s="36" t="str">
        <f t="shared" si="57"/>
        <v>Q3-2025</v>
      </c>
      <c r="E399" s="36">
        <v>45923</v>
      </c>
      <c r="F399" s="36">
        <f t="shared" si="58"/>
        <v>45923</v>
      </c>
      <c r="G399" s="37">
        <f t="shared" si="59"/>
        <v>9</v>
      </c>
      <c r="H399" s="38" t="s">
        <v>646</v>
      </c>
      <c r="I399" s="38" t="s">
        <v>661</v>
      </c>
      <c r="J399" s="38" t="s">
        <v>687</v>
      </c>
      <c r="K399" s="30" t="str">
        <f t="shared" si="60"/>
        <v>Africa→South Africa→Durban</v>
      </c>
      <c r="L399" s="38" t="s">
        <v>703</v>
      </c>
      <c r="M399" s="38" t="s">
        <v>708</v>
      </c>
      <c r="N399" s="38" t="s">
        <v>726</v>
      </c>
      <c r="O399" s="38" t="s">
        <v>727</v>
      </c>
      <c r="P399" s="38" t="s">
        <v>1131</v>
      </c>
      <c r="Q399" s="39">
        <v>1310.3</v>
      </c>
      <c r="R399" s="39">
        <v>2875.8</v>
      </c>
      <c r="S399" s="39" t="str">
        <f>IF('standardised dimensions'!$R399&lt;=_xlfn.PERCENTILE.INC( Q399:Q1020,0.25),"Low",IF(R399&lt;=_xlfn.PERCENTILE.INC(Q399:Q1020,0.5),"Medium","High"))</f>
        <v>High</v>
      </c>
      <c r="T399" s="40">
        <v>8.3000000000000004E-2</v>
      </c>
      <c r="U399" s="37">
        <v>5</v>
      </c>
      <c r="V399" s="39">
        <f t="shared" si="54"/>
        <v>13185.543</v>
      </c>
      <c r="W399" s="39">
        <f t="shared" si="55"/>
        <v>6551.5</v>
      </c>
      <c r="X399" s="39">
        <f t="shared" si="61"/>
        <v>6634.0429999999997</v>
      </c>
      <c r="Y399" s="40">
        <f t="shared" si="62"/>
        <v>0.50313005691157353</v>
      </c>
    </row>
    <row r="400" spans="1:25" x14ac:dyDescent="0.3">
      <c r="A400" s="41" t="s">
        <v>413</v>
      </c>
      <c r="B400" s="42">
        <v>45541</v>
      </c>
      <c r="C400" s="42" t="str">
        <f t="shared" si="56"/>
        <v>Sep-2024</v>
      </c>
      <c r="D400" s="42" t="str">
        <f t="shared" si="57"/>
        <v>Q3-2024</v>
      </c>
      <c r="E400" s="42">
        <v>45569</v>
      </c>
      <c r="F400" s="42">
        <f t="shared" si="58"/>
        <v>45569</v>
      </c>
      <c r="G400" s="43">
        <f t="shared" si="59"/>
        <v>28</v>
      </c>
      <c r="H400" s="44" t="s">
        <v>646</v>
      </c>
      <c r="I400" s="44" t="s">
        <v>661</v>
      </c>
      <c r="J400" s="44" t="s">
        <v>695</v>
      </c>
      <c r="K400" s="30" t="str">
        <f t="shared" si="60"/>
        <v>Africa→South Africa→Cape Town</v>
      </c>
      <c r="L400" s="44" t="s">
        <v>701</v>
      </c>
      <c r="M400" s="44" t="s">
        <v>709</v>
      </c>
      <c r="N400" s="44" t="s">
        <v>726</v>
      </c>
      <c r="O400" s="44" t="s">
        <v>732</v>
      </c>
      <c r="P400" s="44" t="s">
        <v>1132</v>
      </c>
      <c r="Q400" s="45">
        <v>1174.17</v>
      </c>
      <c r="R400" s="45">
        <v>1641.61</v>
      </c>
      <c r="S400" s="45" t="str">
        <f>IF('standardised dimensions'!$R400&lt;=_xlfn.PERCENTILE.INC( Q400:Q1021,0.25),"Low",IF(R400&lt;=_xlfn.PERCENTILE.INC(Q400:Q1021,0.5),"Medium","High"))</f>
        <v>High</v>
      </c>
      <c r="T400" s="46">
        <v>0.122</v>
      </c>
      <c r="U400" s="43">
        <v>9</v>
      </c>
      <c r="V400" s="45">
        <f t="shared" si="54"/>
        <v>12972.00222</v>
      </c>
      <c r="W400" s="45">
        <f t="shared" si="55"/>
        <v>10567.53</v>
      </c>
      <c r="X400" s="45">
        <f t="shared" si="61"/>
        <v>2404.4722199999997</v>
      </c>
      <c r="Y400" s="46">
        <f t="shared" si="62"/>
        <v>0.18535860380079394</v>
      </c>
    </row>
    <row r="401" spans="1:25" x14ac:dyDescent="0.3">
      <c r="A401" s="35" t="s">
        <v>414</v>
      </c>
      <c r="B401" s="36">
        <v>45759</v>
      </c>
      <c r="C401" s="36" t="str">
        <f t="shared" si="56"/>
        <v>Apr-2025</v>
      </c>
      <c r="D401" s="36" t="str">
        <f t="shared" si="57"/>
        <v>Q2-2025</v>
      </c>
      <c r="E401" s="36">
        <v>45777</v>
      </c>
      <c r="F401" s="36">
        <f t="shared" si="58"/>
        <v>45777</v>
      </c>
      <c r="G401" s="37">
        <f t="shared" si="59"/>
        <v>18</v>
      </c>
      <c r="H401" s="38" t="s">
        <v>646</v>
      </c>
      <c r="I401" s="38" t="s">
        <v>650</v>
      </c>
      <c r="J401" s="38" t="s">
        <v>662</v>
      </c>
      <c r="K401" s="30" t="str">
        <f t="shared" si="60"/>
        <v>Africa→Kenya→Kisumu</v>
      </c>
      <c r="L401" s="38" t="s">
        <v>701</v>
      </c>
      <c r="M401" s="38" t="s">
        <v>709</v>
      </c>
      <c r="N401" s="38" t="s">
        <v>721</v>
      </c>
      <c r="O401" s="38" t="s">
        <v>729</v>
      </c>
      <c r="P401" s="38" t="s">
        <v>1133</v>
      </c>
      <c r="Q401" s="39">
        <v>1119.04</v>
      </c>
      <c r="R401" s="39">
        <v>1299.02</v>
      </c>
      <c r="S401" s="39" t="str">
        <f>IF('standardised dimensions'!$R401&lt;=_xlfn.PERCENTILE.INC( Q401:Q1022,0.25),"Low",IF(R401&lt;=_xlfn.PERCENTILE.INC(Q401:Q1022,0.5),"Medium","High"))</f>
        <v>High</v>
      </c>
      <c r="T401" s="40">
        <v>2.5000000000000001E-2</v>
      </c>
      <c r="U401" s="37">
        <v>14</v>
      </c>
      <c r="V401" s="39">
        <f t="shared" si="54"/>
        <v>17731.623</v>
      </c>
      <c r="W401" s="39">
        <f t="shared" si="55"/>
        <v>15666.56</v>
      </c>
      <c r="X401" s="39">
        <f t="shared" si="61"/>
        <v>2065.0630000000001</v>
      </c>
      <c r="Y401" s="40">
        <f t="shared" si="62"/>
        <v>0.11646215352085933</v>
      </c>
    </row>
    <row r="402" spans="1:25" x14ac:dyDescent="0.3">
      <c r="A402" s="41" t="s">
        <v>415</v>
      </c>
      <c r="B402" s="42">
        <v>45516</v>
      </c>
      <c r="C402" s="42" t="str">
        <f t="shared" si="56"/>
        <v>Aug-2024</v>
      </c>
      <c r="D402" s="42" t="str">
        <f t="shared" si="57"/>
        <v>Q3-2024</v>
      </c>
      <c r="E402" s="42">
        <v>45519</v>
      </c>
      <c r="F402" s="42">
        <f t="shared" si="58"/>
        <v>45519</v>
      </c>
      <c r="G402" s="43">
        <f t="shared" si="59"/>
        <v>3</v>
      </c>
      <c r="H402" s="44" t="s">
        <v>648</v>
      </c>
      <c r="I402" s="44" t="s">
        <v>660</v>
      </c>
      <c r="J402" s="44" t="s">
        <v>677</v>
      </c>
      <c r="K402" s="30" t="str">
        <f t="shared" si="60"/>
        <v>Americas→USA→Chicago</v>
      </c>
      <c r="L402" s="44" t="s">
        <v>701</v>
      </c>
      <c r="M402" s="44" t="s">
        <v>709</v>
      </c>
      <c r="N402" s="44" t="s">
        <v>726</v>
      </c>
      <c r="O402" s="44" t="s">
        <v>728</v>
      </c>
      <c r="P402" s="44" t="s">
        <v>1134</v>
      </c>
      <c r="Q402" s="45">
        <v>850.7</v>
      </c>
      <c r="R402" s="45">
        <v>1118.56</v>
      </c>
      <c r="S402" s="45" t="str">
        <f>IF('standardised dimensions'!$R402&lt;=_xlfn.PERCENTILE.INC( Q402:Q1023,0.25),"Low",IF(R402&lt;=_xlfn.PERCENTILE.INC(Q402:Q1023,0.5),"Medium","High"))</f>
        <v>High</v>
      </c>
      <c r="T402" s="46">
        <v>0.18</v>
      </c>
      <c r="U402" s="43">
        <v>19</v>
      </c>
      <c r="V402" s="45">
        <f t="shared" si="54"/>
        <v>17427.164800000002</v>
      </c>
      <c r="W402" s="45">
        <f t="shared" si="55"/>
        <v>16163.300000000001</v>
      </c>
      <c r="X402" s="45">
        <f t="shared" si="61"/>
        <v>1263.8648000000012</v>
      </c>
      <c r="Y402" s="46">
        <f t="shared" si="62"/>
        <v>7.2522685962090688E-2</v>
      </c>
    </row>
    <row r="403" spans="1:25" x14ac:dyDescent="0.3">
      <c r="A403" s="35" t="s">
        <v>416</v>
      </c>
      <c r="B403" s="36">
        <v>45601</v>
      </c>
      <c r="C403" s="36" t="str">
        <f t="shared" si="56"/>
        <v>Nov-2024</v>
      </c>
      <c r="D403" s="36" t="str">
        <f t="shared" si="57"/>
        <v>Q4-2024</v>
      </c>
      <c r="E403" s="36">
        <v>45604</v>
      </c>
      <c r="F403" s="36">
        <f t="shared" si="58"/>
        <v>45604</v>
      </c>
      <c r="G403" s="37">
        <f t="shared" si="59"/>
        <v>3</v>
      </c>
      <c r="H403" s="38" t="s">
        <v>648</v>
      </c>
      <c r="I403" s="38" t="s">
        <v>653</v>
      </c>
      <c r="J403" s="38" t="s">
        <v>667</v>
      </c>
      <c r="K403" s="30" t="str">
        <f t="shared" si="60"/>
        <v>Americas→Canada→Toronto</v>
      </c>
      <c r="L403" s="38" t="s">
        <v>702</v>
      </c>
      <c r="M403" s="38" t="s">
        <v>709</v>
      </c>
      <c r="N403" s="38" t="s">
        <v>719</v>
      </c>
      <c r="O403" s="38" t="s">
        <v>727</v>
      </c>
      <c r="P403" s="38" t="s">
        <v>1135</v>
      </c>
      <c r="Q403" s="39">
        <v>1020.4</v>
      </c>
      <c r="R403" s="39">
        <v>1184.71</v>
      </c>
      <c r="S403" s="39" t="str">
        <f>IF('standardised dimensions'!$R403&lt;=_xlfn.PERCENTILE.INC( Q403:Q1024,0.25),"Low",IF(R403&lt;=_xlfn.PERCENTILE.INC(Q403:Q1024,0.5),"Medium","High"))</f>
        <v>High</v>
      </c>
      <c r="T403" s="40">
        <v>0.106</v>
      </c>
      <c r="U403" s="37">
        <v>16</v>
      </c>
      <c r="V403" s="39">
        <f t="shared" si="54"/>
        <v>16946.091840000001</v>
      </c>
      <c r="W403" s="39">
        <f t="shared" si="55"/>
        <v>16326.4</v>
      </c>
      <c r="X403" s="39">
        <f t="shared" si="61"/>
        <v>619.69184000000132</v>
      </c>
      <c r="Y403" s="40">
        <f t="shared" si="62"/>
        <v>3.6568422138328345E-2</v>
      </c>
    </row>
    <row r="404" spans="1:25" x14ac:dyDescent="0.3">
      <c r="A404" s="41" t="s">
        <v>417</v>
      </c>
      <c r="B404" s="42">
        <v>45497</v>
      </c>
      <c r="C404" s="42" t="str">
        <f t="shared" si="56"/>
        <v>Jul-2024</v>
      </c>
      <c r="D404" s="42" t="str">
        <f t="shared" si="57"/>
        <v>Q3-2024</v>
      </c>
      <c r="E404" s="42">
        <v>45512</v>
      </c>
      <c r="F404" s="42">
        <f t="shared" si="58"/>
        <v>45512</v>
      </c>
      <c r="G404" s="43">
        <f t="shared" si="59"/>
        <v>15</v>
      </c>
      <c r="H404" s="44" t="s">
        <v>649</v>
      </c>
      <c r="I404" s="44" t="s">
        <v>657</v>
      </c>
      <c r="J404" s="44" t="s">
        <v>673</v>
      </c>
      <c r="K404" s="30" t="str">
        <f t="shared" si="60"/>
        <v>Europe→France→Marseille</v>
      </c>
      <c r="L404" s="44" t="s">
        <v>706</v>
      </c>
      <c r="M404" s="44" t="s">
        <v>709</v>
      </c>
      <c r="N404" s="44" t="s">
        <v>722</v>
      </c>
      <c r="O404" s="44" t="s">
        <v>731</v>
      </c>
      <c r="P404" s="44" t="s">
        <v>1136</v>
      </c>
      <c r="Q404" s="45">
        <v>501.5</v>
      </c>
      <c r="R404" s="45">
        <v>1201.47</v>
      </c>
      <c r="S404" s="45" t="str">
        <f>IF('standardised dimensions'!$R404&lt;=_xlfn.PERCENTILE.INC( Q404:Q1025,0.25),"Low",IF(R404&lt;=_xlfn.PERCENTILE.INC(Q404:Q1025,0.5),"Medium","High"))</f>
        <v>High</v>
      </c>
      <c r="T404" s="46">
        <v>0.126</v>
      </c>
      <c r="U404" s="43">
        <v>5</v>
      </c>
      <c r="V404" s="45">
        <f t="shared" si="54"/>
        <v>5250.4239000000007</v>
      </c>
      <c r="W404" s="45">
        <f t="shared" si="55"/>
        <v>2507.5</v>
      </c>
      <c r="X404" s="45">
        <f t="shared" si="61"/>
        <v>2742.9239000000007</v>
      </c>
      <c r="Y404" s="46">
        <f t="shared" si="62"/>
        <v>0.52241951359394057</v>
      </c>
    </row>
    <row r="405" spans="1:25" x14ac:dyDescent="0.3">
      <c r="A405" s="35" t="s">
        <v>418</v>
      </c>
      <c r="B405" s="36">
        <v>45677</v>
      </c>
      <c r="C405" s="36" t="str">
        <f t="shared" si="56"/>
        <v>Jan-2025</v>
      </c>
      <c r="D405" s="36" t="str">
        <f t="shared" si="57"/>
        <v>Q1-2025</v>
      </c>
      <c r="E405" s="36">
        <v>45691</v>
      </c>
      <c r="F405" s="36">
        <f t="shared" si="58"/>
        <v>45691</v>
      </c>
      <c r="G405" s="37">
        <f t="shared" si="59"/>
        <v>14</v>
      </c>
      <c r="H405" s="38" t="s">
        <v>648</v>
      </c>
      <c r="I405" s="38" t="s">
        <v>655</v>
      </c>
      <c r="J405" s="38" t="s">
        <v>672</v>
      </c>
      <c r="K405" s="30" t="str">
        <f t="shared" si="60"/>
        <v>Americas→Brazil→Brasília</v>
      </c>
      <c r="L405" s="38" t="s">
        <v>706</v>
      </c>
      <c r="M405" s="38" t="s">
        <v>709</v>
      </c>
      <c r="N405" s="38" t="s">
        <v>721</v>
      </c>
      <c r="O405" s="38" t="s">
        <v>727</v>
      </c>
      <c r="P405" s="38" t="s">
        <v>1137</v>
      </c>
      <c r="Q405" s="39">
        <v>974.11</v>
      </c>
      <c r="R405" s="39">
        <v>880.99</v>
      </c>
      <c r="S405" s="39" t="str">
        <f>IF('standardised dimensions'!$R405&lt;=_xlfn.PERCENTILE.INC( Q405:Q1026,0.25),"Low",IF(R405&lt;=_xlfn.PERCENTILE.INC(Q405:Q1026,0.5),"Medium","High"))</f>
        <v>High</v>
      </c>
      <c r="T405" s="40">
        <v>0.111</v>
      </c>
      <c r="U405" s="37">
        <v>10</v>
      </c>
      <c r="V405" s="39">
        <f t="shared" si="54"/>
        <v>7832.0010999999995</v>
      </c>
      <c r="W405" s="39">
        <f t="shared" si="55"/>
        <v>9741.1</v>
      </c>
      <c r="X405" s="39">
        <f t="shared" si="61"/>
        <v>-1909.0989000000009</v>
      </c>
      <c r="Y405" s="40">
        <f t="shared" si="62"/>
        <v>-0.2437562093805121</v>
      </c>
    </row>
    <row r="406" spans="1:25" x14ac:dyDescent="0.3">
      <c r="A406" s="41" t="s">
        <v>419</v>
      </c>
      <c r="B406" s="42">
        <v>44991</v>
      </c>
      <c r="C406" s="42" t="str">
        <f t="shared" si="56"/>
        <v>Mar-2023</v>
      </c>
      <c r="D406" s="42" t="str">
        <f t="shared" si="57"/>
        <v>Q1-2023</v>
      </c>
      <c r="E406" s="42">
        <v>45020</v>
      </c>
      <c r="F406" s="42">
        <f t="shared" si="58"/>
        <v>45020</v>
      </c>
      <c r="G406" s="43">
        <f t="shared" si="59"/>
        <v>29</v>
      </c>
      <c r="H406" s="44" t="s">
        <v>647</v>
      </c>
      <c r="I406" s="44" t="s">
        <v>659</v>
      </c>
      <c r="J406" s="44" t="s">
        <v>699</v>
      </c>
      <c r="K406" s="30" t="str">
        <f t="shared" si="60"/>
        <v>Asia→China→Beijing</v>
      </c>
      <c r="L406" s="44" t="s">
        <v>705</v>
      </c>
      <c r="M406" s="44" t="s">
        <v>711</v>
      </c>
      <c r="N406" s="44" t="s">
        <v>712</v>
      </c>
      <c r="O406" s="44" t="s">
        <v>732</v>
      </c>
      <c r="P406" s="44" t="s">
        <v>1138</v>
      </c>
      <c r="Q406" s="45">
        <v>1126.29</v>
      </c>
      <c r="R406" s="45">
        <v>2050.87</v>
      </c>
      <c r="S406" s="45" t="str">
        <f>IF('standardised dimensions'!$R406&lt;=_xlfn.PERCENTILE.INC( Q406:Q1027,0.25),"Low",IF(R406&lt;=_xlfn.PERCENTILE.INC(Q406:Q1027,0.5),"Medium","High"))</f>
        <v>High</v>
      </c>
      <c r="T406" s="46">
        <v>6.4000000000000001E-2</v>
      </c>
      <c r="U406" s="43">
        <v>7</v>
      </c>
      <c r="V406" s="45">
        <f t="shared" si="54"/>
        <v>13437.300239999999</v>
      </c>
      <c r="W406" s="45">
        <f t="shared" si="55"/>
        <v>7884.03</v>
      </c>
      <c r="X406" s="45">
        <f t="shared" si="61"/>
        <v>5553.2702399999989</v>
      </c>
      <c r="Y406" s="46">
        <f t="shared" si="62"/>
        <v>0.41327276616690373</v>
      </c>
    </row>
    <row r="407" spans="1:25" x14ac:dyDescent="0.3">
      <c r="A407" s="35" t="s">
        <v>420</v>
      </c>
      <c r="B407" s="36">
        <v>45646</v>
      </c>
      <c r="C407" s="36" t="str">
        <f t="shared" si="56"/>
        <v>Dec-2024</v>
      </c>
      <c r="D407" s="36" t="str">
        <f t="shared" si="57"/>
        <v>Q4-2024</v>
      </c>
      <c r="E407" s="36">
        <v>45671</v>
      </c>
      <c r="F407" s="36">
        <f t="shared" si="58"/>
        <v>45671</v>
      </c>
      <c r="G407" s="37">
        <f t="shared" si="59"/>
        <v>25</v>
      </c>
      <c r="H407" s="38" t="s">
        <v>647</v>
      </c>
      <c r="I407" s="38" t="s">
        <v>654</v>
      </c>
      <c r="J407" s="38" t="s">
        <v>680</v>
      </c>
      <c r="K407" s="30" t="str">
        <f t="shared" si="60"/>
        <v>Asia→India→Delhi</v>
      </c>
      <c r="L407" s="38" t="s">
        <v>705</v>
      </c>
      <c r="M407" s="38" t="s">
        <v>707</v>
      </c>
      <c r="N407" s="38" t="s">
        <v>724</v>
      </c>
      <c r="O407" s="38" t="s">
        <v>728</v>
      </c>
      <c r="P407" s="38" t="s">
        <v>1139</v>
      </c>
      <c r="Q407" s="39">
        <v>1361.34</v>
      </c>
      <c r="R407" s="39">
        <v>1737.9</v>
      </c>
      <c r="S407" s="39" t="str">
        <f>IF('standardised dimensions'!$R407&lt;=_xlfn.PERCENTILE.INC( Q407:Q1028,0.25),"Low",IF(R407&lt;=_xlfn.PERCENTILE.INC(Q407:Q1028,0.5),"Medium","High"))</f>
        <v>High</v>
      </c>
      <c r="T407" s="40">
        <v>7.6999999999999999E-2</v>
      </c>
      <c r="U407" s="37">
        <v>14</v>
      </c>
      <c r="V407" s="39">
        <f t="shared" si="54"/>
        <v>22457.143800000002</v>
      </c>
      <c r="W407" s="39">
        <f t="shared" si="55"/>
        <v>19058.759999999998</v>
      </c>
      <c r="X407" s="39">
        <f t="shared" si="61"/>
        <v>3398.3838000000032</v>
      </c>
      <c r="Y407" s="40">
        <f t="shared" si="62"/>
        <v>0.15132751654731813</v>
      </c>
    </row>
    <row r="408" spans="1:25" x14ac:dyDescent="0.3">
      <c r="A408" s="41" t="s">
        <v>421</v>
      </c>
      <c r="B408" s="42">
        <v>45709</v>
      </c>
      <c r="C408" s="42" t="str">
        <f t="shared" si="56"/>
        <v>Feb-2025</v>
      </c>
      <c r="D408" s="42" t="str">
        <f t="shared" si="57"/>
        <v>Q1-2025</v>
      </c>
      <c r="E408" s="42">
        <v>45737</v>
      </c>
      <c r="F408" s="42">
        <f t="shared" si="58"/>
        <v>45737</v>
      </c>
      <c r="G408" s="43">
        <f t="shared" si="59"/>
        <v>28</v>
      </c>
      <c r="H408" s="44" t="s">
        <v>646</v>
      </c>
      <c r="I408" s="44" t="s">
        <v>651</v>
      </c>
      <c r="J408" s="44" t="s">
        <v>669</v>
      </c>
      <c r="K408" s="30" t="str">
        <f t="shared" si="60"/>
        <v>Africa→Nigeria→Abuja</v>
      </c>
      <c r="L408" s="44" t="s">
        <v>706</v>
      </c>
      <c r="M408" s="44" t="s">
        <v>709</v>
      </c>
      <c r="N408" s="44" t="s">
        <v>714</v>
      </c>
      <c r="O408" s="44" t="s">
        <v>730</v>
      </c>
      <c r="P408" s="44" t="s">
        <v>1140</v>
      </c>
      <c r="Q408" s="45">
        <v>1437.39</v>
      </c>
      <c r="R408" s="45">
        <v>1388.31</v>
      </c>
      <c r="S408" s="45" t="str">
        <f>IF('standardised dimensions'!$R408&lt;=_xlfn.PERCENTILE.INC( Q408:Q1029,0.25),"Low",IF(R408&lt;=_xlfn.PERCENTILE.INC(Q408:Q1029,0.5),"Medium","High"))</f>
        <v>High</v>
      </c>
      <c r="T408" s="46">
        <v>0.13800000000000001</v>
      </c>
      <c r="U408" s="43">
        <v>18</v>
      </c>
      <c r="V408" s="45">
        <f t="shared" si="54"/>
        <v>21541.017959999997</v>
      </c>
      <c r="W408" s="45">
        <f t="shared" si="55"/>
        <v>25873.02</v>
      </c>
      <c r="X408" s="45">
        <f t="shared" si="61"/>
        <v>-4332.002040000003</v>
      </c>
      <c r="Y408" s="46">
        <f t="shared" si="62"/>
        <v>-0.20110479681341872</v>
      </c>
    </row>
    <row r="409" spans="1:25" x14ac:dyDescent="0.3">
      <c r="A409" s="35" t="s">
        <v>422</v>
      </c>
      <c r="B409" s="36">
        <v>45724</v>
      </c>
      <c r="C409" s="36" t="str">
        <f t="shared" si="56"/>
        <v>Mar-2025</v>
      </c>
      <c r="D409" s="36" t="str">
        <f t="shared" si="57"/>
        <v>Q1-2025</v>
      </c>
      <c r="E409" s="36">
        <v>45731</v>
      </c>
      <c r="F409" s="36">
        <f t="shared" si="58"/>
        <v>45731</v>
      </c>
      <c r="G409" s="37">
        <f t="shared" si="59"/>
        <v>7</v>
      </c>
      <c r="H409" s="38" t="s">
        <v>647</v>
      </c>
      <c r="I409" s="38" t="s">
        <v>654</v>
      </c>
      <c r="J409" s="38" t="s">
        <v>668</v>
      </c>
      <c r="K409" s="30" t="str">
        <f t="shared" si="60"/>
        <v>Asia→India→Bengaluru</v>
      </c>
      <c r="L409" s="38" t="s">
        <v>701</v>
      </c>
      <c r="M409" s="38" t="s">
        <v>710</v>
      </c>
      <c r="N409" s="38" t="s">
        <v>723</v>
      </c>
      <c r="O409" s="38" t="s">
        <v>731</v>
      </c>
      <c r="P409" s="38" t="s">
        <v>1141</v>
      </c>
      <c r="Q409" s="39">
        <v>475.66</v>
      </c>
      <c r="R409" s="39">
        <v>529.14</v>
      </c>
      <c r="S409" s="39" t="str">
        <f>IF('standardised dimensions'!$R409&lt;=_xlfn.PERCENTILE.INC( Q409:Q1030,0.25),"Low",IF(R409&lt;=_xlfn.PERCENTILE.INC(Q409:Q1030,0.5),"Medium","High"))</f>
        <v>Medium</v>
      </c>
      <c r="T409" s="40">
        <v>0.19600000000000001</v>
      </c>
      <c r="U409" s="37">
        <v>11</v>
      </c>
      <c r="V409" s="39">
        <f t="shared" si="54"/>
        <v>4679.7141600000004</v>
      </c>
      <c r="W409" s="39">
        <f t="shared" si="55"/>
        <v>5232.26</v>
      </c>
      <c r="X409" s="39">
        <f t="shared" si="61"/>
        <v>-552.54583999999977</v>
      </c>
      <c r="Y409" s="40">
        <f t="shared" si="62"/>
        <v>-0.11807256193613323</v>
      </c>
    </row>
    <row r="410" spans="1:25" x14ac:dyDescent="0.3">
      <c r="A410" s="41" t="s">
        <v>423</v>
      </c>
      <c r="B410" s="42">
        <v>45276</v>
      </c>
      <c r="C410" s="42" t="str">
        <f t="shared" si="56"/>
        <v>Dec-2023</v>
      </c>
      <c r="D410" s="42" t="str">
        <f t="shared" si="57"/>
        <v>Q4-2023</v>
      </c>
      <c r="E410" s="42">
        <v>45279</v>
      </c>
      <c r="F410" s="42">
        <f t="shared" si="58"/>
        <v>45279</v>
      </c>
      <c r="G410" s="43">
        <f t="shared" si="59"/>
        <v>3</v>
      </c>
      <c r="H410" s="44" t="s">
        <v>647</v>
      </c>
      <c r="I410" s="44" t="s">
        <v>659</v>
      </c>
      <c r="J410" s="44" t="s">
        <v>699</v>
      </c>
      <c r="K410" s="30" t="str">
        <f t="shared" si="60"/>
        <v>Asia→China→Beijing</v>
      </c>
      <c r="L410" s="44" t="s">
        <v>702</v>
      </c>
      <c r="M410" s="44" t="s">
        <v>707</v>
      </c>
      <c r="N410" s="44" t="s">
        <v>720</v>
      </c>
      <c r="O410" s="44" t="s">
        <v>733</v>
      </c>
      <c r="P410" s="44" t="s">
        <v>1142</v>
      </c>
      <c r="Q410" s="45">
        <v>1415.05</v>
      </c>
      <c r="R410" s="45">
        <v>1972.38</v>
      </c>
      <c r="S410" s="45" t="str">
        <f>IF('standardised dimensions'!$R410&lt;=_xlfn.PERCENTILE.INC( Q410:Q1031,0.25),"Low",IF(R410&lt;=_xlfn.PERCENTILE.INC(Q410:Q1031,0.5),"Medium","High"))</f>
        <v>High</v>
      </c>
      <c r="T410" s="46">
        <v>0</v>
      </c>
      <c r="U410" s="43">
        <v>12</v>
      </c>
      <c r="V410" s="45">
        <f t="shared" si="54"/>
        <v>23668.560000000001</v>
      </c>
      <c r="W410" s="45">
        <f t="shared" si="55"/>
        <v>16980.599999999999</v>
      </c>
      <c r="X410" s="45">
        <f t="shared" si="61"/>
        <v>6687.9600000000028</v>
      </c>
      <c r="Y410" s="46">
        <f t="shared" si="62"/>
        <v>0.28256725377462771</v>
      </c>
    </row>
    <row r="411" spans="1:25" x14ac:dyDescent="0.3">
      <c r="A411" s="35" t="s">
        <v>424</v>
      </c>
      <c r="B411" s="36">
        <v>45534</v>
      </c>
      <c r="C411" s="36" t="str">
        <f t="shared" si="56"/>
        <v>Aug-2024</v>
      </c>
      <c r="D411" s="36" t="str">
        <f t="shared" si="57"/>
        <v>Q3-2024</v>
      </c>
      <c r="E411" s="36">
        <v>45540</v>
      </c>
      <c r="F411" s="36">
        <f t="shared" si="58"/>
        <v>45540</v>
      </c>
      <c r="G411" s="37">
        <f t="shared" si="59"/>
        <v>6</v>
      </c>
      <c r="H411" s="38" t="s">
        <v>647</v>
      </c>
      <c r="I411" s="38" t="s">
        <v>652</v>
      </c>
      <c r="J411" s="38" t="s">
        <v>694</v>
      </c>
      <c r="K411" s="30" t="str">
        <f t="shared" si="60"/>
        <v>Asia→Japan→Nagoya</v>
      </c>
      <c r="L411" s="38" t="s">
        <v>702</v>
      </c>
      <c r="M411" s="38" t="s">
        <v>708</v>
      </c>
      <c r="N411" s="38" t="s">
        <v>725</v>
      </c>
      <c r="O411" s="38" t="s">
        <v>731</v>
      </c>
      <c r="P411" s="38" t="s">
        <v>1143</v>
      </c>
      <c r="Q411" s="39">
        <v>466.16</v>
      </c>
      <c r="R411" s="39">
        <v>876.81</v>
      </c>
      <c r="S411" s="39" t="str">
        <f>IF('standardised dimensions'!$R411&lt;=_xlfn.PERCENTILE.INC( Q411:Q1032,0.25),"Low",IF(R411&lt;=_xlfn.PERCENTILE.INC(Q411:Q1032,0.5),"Medium","High"))</f>
        <v>High</v>
      </c>
      <c r="T411" s="40">
        <v>0.24099999999999999</v>
      </c>
      <c r="U411" s="37">
        <v>8</v>
      </c>
      <c r="V411" s="39">
        <f t="shared" si="54"/>
        <v>5323.9903199999999</v>
      </c>
      <c r="W411" s="39">
        <f t="shared" si="55"/>
        <v>3729.28</v>
      </c>
      <c r="X411" s="39">
        <f t="shared" si="61"/>
        <v>1594.7103199999997</v>
      </c>
      <c r="Y411" s="40">
        <f t="shared" si="62"/>
        <v>0.29953291124691594</v>
      </c>
    </row>
    <row r="412" spans="1:25" x14ac:dyDescent="0.3">
      <c r="A412" s="41" t="s">
        <v>425</v>
      </c>
      <c r="B412" s="42">
        <v>45430</v>
      </c>
      <c r="C412" s="42" t="str">
        <f t="shared" si="56"/>
        <v>May-2024</v>
      </c>
      <c r="D412" s="42" t="str">
        <f t="shared" si="57"/>
        <v>Q2-2024</v>
      </c>
      <c r="E412" s="42">
        <v>45433</v>
      </c>
      <c r="F412" s="42">
        <f t="shared" si="58"/>
        <v>45433</v>
      </c>
      <c r="G412" s="43">
        <f t="shared" si="59"/>
        <v>3</v>
      </c>
      <c r="H412" s="44" t="s">
        <v>649</v>
      </c>
      <c r="I412" s="44" t="s">
        <v>657</v>
      </c>
      <c r="J412" s="44" t="s">
        <v>673</v>
      </c>
      <c r="K412" s="30" t="str">
        <f t="shared" si="60"/>
        <v>Europe→France→Marseille</v>
      </c>
      <c r="L412" s="44" t="s">
        <v>703</v>
      </c>
      <c r="M412" s="44" t="s">
        <v>709</v>
      </c>
      <c r="N412" s="44" t="s">
        <v>726</v>
      </c>
      <c r="O412" s="44" t="s">
        <v>728</v>
      </c>
      <c r="P412" s="44" t="s">
        <v>1144</v>
      </c>
      <c r="Q412" s="45">
        <v>663.66</v>
      </c>
      <c r="R412" s="45">
        <v>824.26</v>
      </c>
      <c r="S412" s="45" t="str">
        <f>IF('standardised dimensions'!$R412&lt;=_xlfn.PERCENTILE.INC( Q412:Q1033,0.25),"Low",IF(R412&lt;=_xlfn.PERCENTILE.INC(Q412:Q1033,0.5),"Medium","High"))</f>
        <v>High</v>
      </c>
      <c r="T412" s="46">
        <v>0.23899999999999999</v>
      </c>
      <c r="U412" s="43">
        <v>11</v>
      </c>
      <c r="V412" s="45">
        <f t="shared" si="54"/>
        <v>6899.8804600000003</v>
      </c>
      <c r="W412" s="45">
        <f t="shared" si="55"/>
        <v>7300.2599999999993</v>
      </c>
      <c r="X412" s="45">
        <f t="shared" si="61"/>
        <v>-400.379539999999</v>
      </c>
      <c r="Y412" s="46">
        <f t="shared" si="62"/>
        <v>-5.8027025587048933E-2</v>
      </c>
    </row>
    <row r="413" spans="1:25" x14ac:dyDescent="0.3">
      <c r="A413" s="35" t="s">
        <v>426</v>
      </c>
      <c r="B413" s="36">
        <v>45002</v>
      </c>
      <c r="C413" s="36" t="str">
        <f t="shared" si="56"/>
        <v>Mar-2023</v>
      </c>
      <c r="D413" s="36" t="str">
        <f t="shared" si="57"/>
        <v>Q1-2023</v>
      </c>
      <c r="E413" s="36">
        <v>45022</v>
      </c>
      <c r="F413" s="36">
        <f t="shared" si="58"/>
        <v>45022</v>
      </c>
      <c r="G413" s="37">
        <f t="shared" si="59"/>
        <v>20</v>
      </c>
      <c r="H413" s="38" t="s">
        <v>649</v>
      </c>
      <c r="I413" s="38" t="s">
        <v>656</v>
      </c>
      <c r="J413" s="38" t="s">
        <v>684</v>
      </c>
      <c r="K413" s="30" t="str">
        <f t="shared" si="60"/>
        <v>Europe→Germany→Munich</v>
      </c>
      <c r="L413" s="38" t="s">
        <v>704</v>
      </c>
      <c r="M413" s="38" t="s">
        <v>707</v>
      </c>
      <c r="N413" s="38" t="s">
        <v>719</v>
      </c>
      <c r="O413" s="38" t="s">
        <v>730</v>
      </c>
      <c r="P413" s="38" t="s">
        <v>1145</v>
      </c>
      <c r="Q413" s="39">
        <v>692.18</v>
      </c>
      <c r="R413" s="39">
        <v>1159.3499999999999</v>
      </c>
      <c r="S413" s="39" t="str">
        <f>IF('standardised dimensions'!$R413&lt;=_xlfn.PERCENTILE.INC( Q413:Q1034,0.25),"Low",IF(R413&lt;=_xlfn.PERCENTILE.INC(Q413:Q1034,0.5),"Medium","High"))</f>
        <v>High</v>
      </c>
      <c r="T413" s="40">
        <v>0.112</v>
      </c>
      <c r="U413" s="37">
        <v>2</v>
      </c>
      <c r="V413" s="39">
        <f t="shared" si="54"/>
        <v>2059.0056</v>
      </c>
      <c r="W413" s="39">
        <f t="shared" si="55"/>
        <v>1384.36</v>
      </c>
      <c r="X413" s="39">
        <f t="shared" si="61"/>
        <v>674.64560000000006</v>
      </c>
      <c r="Y413" s="40">
        <f t="shared" si="62"/>
        <v>0.32765602968734037</v>
      </c>
    </row>
    <row r="414" spans="1:25" x14ac:dyDescent="0.3">
      <c r="A414" s="41" t="s">
        <v>427</v>
      </c>
      <c r="B414" s="42">
        <v>45163</v>
      </c>
      <c r="C414" s="42" t="str">
        <f t="shared" si="56"/>
        <v>Aug-2023</v>
      </c>
      <c r="D414" s="42" t="str">
        <f t="shared" si="57"/>
        <v>Q3-2023</v>
      </c>
      <c r="E414" s="42">
        <v>45185</v>
      </c>
      <c r="F414" s="42">
        <f t="shared" si="58"/>
        <v>45185</v>
      </c>
      <c r="G414" s="43">
        <f t="shared" si="59"/>
        <v>22</v>
      </c>
      <c r="H414" s="44" t="s">
        <v>646</v>
      </c>
      <c r="I414" s="44" t="s">
        <v>651</v>
      </c>
      <c r="J414" s="44" t="s">
        <v>669</v>
      </c>
      <c r="K414" s="30" t="str">
        <f t="shared" si="60"/>
        <v>Africa→Nigeria→Abuja</v>
      </c>
      <c r="L414" s="44" t="s">
        <v>701</v>
      </c>
      <c r="M414" s="44" t="s">
        <v>709</v>
      </c>
      <c r="N414" s="44" t="s">
        <v>716</v>
      </c>
      <c r="O414" s="44" t="s">
        <v>730</v>
      </c>
      <c r="P414" s="44" t="s">
        <v>1146</v>
      </c>
      <c r="Q414" s="45">
        <v>1196.83</v>
      </c>
      <c r="R414" s="45">
        <v>2513.5100000000002</v>
      </c>
      <c r="S414" s="45" t="str">
        <f>IF('standardised dimensions'!$R414&lt;=_xlfn.PERCENTILE.INC( Q414:Q1035,0.25),"Low",IF(R414&lt;=_xlfn.PERCENTILE.INC(Q414:Q1035,0.5),"Medium","High"))</f>
        <v>High</v>
      </c>
      <c r="T414" s="46">
        <v>8.3000000000000004E-2</v>
      </c>
      <c r="U414" s="43">
        <v>7</v>
      </c>
      <c r="V414" s="45">
        <f t="shared" si="54"/>
        <v>16134.22069</v>
      </c>
      <c r="W414" s="45">
        <f t="shared" si="55"/>
        <v>8377.81</v>
      </c>
      <c r="X414" s="45">
        <f t="shared" si="61"/>
        <v>7756.4106900000006</v>
      </c>
      <c r="Y414" s="46">
        <f t="shared" si="62"/>
        <v>0.48074281609445374</v>
      </c>
    </row>
    <row r="415" spans="1:25" x14ac:dyDescent="0.3">
      <c r="A415" s="35" t="s">
        <v>428</v>
      </c>
      <c r="B415" s="36">
        <v>45449</v>
      </c>
      <c r="C415" s="36" t="str">
        <f t="shared" si="56"/>
        <v>Jun-2024</v>
      </c>
      <c r="D415" s="36" t="str">
        <f t="shared" si="57"/>
        <v>Q2-2024</v>
      </c>
      <c r="E415" s="36">
        <v>45467</v>
      </c>
      <c r="F415" s="36">
        <f t="shared" si="58"/>
        <v>45467</v>
      </c>
      <c r="G415" s="37">
        <f t="shared" si="59"/>
        <v>18</v>
      </c>
      <c r="H415" s="38" t="s">
        <v>647</v>
      </c>
      <c r="I415" s="38" t="s">
        <v>654</v>
      </c>
      <c r="J415" s="38" t="s">
        <v>668</v>
      </c>
      <c r="K415" s="30" t="str">
        <f t="shared" si="60"/>
        <v>Asia→India→Bengaluru</v>
      </c>
      <c r="L415" s="38" t="s">
        <v>705</v>
      </c>
      <c r="M415" s="38" t="s">
        <v>711</v>
      </c>
      <c r="N415" s="38" t="s">
        <v>722</v>
      </c>
      <c r="O415" s="38" t="s">
        <v>729</v>
      </c>
      <c r="P415" s="38" t="s">
        <v>1147</v>
      </c>
      <c r="Q415" s="39">
        <v>1253.25</v>
      </c>
      <c r="R415" s="39">
        <v>3087.13</v>
      </c>
      <c r="S415" s="39" t="str">
        <f>IF('standardised dimensions'!$R415&lt;=_xlfn.PERCENTILE.INC( Q415:Q1036,0.25),"Low",IF(R415&lt;=_xlfn.PERCENTILE.INC(Q415:Q1036,0.5),"Medium","High"))</f>
        <v>High</v>
      </c>
      <c r="T415" s="40">
        <v>7.1999999999999995E-2</v>
      </c>
      <c r="U415" s="37">
        <v>11</v>
      </c>
      <c r="V415" s="39">
        <f t="shared" si="54"/>
        <v>31513.423040000001</v>
      </c>
      <c r="W415" s="39">
        <f t="shared" si="55"/>
        <v>13785.75</v>
      </c>
      <c r="X415" s="39">
        <f t="shared" si="61"/>
        <v>17727.673040000001</v>
      </c>
      <c r="Y415" s="40">
        <f t="shared" si="62"/>
        <v>0.562543555408064</v>
      </c>
    </row>
    <row r="416" spans="1:25" x14ac:dyDescent="0.3">
      <c r="A416" s="41" t="s">
        <v>429</v>
      </c>
      <c r="B416" s="42">
        <v>45167</v>
      </c>
      <c r="C416" s="42" t="str">
        <f t="shared" si="56"/>
        <v>Aug-2023</v>
      </c>
      <c r="D416" s="42" t="str">
        <f t="shared" si="57"/>
        <v>Q3-2023</v>
      </c>
      <c r="E416" s="42">
        <v>45182</v>
      </c>
      <c r="F416" s="42">
        <f t="shared" si="58"/>
        <v>45182</v>
      </c>
      <c r="G416" s="43">
        <f t="shared" si="59"/>
        <v>15</v>
      </c>
      <c r="H416" s="44" t="s">
        <v>648</v>
      </c>
      <c r="I416" s="44" t="s">
        <v>653</v>
      </c>
      <c r="J416" s="44" t="s">
        <v>688</v>
      </c>
      <c r="K416" s="30" t="str">
        <f t="shared" si="60"/>
        <v>Americas→Canada→Vancouver</v>
      </c>
      <c r="L416" s="44" t="s">
        <v>705</v>
      </c>
      <c r="M416" s="44" t="s">
        <v>709</v>
      </c>
      <c r="N416" s="44" t="s">
        <v>719</v>
      </c>
      <c r="O416" s="44" t="s">
        <v>728</v>
      </c>
      <c r="P416" s="44" t="s">
        <v>1148</v>
      </c>
      <c r="Q416" s="45">
        <v>1287.6400000000001</v>
      </c>
      <c r="R416" s="45">
        <v>2717.15</v>
      </c>
      <c r="S416" s="45" t="str">
        <f>IF('standardised dimensions'!$R416&lt;=_xlfn.PERCENTILE.INC( Q416:Q1037,0.25),"Low",IF(R416&lt;=_xlfn.PERCENTILE.INC(Q416:Q1037,0.5),"Medium","High"))</f>
        <v>High</v>
      </c>
      <c r="T416" s="46">
        <v>3.2000000000000001E-2</v>
      </c>
      <c r="U416" s="43">
        <v>7</v>
      </c>
      <c r="V416" s="45">
        <f t="shared" si="54"/>
        <v>18411.4084</v>
      </c>
      <c r="W416" s="45">
        <f t="shared" si="55"/>
        <v>9013.4800000000014</v>
      </c>
      <c r="X416" s="45">
        <f t="shared" si="61"/>
        <v>9397.9283999999989</v>
      </c>
      <c r="Y416" s="46">
        <f t="shared" si="62"/>
        <v>0.51044049405802105</v>
      </c>
    </row>
    <row r="417" spans="1:25" x14ac:dyDescent="0.3">
      <c r="A417" s="35" t="s">
        <v>430</v>
      </c>
      <c r="B417" s="36">
        <v>45626</v>
      </c>
      <c r="C417" s="36" t="str">
        <f t="shared" si="56"/>
        <v>Nov-2024</v>
      </c>
      <c r="D417" s="36" t="str">
        <f t="shared" si="57"/>
        <v>Q4-2024</v>
      </c>
      <c r="E417" s="36">
        <v>45636</v>
      </c>
      <c r="F417" s="36">
        <f t="shared" si="58"/>
        <v>45636</v>
      </c>
      <c r="G417" s="37">
        <f t="shared" si="59"/>
        <v>10</v>
      </c>
      <c r="H417" s="38" t="s">
        <v>647</v>
      </c>
      <c r="I417" s="38" t="s">
        <v>654</v>
      </c>
      <c r="J417" s="38" t="s">
        <v>696</v>
      </c>
      <c r="K417" s="30" t="str">
        <f t="shared" si="60"/>
        <v>Asia→India→Hyderabad</v>
      </c>
      <c r="L417" s="38" t="s">
        <v>705</v>
      </c>
      <c r="M417" s="38" t="s">
        <v>707</v>
      </c>
      <c r="N417" s="38" t="s">
        <v>721</v>
      </c>
      <c r="O417" s="38" t="s">
        <v>733</v>
      </c>
      <c r="P417" s="38" t="s">
        <v>1149</v>
      </c>
      <c r="Q417" s="39">
        <v>851.49</v>
      </c>
      <c r="R417" s="39">
        <v>901.79</v>
      </c>
      <c r="S417" s="39" t="str">
        <f>IF('standardised dimensions'!$R417&lt;=_xlfn.PERCENTILE.INC( Q417:Q1038,0.25),"Low",IF(R417&lt;=_xlfn.PERCENTILE.INC(Q417:Q1038,0.5),"Medium","High"))</f>
        <v>High</v>
      </c>
      <c r="T417" s="40">
        <v>0.245</v>
      </c>
      <c r="U417" s="37">
        <v>16</v>
      </c>
      <c r="V417" s="39">
        <f t="shared" si="54"/>
        <v>10893.6232</v>
      </c>
      <c r="W417" s="39">
        <f t="shared" si="55"/>
        <v>13623.84</v>
      </c>
      <c r="X417" s="39">
        <f t="shared" si="61"/>
        <v>-2730.2168000000001</v>
      </c>
      <c r="Y417" s="40">
        <f t="shared" si="62"/>
        <v>-0.25062522816100341</v>
      </c>
    </row>
    <row r="418" spans="1:25" x14ac:dyDescent="0.3">
      <c r="A418" s="41" t="s">
        <v>431</v>
      </c>
      <c r="B418" s="42">
        <v>45813</v>
      </c>
      <c r="C418" s="42" t="str">
        <f t="shared" si="56"/>
        <v>Jun-2025</v>
      </c>
      <c r="D418" s="42" t="str">
        <f t="shared" si="57"/>
        <v>Q2-2025</v>
      </c>
      <c r="E418" s="42">
        <v>45822</v>
      </c>
      <c r="F418" s="42">
        <f t="shared" si="58"/>
        <v>45822</v>
      </c>
      <c r="G418" s="43">
        <f t="shared" si="59"/>
        <v>9</v>
      </c>
      <c r="H418" s="44" t="s">
        <v>647</v>
      </c>
      <c r="I418" s="44" t="s">
        <v>654</v>
      </c>
      <c r="J418" s="44" t="s">
        <v>680</v>
      </c>
      <c r="K418" s="30" t="str">
        <f t="shared" si="60"/>
        <v>Asia→India→Delhi</v>
      </c>
      <c r="L418" s="44" t="s">
        <v>703</v>
      </c>
      <c r="M418" s="44" t="s">
        <v>707</v>
      </c>
      <c r="N418" s="44" t="s">
        <v>720</v>
      </c>
      <c r="O418" s="44" t="s">
        <v>733</v>
      </c>
      <c r="P418" s="44" t="s">
        <v>1150</v>
      </c>
      <c r="Q418" s="45">
        <v>618.69000000000005</v>
      </c>
      <c r="R418" s="45">
        <v>796.15</v>
      </c>
      <c r="S418" s="45" t="str">
        <f>IF('standardised dimensions'!$R418&lt;=_xlfn.PERCENTILE.INC( Q418:Q1039,0.25),"Low",IF(R418&lt;=_xlfn.PERCENTILE.INC(Q418:Q1039,0.5),"Medium","High"))</f>
        <v>High</v>
      </c>
      <c r="T418" s="46">
        <v>0.09</v>
      </c>
      <c r="U418" s="43">
        <v>11</v>
      </c>
      <c r="V418" s="45">
        <f t="shared" si="54"/>
        <v>7969.4615000000003</v>
      </c>
      <c r="W418" s="45">
        <f t="shared" si="55"/>
        <v>6805.59</v>
      </c>
      <c r="X418" s="45">
        <f t="shared" si="61"/>
        <v>1163.8715000000002</v>
      </c>
      <c r="Y418" s="46">
        <f t="shared" si="62"/>
        <v>0.14604142325049191</v>
      </c>
    </row>
    <row r="419" spans="1:25" x14ac:dyDescent="0.3">
      <c r="A419" s="35" t="s">
        <v>432</v>
      </c>
      <c r="B419" s="36">
        <v>45730</v>
      </c>
      <c r="C419" s="36" t="str">
        <f t="shared" si="56"/>
        <v>Mar-2025</v>
      </c>
      <c r="D419" s="36" t="str">
        <f t="shared" si="57"/>
        <v>Q1-2025</v>
      </c>
      <c r="E419" s="36">
        <v>45755</v>
      </c>
      <c r="F419" s="36">
        <f t="shared" si="58"/>
        <v>45755</v>
      </c>
      <c r="G419" s="37">
        <f t="shared" si="59"/>
        <v>25</v>
      </c>
      <c r="H419" s="38" t="s">
        <v>647</v>
      </c>
      <c r="I419" s="38" t="s">
        <v>659</v>
      </c>
      <c r="J419" s="38" t="s">
        <v>1426</v>
      </c>
      <c r="K419" s="30" t="str">
        <f t="shared" si="60"/>
        <v>Asia→China→Unknown</v>
      </c>
      <c r="L419" s="38" t="s">
        <v>701</v>
      </c>
      <c r="M419" s="38" t="s">
        <v>710</v>
      </c>
      <c r="N419" s="38" t="s">
        <v>726</v>
      </c>
      <c r="O419" s="38" t="s">
        <v>728</v>
      </c>
      <c r="P419" s="38" t="s">
        <v>1151</v>
      </c>
      <c r="Q419" s="39">
        <v>80.59</v>
      </c>
      <c r="R419" s="39">
        <v>157.82</v>
      </c>
      <c r="S419" s="39" t="str">
        <f>IF('standardised dimensions'!$R419&lt;=_xlfn.PERCENTILE.INC( Q419:Q1040,0.25),"Low",IF(R419&lt;=_xlfn.PERCENTILE.INC(Q419:Q1040,0.5),"Medium","High"))</f>
        <v>Low</v>
      </c>
      <c r="T419" s="40">
        <v>0.217</v>
      </c>
      <c r="U419" s="37">
        <v>6</v>
      </c>
      <c r="V419" s="39">
        <f t="shared" si="54"/>
        <v>741.43835999999999</v>
      </c>
      <c r="W419" s="39">
        <f t="shared" si="55"/>
        <v>483.54</v>
      </c>
      <c r="X419" s="39">
        <f t="shared" si="61"/>
        <v>257.89835999999997</v>
      </c>
      <c r="Y419" s="40">
        <f t="shared" si="62"/>
        <v>0.34783519967863541</v>
      </c>
    </row>
    <row r="420" spans="1:25" x14ac:dyDescent="0.3">
      <c r="A420" s="41" t="s">
        <v>433</v>
      </c>
      <c r="B420" s="42">
        <v>45307</v>
      </c>
      <c r="C420" s="42" t="str">
        <f t="shared" si="56"/>
        <v>Jan-2024</v>
      </c>
      <c r="D420" s="42" t="str">
        <f t="shared" si="57"/>
        <v>Q1-2024</v>
      </c>
      <c r="E420" s="42">
        <v>45333</v>
      </c>
      <c r="F420" s="42">
        <f t="shared" si="58"/>
        <v>45333</v>
      </c>
      <c r="G420" s="43">
        <f t="shared" si="59"/>
        <v>26</v>
      </c>
      <c r="H420" s="44" t="s">
        <v>649</v>
      </c>
      <c r="I420" s="44" t="s">
        <v>656</v>
      </c>
      <c r="J420" s="44" t="s">
        <v>698</v>
      </c>
      <c r="K420" s="30" t="str">
        <f t="shared" si="60"/>
        <v>Europe→Germany→Frankfurt</v>
      </c>
      <c r="L420" s="44" t="s">
        <v>703</v>
      </c>
      <c r="M420" s="44" t="s">
        <v>710</v>
      </c>
      <c r="N420" s="44" t="s">
        <v>718</v>
      </c>
      <c r="O420" s="44" t="s">
        <v>732</v>
      </c>
      <c r="P420" s="44" t="s">
        <v>1152</v>
      </c>
      <c r="Q420" s="45">
        <v>504.93</v>
      </c>
      <c r="R420" s="45">
        <v>819.06</v>
      </c>
      <c r="S420" s="45" t="str">
        <f>IF('standardised dimensions'!$R420&lt;=_xlfn.PERCENTILE.INC( Q420:Q1041,0.25),"Low",IF(R420&lt;=_xlfn.PERCENTILE.INC(Q420:Q1041,0.5),"Medium","High"))</f>
        <v>High</v>
      </c>
      <c r="T420" s="46">
        <v>0.22600000000000001</v>
      </c>
      <c r="U420" s="43">
        <v>15</v>
      </c>
      <c r="V420" s="45">
        <f t="shared" si="54"/>
        <v>9509.2865999999995</v>
      </c>
      <c r="W420" s="45">
        <f t="shared" si="55"/>
        <v>7573.95</v>
      </c>
      <c r="X420" s="45">
        <f t="shared" si="61"/>
        <v>1935.3365999999996</v>
      </c>
      <c r="Y420" s="46">
        <f t="shared" si="62"/>
        <v>0.20352069312959814</v>
      </c>
    </row>
    <row r="421" spans="1:25" x14ac:dyDescent="0.3">
      <c r="A421" s="35" t="s">
        <v>434</v>
      </c>
      <c r="B421" s="36">
        <v>45211</v>
      </c>
      <c r="C421" s="36" t="str">
        <f t="shared" si="56"/>
        <v>Oct-2023</v>
      </c>
      <c r="D421" s="36" t="str">
        <f t="shared" si="57"/>
        <v>Q4-2023</v>
      </c>
      <c r="E421" s="36">
        <v>45228</v>
      </c>
      <c r="F421" s="36">
        <f t="shared" si="58"/>
        <v>45228</v>
      </c>
      <c r="G421" s="37">
        <f t="shared" si="59"/>
        <v>17</v>
      </c>
      <c r="H421" s="38" t="s">
        <v>647</v>
      </c>
      <c r="I421" s="38" t="s">
        <v>652</v>
      </c>
      <c r="J421" s="38" t="s">
        <v>694</v>
      </c>
      <c r="K421" s="30" t="str">
        <f t="shared" si="60"/>
        <v>Asia→Japan→Nagoya</v>
      </c>
      <c r="L421" s="38" t="s">
        <v>703</v>
      </c>
      <c r="M421" s="38" t="s">
        <v>711</v>
      </c>
      <c r="N421" s="38" t="s">
        <v>722</v>
      </c>
      <c r="O421" s="38" t="s">
        <v>730</v>
      </c>
      <c r="P421" s="38" t="s">
        <v>1153</v>
      </c>
      <c r="Q421" s="39">
        <v>1102.19</v>
      </c>
      <c r="R421" s="39">
        <v>1711.16</v>
      </c>
      <c r="S421" s="39" t="str">
        <f>IF('standardised dimensions'!$R421&lt;=_xlfn.PERCENTILE.INC( Q421:Q1042,0.25),"Low",IF(R421&lt;=_xlfn.PERCENTILE.INC(Q421:Q1042,0.5),"Medium","High"))</f>
        <v>High</v>
      </c>
      <c r="T421" s="40">
        <v>0.151</v>
      </c>
      <c r="U421" s="37">
        <v>10</v>
      </c>
      <c r="V421" s="39">
        <f t="shared" si="54"/>
        <v>14527.748400000002</v>
      </c>
      <c r="W421" s="39">
        <f t="shared" si="55"/>
        <v>11021.900000000001</v>
      </c>
      <c r="X421" s="39">
        <f t="shared" si="61"/>
        <v>3505.8484000000008</v>
      </c>
      <c r="Y421" s="40">
        <f t="shared" si="62"/>
        <v>0.24132083675127525</v>
      </c>
    </row>
    <row r="422" spans="1:25" x14ac:dyDescent="0.3">
      <c r="A422" s="41" t="s">
        <v>435</v>
      </c>
      <c r="B422" s="42">
        <v>45713</v>
      </c>
      <c r="C422" s="42" t="str">
        <f t="shared" si="56"/>
        <v>Feb-2025</v>
      </c>
      <c r="D422" s="42" t="str">
        <f t="shared" si="57"/>
        <v>Q1-2025</v>
      </c>
      <c r="E422" s="42">
        <v>45733</v>
      </c>
      <c r="F422" s="42">
        <f t="shared" si="58"/>
        <v>45733</v>
      </c>
      <c r="G422" s="43">
        <f t="shared" si="59"/>
        <v>20</v>
      </c>
      <c r="H422" s="44" t="s">
        <v>648</v>
      </c>
      <c r="I422" s="44" t="s">
        <v>660</v>
      </c>
      <c r="J422" s="44" t="s">
        <v>686</v>
      </c>
      <c r="K422" s="30" t="str">
        <f t="shared" si="60"/>
        <v>Americas→USA→San Francisco</v>
      </c>
      <c r="L422" s="44" t="s">
        <v>703</v>
      </c>
      <c r="M422" s="44" t="s">
        <v>709</v>
      </c>
      <c r="N422" s="44" t="s">
        <v>722</v>
      </c>
      <c r="O422" s="44" t="s">
        <v>730</v>
      </c>
      <c r="P422" s="44" t="s">
        <v>1154</v>
      </c>
      <c r="Q422" s="45">
        <v>1205.26</v>
      </c>
      <c r="R422" s="45">
        <v>1696.35</v>
      </c>
      <c r="S422" s="45" t="str">
        <f>IF('standardised dimensions'!$R422&lt;=_xlfn.PERCENTILE.INC( Q422:Q1043,0.25),"Low",IF(R422&lt;=_xlfn.PERCENTILE.INC(Q422:Q1043,0.5),"Medium","High"))</f>
        <v>High</v>
      </c>
      <c r="T422" s="46">
        <v>1.9E-2</v>
      </c>
      <c r="U422" s="43">
        <v>6</v>
      </c>
      <c r="V422" s="45">
        <f t="shared" si="54"/>
        <v>9984.7160999999978</v>
      </c>
      <c r="W422" s="45">
        <f t="shared" si="55"/>
        <v>7231.5599999999995</v>
      </c>
      <c r="X422" s="45">
        <f t="shared" si="61"/>
        <v>2753.1560999999983</v>
      </c>
      <c r="Y422" s="46">
        <f t="shared" si="62"/>
        <v>0.27573704374028213</v>
      </c>
    </row>
    <row r="423" spans="1:25" x14ac:dyDescent="0.3">
      <c r="A423" s="35" t="s">
        <v>436</v>
      </c>
      <c r="B423" s="36">
        <v>45841</v>
      </c>
      <c r="C423" s="36" t="str">
        <f t="shared" si="56"/>
        <v>Jul-2025</v>
      </c>
      <c r="D423" s="36" t="str">
        <f t="shared" si="57"/>
        <v>Q3-2025</v>
      </c>
      <c r="E423" s="36">
        <v>45844</v>
      </c>
      <c r="F423" s="36">
        <f t="shared" si="58"/>
        <v>45844</v>
      </c>
      <c r="G423" s="37">
        <f t="shared" si="59"/>
        <v>3</v>
      </c>
      <c r="H423" s="38" t="s">
        <v>646</v>
      </c>
      <c r="I423" s="38" t="s">
        <v>651</v>
      </c>
      <c r="J423" s="38" t="s">
        <v>665</v>
      </c>
      <c r="K423" s="30" t="str">
        <f t="shared" si="60"/>
        <v>Africa→Nigeria→Lagos</v>
      </c>
      <c r="L423" s="38" t="s">
        <v>704</v>
      </c>
      <c r="M423" s="38" t="s">
        <v>708</v>
      </c>
      <c r="N423" s="38" t="s">
        <v>1427</v>
      </c>
      <c r="O423" s="38" t="s">
        <v>731</v>
      </c>
      <c r="P423" s="38" t="s">
        <v>1155</v>
      </c>
      <c r="Q423" s="39">
        <v>1313.3</v>
      </c>
      <c r="R423" s="39">
        <v>2884.34</v>
      </c>
      <c r="S423" s="39" t="str">
        <f>IF('standardised dimensions'!$R423&lt;=_xlfn.PERCENTILE.INC( Q423:Q1044,0.25),"Low",IF(R423&lt;=_xlfn.PERCENTILE.INC(Q423:Q1044,0.5),"Medium","High"))</f>
        <v>High</v>
      </c>
      <c r="T423" s="40">
        <v>0.157</v>
      </c>
      <c r="U423" s="37">
        <v>42</v>
      </c>
      <c r="V423" s="39">
        <f t="shared" si="54"/>
        <v>102122.94203999999</v>
      </c>
      <c r="W423" s="39">
        <f t="shared" si="55"/>
        <v>55158.6</v>
      </c>
      <c r="X423" s="39">
        <f t="shared" si="61"/>
        <v>46964.342039999996</v>
      </c>
      <c r="Y423" s="40">
        <f t="shared" si="62"/>
        <v>0.45988042551305253</v>
      </c>
    </row>
    <row r="424" spans="1:25" x14ac:dyDescent="0.3">
      <c r="A424" s="41" t="s">
        <v>437</v>
      </c>
      <c r="B424" s="42">
        <v>45915</v>
      </c>
      <c r="C424" s="42" t="str">
        <f t="shared" si="56"/>
        <v>Sep-2025</v>
      </c>
      <c r="D424" s="42" t="str">
        <f t="shared" si="57"/>
        <v>Q3-2025</v>
      </c>
      <c r="E424" s="42">
        <v>45925</v>
      </c>
      <c r="F424" s="42">
        <f t="shared" si="58"/>
        <v>45925</v>
      </c>
      <c r="G424" s="43">
        <f t="shared" si="59"/>
        <v>10</v>
      </c>
      <c r="H424" s="44" t="s">
        <v>647</v>
      </c>
      <c r="I424" s="44" t="s">
        <v>654</v>
      </c>
      <c r="J424" s="44" t="s">
        <v>680</v>
      </c>
      <c r="K424" s="30" t="str">
        <f t="shared" si="60"/>
        <v>Asia→India→Delhi</v>
      </c>
      <c r="L424" s="44" t="s">
        <v>704</v>
      </c>
      <c r="M424" s="44" t="s">
        <v>707</v>
      </c>
      <c r="N424" s="44" t="s">
        <v>720</v>
      </c>
      <c r="O424" s="44" t="s">
        <v>730</v>
      </c>
      <c r="P424" s="44" t="s">
        <v>1156</v>
      </c>
      <c r="Q424" s="45">
        <v>1488.91</v>
      </c>
      <c r="R424" s="45">
        <v>1483.74</v>
      </c>
      <c r="S424" s="45" t="str">
        <f>IF('standardised dimensions'!$R424&lt;=_xlfn.PERCENTILE.INC( Q424:Q1045,0.25),"Low",IF(R424&lt;=_xlfn.PERCENTILE.INC(Q424:Q1045,0.5),"Medium","High"))</f>
        <v>High</v>
      </c>
      <c r="T424" s="46">
        <v>0.16800000000000001</v>
      </c>
      <c r="U424" s="43">
        <v>24</v>
      </c>
      <c r="V424" s="45">
        <f t="shared" si="54"/>
        <v>29627.320319999999</v>
      </c>
      <c r="W424" s="45">
        <f t="shared" si="55"/>
        <v>35733.840000000004</v>
      </c>
      <c r="X424" s="45">
        <f t="shared" si="61"/>
        <v>-6106.5196800000049</v>
      </c>
      <c r="Y424" s="46">
        <f t="shared" si="62"/>
        <v>-0.20611110333450519</v>
      </c>
    </row>
    <row r="425" spans="1:25" x14ac:dyDescent="0.3">
      <c r="A425" s="35" t="s">
        <v>438</v>
      </c>
      <c r="B425" s="36">
        <v>45341</v>
      </c>
      <c r="C425" s="36" t="str">
        <f t="shared" si="56"/>
        <v>Feb-2024</v>
      </c>
      <c r="D425" s="36" t="str">
        <f t="shared" si="57"/>
        <v>Q1-2024</v>
      </c>
      <c r="E425" s="36">
        <v>45357</v>
      </c>
      <c r="F425" s="36">
        <f t="shared" si="58"/>
        <v>45357</v>
      </c>
      <c r="G425" s="37">
        <f t="shared" si="59"/>
        <v>16</v>
      </c>
      <c r="H425" s="38" t="s">
        <v>647</v>
      </c>
      <c r="I425" s="38" t="s">
        <v>659</v>
      </c>
      <c r="J425" s="38" t="s">
        <v>699</v>
      </c>
      <c r="K425" s="30" t="str">
        <f t="shared" si="60"/>
        <v>Asia→China→Beijing</v>
      </c>
      <c r="L425" s="38" t="s">
        <v>702</v>
      </c>
      <c r="M425" s="38" t="s">
        <v>709</v>
      </c>
      <c r="N425" s="38" t="s">
        <v>719</v>
      </c>
      <c r="O425" s="38" t="s">
        <v>728</v>
      </c>
      <c r="P425" s="38" t="s">
        <v>1157</v>
      </c>
      <c r="Q425" s="39">
        <v>1477.84</v>
      </c>
      <c r="R425" s="39">
        <v>3197.47</v>
      </c>
      <c r="S425" s="39" t="str">
        <f>IF('standardised dimensions'!$R425&lt;=_xlfn.PERCENTILE.INC( Q425:Q1046,0.25),"Low",IF(R425&lt;=_xlfn.PERCENTILE.INC(Q425:Q1046,0.5),"Medium","High"))</f>
        <v>High</v>
      </c>
      <c r="T425" s="40">
        <v>0.24299999999999999</v>
      </c>
      <c r="U425" s="37">
        <v>24</v>
      </c>
      <c r="V425" s="39">
        <f t="shared" si="54"/>
        <v>58091.634960000003</v>
      </c>
      <c r="W425" s="39">
        <f t="shared" si="55"/>
        <v>35468.159999999996</v>
      </c>
      <c r="X425" s="39">
        <f t="shared" si="61"/>
        <v>22623.474960000007</v>
      </c>
      <c r="Y425" s="40">
        <f t="shared" si="62"/>
        <v>0.38944462443823091</v>
      </c>
    </row>
    <row r="426" spans="1:25" x14ac:dyDescent="0.3">
      <c r="A426" s="41" t="s">
        <v>439</v>
      </c>
      <c r="B426" s="42">
        <v>45349</v>
      </c>
      <c r="C426" s="42" t="str">
        <f t="shared" si="56"/>
        <v>Feb-2024</v>
      </c>
      <c r="D426" s="42" t="str">
        <f t="shared" si="57"/>
        <v>Q1-2024</v>
      </c>
      <c r="E426" s="42">
        <v>45377</v>
      </c>
      <c r="F426" s="42">
        <f t="shared" si="58"/>
        <v>45377</v>
      </c>
      <c r="G426" s="43">
        <f t="shared" si="59"/>
        <v>28</v>
      </c>
      <c r="H426" s="44" t="s">
        <v>647</v>
      </c>
      <c r="I426" s="44" t="s">
        <v>654</v>
      </c>
      <c r="J426" s="44" t="s">
        <v>691</v>
      </c>
      <c r="K426" s="30" t="str">
        <f t="shared" si="60"/>
        <v>Asia→India→Mumbai</v>
      </c>
      <c r="L426" s="44" t="s">
        <v>702</v>
      </c>
      <c r="M426" s="44" t="s">
        <v>709</v>
      </c>
      <c r="N426" s="44" t="s">
        <v>715</v>
      </c>
      <c r="O426" s="44" t="s">
        <v>731</v>
      </c>
      <c r="P426" s="44" t="s">
        <v>1158</v>
      </c>
      <c r="Q426" s="45">
        <v>1035.19</v>
      </c>
      <c r="R426" s="45">
        <v>2322.6999999999998</v>
      </c>
      <c r="S426" s="45" t="str">
        <f>IF('standardised dimensions'!$R426&lt;=_xlfn.PERCENTILE.INC( Q426:Q1047,0.25),"Low",IF(R426&lt;=_xlfn.PERCENTILE.INC(Q426:Q1047,0.5),"Medium","High"))</f>
        <v>High</v>
      </c>
      <c r="T426" s="46">
        <v>0.17299999999999999</v>
      </c>
      <c r="U426" s="43">
        <v>8</v>
      </c>
      <c r="V426" s="45">
        <f t="shared" si="54"/>
        <v>15366.983199999999</v>
      </c>
      <c r="W426" s="45">
        <f t="shared" si="55"/>
        <v>8281.52</v>
      </c>
      <c r="X426" s="45">
        <f t="shared" si="61"/>
        <v>7085.4631999999983</v>
      </c>
      <c r="Y426" s="46">
        <f t="shared" si="62"/>
        <v>0.46108355217047409</v>
      </c>
    </row>
    <row r="427" spans="1:25" x14ac:dyDescent="0.3">
      <c r="A427" s="35" t="s">
        <v>440</v>
      </c>
      <c r="B427" s="36">
        <v>45897</v>
      </c>
      <c r="C427" s="36" t="str">
        <f t="shared" si="56"/>
        <v>Aug-2025</v>
      </c>
      <c r="D427" s="36" t="str">
        <f t="shared" si="57"/>
        <v>Q3-2025</v>
      </c>
      <c r="E427" s="36">
        <v>45905</v>
      </c>
      <c r="F427" s="36">
        <f t="shared" si="58"/>
        <v>45905</v>
      </c>
      <c r="G427" s="37">
        <f t="shared" si="59"/>
        <v>8</v>
      </c>
      <c r="H427" s="38" t="s">
        <v>646</v>
      </c>
      <c r="I427" s="38" t="s">
        <v>651</v>
      </c>
      <c r="J427" s="38" t="s">
        <v>663</v>
      </c>
      <c r="K427" s="30" t="str">
        <f t="shared" si="60"/>
        <v>Africa→Nigeria→Port Harcourt</v>
      </c>
      <c r="L427" s="38" t="s">
        <v>705</v>
      </c>
      <c r="M427" s="38" t="s">
        <v>709</v>
      </c>
      <c r="N427" s="38" t="s">
        <v>718</v>
      </c>
      <c r="O427" s="38" t="s">
        <v>731</v>
      </c>
      <c r="P427" s="38" t="s">
        <v>1159</v>
      </c>
      <c r="Q427" s="39">
        <v>1271.0999999999999</v>
      </c>
      <c r="R427" s="39">
        <v>1932.42</v>
      </c>
      <c r="S427" s="39" t="str">
        <f>IF('standardised dimensions'!$R427&lt;=_xlfn.PERCENTILE.INC( Q427:Q1048,0.25),"Low",IF(R427&lt;=_xlfn.PERCENTILE.INC(Q427:Q1048,0.5),"Medium","High"))</f>
        <v>High</v>
      </c>
      <c r="T427" s="40">
        <v>0.25</v>
      </c>
      <c r="U427" s="37">
        <v>21</v>
      </c>
      <c r="V427" s="39">
        <f t="shared" si="54"/>
        <v>30435.614999999998</v>
      </c>
      <c r="W427" s="39">
        <f t="shared" si="55"/>
        <v>26693.1</v>
      </c>
      <c r="X427" s="39">
        <f t="shared" si="61"/>
        <v>3742.5149999999994</v>
      </c>
      <c r="Y427" s="40">
        <f t="shared" si="62"/>
        <v>0.12296498690760807</v>
      </c>
    </row>
    <row r="428" spans="1:25" x14ac:dyDescent="0.3">
      <c r="A428" s="41" t="s">
        <v>441</v>
      </c>
      <c r="B428" s="42">
        <v>45522</v>
      </c>
      <c r="C428" s="42" t="str">
        <f t="shared" si="56"/>
        <v>Aug-2024</v>
      </c>
      <c r="D428" s="42" t="str">
        <f t="shared" si="57"/>
        <v>Q3-2024</v>
      </c>
      <c r="E428" s="42">
        <v>45547</v>
      </c>
      <c r="F428" s="42">
        <f t="shared" si="58"/>
        <v>45547</v>
      </c>
      <c r="G428" s="43">
        <f t="shared" si="59"/>
        <v>25</v>
      </c>
      <c r="H428" s="44" t="s">
        <v>647</v>
      </c>
      <c r="I428" s="44" t="s">
        <v>654</v>
      </c>
      <c r="J428" s="44" t="s">
        <v>691</v>
      </c>
      <c r="K428" s="30" t="str">
        <f t="shared" si="60"/>
        <v>Asia→India→Mumbai</v>
      </c>
      <c r="L428" s="44" t="s">
        <v>704</v>
      </c>
      <c r="M428" s="44" t="s">
        <v>709</v>
      </c>
      <c r="N428" s="44" t="s">
        <v>712</v>
      </c>
      <c r="O428" s="44" t="s">
        <v>730</v>
      </c>
      <c r="P428" s="44" t="s">
        <v>1160</v>
      </c>
      <c r="Q428" s="45">
        <v>1154.03</v>
      </c>
      <c r="R428" s="45">
        <v>1590.36</v>
      </c>
      <c r="S428" s="45" t="str">
        <f>IF('standardised dimensions'!$R428&lt;=_xlfn.PERCENTILE.INC( Q428:Q1049,0.25),"Low",IF(R428&lt;=_xlfn.PERCENTILE.INC(Q428:Q1049,0.5),"Medium","High"))</f>
        <v>High</v>
      </c>
      <c r="T428" s="46">
        <v>0.314</v>
      </c>
      <c r="U428" s="43">
        <v>18</v>
      </c>
      <c r="V428" s="45">
        <f t="shared" si="54"/>
        <v>19637.76528</v>
      </c>
      <c r="W428" s="45">
        <f t="shared" si="55"/>
        <v>20772.54</v>
      </c>
      <c r="X428" s="45">
        <f t="shared" si="61"/>
        <v>-1134.7747200000013</v>
      </c>
      <c r="Y428" s="46">
        <f t="shared" si="62"/>
        <v>-5.7785328616576745E-2</v>
      </c>
    </row>
    <row r="429" spans="1:25" x14ac:dyDescent="0.3">
      <c r="A429" s="35" t="s">
        <v>442</v>
      </c>
      <c r="B429" s="36">
        <v>45347</v>
      </c>
      <c r="C429" s="36" t="str">
        <f t="shared" si="56"/>
        <v>Feb-2024</v>
      </c>
      <c r="D429" s="36" t="str">
        <f t="shared" si="57"/>
        <v>Q1-2024</v>
      </c>
      <c r="E429" s="36">
        <v>45360</v>
      </c>
      <c r="F429" s="36">
        <f t="shared" si="58"/>
        <v>45360</v>
      </c>
      <c r="G429" s="37">
        <f t="shared" si="59"/>
        <v>13</v>
      </c>
      <c r="H429" s="38" t="s">
        <v>649</v>
      </c>
      <c r="I429" s="38" t="s">
        <v>657</v>
      </c>
      <c r="J429" s="38" t="s">
        <v>673</v>
      </c>
      <c r="K429" s="30" t="str">
        <f t="shared" si="60"/>
        <v>Europe→France→Marseille</v>
      </c>
      <c r="L429" s="38" t="s">
        <v>705</v>
      </c>
      <c r="M429" s="38" t="s">
        <v>710</v>
      </c>
      <c r="N429" s="38" t="s">
        <v>718</v>
      </c>
      <c r="O429" s="38" t="s">
        <v>732</v>
      </c>
      <c r="P429" s="38" t="s">
        <v>1161</v>
      </c>
      <c r="Q429" s="39">
        <v>322.44</v>
      </c>
      <c r="R429" s="39">
        <v>395.61</v>
      </c>
      <c r="S429" s="39" t="str">
        <f>IF('standardised dimensions'!$R429&lt;=_xlfn.PERCENTILE.INC( Q429:Q1050,0.25),"Low",IF(R429&lt;=_xlfn.PERCENTILE.INC(Q429:Q1050,0.5),"Medium","High"))</f>
        <v>Medium</v>
      </c>
      <c r="T429" s="40">
        <v>0</v>
      </c>
      <c r="U429" s="37">
        <v>34</v>
      </c>
      <c r="V429" s="39">
        <f t="shared" si="54"/>
        <v>13450.74</v>
      </c>
      <c r="W429" s="39">
        <f t="shared" si="55"/>
        <v>10962.96</v>
      </c>
      <c r="X429" s="39">
        <f t="shared" si="61"/>
        <v>2487.7800000000007</v>
      </c>
      <c r="Y429" s="40">
        <f t="shared" si="62"/>
        <v>0.18495487980586947</v>
      </c>
    </row>
    <row r="430" spans="1:25" x14ac:dyDescent="0.3">
      <c r="A430" s="41" t="s">
        <v>443</v>
      </c>
      <c r="B430" s="42">
        <v>45784</v>
      </c>
      <c r="C430" s="42" t="str">
        <f t="shared" si="56"/>
        <v>May-2025</v>
      </c>
      <c r="D430" s="42" t="str">
        <f t="shared" si="57"/>
        <v>Q2-2025</v>
      </c>
      <c r="E430" s="42">
        <v>45790</v>
      </c>
      <c r="F430" s="42">
        <f t="shared" si="58"/>
        <v>45790</v>
      </c>
      <c r="G430" s="43">
        <f t="shared" si="59"/>
        <v>6</v>
      </c>
      <c r="H430" s="44" t="s">
        <v>647</v>
      </c>
      <c r="I430" s="44" t="s">
        <v>654</v>
      </c>
      <c r="J430" s="44" t="s">
        <v>668</v>
      </c>
      <c r="K430" s="30" t="str">
        <f t="shared" si="60"/>
        <v>Asia→India→Bengaluru</v>
      </c>
      <c r="L430" s="44" t="s">
        <v>706</v>
      </c>
      <c r="M430" s="44" t="s">
        <v>711</v>
      </c>
      <c r="N430" s="44" t="s">
        <v>713</v>
      </c>
      <c r="O430" s="44" t="s">
        <v>730</v>
      </c>
      <c r="P430" s="44" t="s">
        <v>1162</v>
      </c>
      <c r="Q430" s="45">
        <v>935.98</v>
      </c>
      <c r="R430" s="45">
        <v>2077.69</v>
      </c>
      <c r="S430" s="45" t="str">
        <f>IF('standardised dimensions'!$R430&lt;=_xlfn.PERCENTILE.INC( Q430:Q1051,0.25),"Low",IF(R430&lt;=_xlfn.PERCENTILE.INC(Q430:Q1051,0.5),"Medium","High"))</f>
        <v>High</v>
      </c>
      <c r="T430" s="46">
        <v>0.17499999999999999</v>
      </c>
      <c r="U430" s="43">
        <v>24</v>
      </c>
      <c r="V430" s="45">
        <f t="shared" si="54"/>
        <v>41138.261999999995</v>
      </c>
      <c r="W430" s="45">
        <f t="shared" si="55"/>
        <v>22463.52</v>
      </c>
      <c r="X430" s="45">
        <f t="shared" si="61"/>
        <v>18674.741999999995</v>
      </c>
      <c r="Y430" s="46">
        <f t="shared" si="62"/>
        <v>0.45395067978321491</v>
      </c>
    </row>
    <row r="431" spans="1:25" x14ac:dyDescent="0.3">
      <c r="A431" s="35" t="s">
        <v>444</v>
      </c>
      <c r="B431" s="36">
        <v>45597</v>
      </c>
      <c r="C431" s="36" t="str">
        <f t="shared" si="56"/>
        <v>Nov-2024</v>
      </c>
      <c r="D431" s="36" t="str">
        <f t="shared" si="57"/>
        <v>Q4-2024</v>
      </c>
      <c r="E431" s="36">
        <v>45608</v>
      </c>
      <c r="F431" s="36">
        <f t="shared" si="58"/>
        <v>45608</v>
      </c>
      <c r="G431" s="37">
        <f t="shared" si="59"/>
        <v>11</v>
      </c>
      <c r="H431" s="38" t="s">
        <v>649</v>
      </c>
      <c r="I431" s="38" t="s">
        <v>656</v>
      </c>
      <c r="J431" s="38" t="s">
        <v>698</v>
      </c>
      <c r="K431" s="30" t="str">
        <f t="shared" si="60"/>
        <v>Europe→Germany→Frankfurt</v>
      </c>
      <c r="L431" s="38" t="s">
        <v>704</v>
      </c>
      <c r="M431" s="38" t="s">
        <v>708</v>
      </c>
      <c r="N431" s="38" t="s">
        <v>717</v>
      </c>
      <c r="O431" s="38" t="s">
        <v>728</v>
      </c>
      <c r="P431" s="38" t="s">
        <v>1163</v>
      </c>
      <c r="Q431" s="39">
        <v>599.84</v>
      </c>
      <c r="R431" s="39">
        <v>1330.85</v>
      </c>
      <c r="S431" s="39" t="str">
        <f>IF('standardised dimensions'!$R431&lt;=_xlfn.PERCENTILE.INC( Q431:Q1052,0.25),"Low",IF(R431&lt;=_xlfn.PERCENTILE.INC(Q431:Q1052,0.5),"Medium","High"))</f>
        <v>High</v>
      </c>
      <c r="T431" s="40">
        <v>0.115</v>
      </c>
      <c r="U431" s="37">
        <v>11</v>
      </c>
      <c r="V431" s="39">
        <f t="shared" si="54"/>
        <v>12955.824749999998</v>
      </c>
      <c r="W431" s="39">
        <f t="shared" si="55"/>
        <v>6598.2400000000007</v>
      </c>
      <c r="X431" s="39">
        <f t="shared" si="61"/>
        <v>6357.5847499999973</v>
      </c>
      <c r="Y431" s="40">
        <f t="shared" si="62"/>
        <v>0.49071246892252063</v>
      </c>
    </row>
    <row r="432" spans="1:25" x14ac:dyDescent="0.3">
      <c r="A432" s="41" t="s">
        <v>445</v>
      </c>
      <c r="B432" s="42">
        <v>45654</v>
      </c>
      <c r="C432" s="42" t="str">
        <f t="shared" si="56"/>
        <v>Dec-2024</v>
      </c>
      <c r="D432" s="42" t="str">
        <f t="shared" si="57"/>
        <v>Q4-2024</v>
      </c>
      <c r="E432" s="42">
        <v>45665</v>
      </c>
      <c r="F432" s="42">
        <f t="shared" si="58"/>
        <v>45665</v>
      </c>
      <c r="G432" s="43">
        <f t="shared" si="59"/>
        <v>11</v>
      </c>
      <c r="H432" s="44" t="s">
        <v>647</v>
      </c>
      <c r="I432" s="44" t="s">
        <v>659</v>
      </c>
      <c r="J432" s="44" t="s">
        <v>676</v>
      </c>
      <c r="K432" s="30" t="str">
        <f t="shared" si="60"/>
        <v>Asia→China→Shenzhen</v>
      </c>
      <c r="L432" s="44" t="s">
        <v>706</v>
      </c>
      <c r="M432" s="44" t="s">
        <v>708</v>
      </c>
      <c r="N432" s="44" t="s">
        <v>723</v>
      </c>
      <c r="O432" s="44" t="s">
        <v>731</v>
      </c>
      <c r="P432" s="44" t="s">
        <v>1164</v>
      </c>
      <c r="Q432" s="45">
        <v>1201.31</v>
      </c>
      <c r="R432" s="45">
        <v>2764.65</v>
      </c>
      <c r="S432" s="45" t="str">
        <f>IF('standardised dimensions'!$R432&lt;=_xlfn.PERCENTILE.INC( Q432:Q1053,0.25),"Low",IF(R432&lt;=_xlfn.PERCENTILE.INC(Q432:Q1053,0.5),"Medium","High"))</f>
        <v>High</v>
      </c>
      <c r="T432" s="46">
        <v>0</v>
      </c>
      <c r="U432" s="43">
        <v>21</v>
      </c>
      <c r="V432" s="45">
        <f t="shared" si="54"/>
        <v>58057.65</v>
      </c>
      <c r="W432" s="45">
        <f t="shared" si="55"/>
        <v>25227.51</v>
      </c>
      <c r="X432" s="45">
        <f t="shared" si="61"/>
        <v>32830.14</v>
      </c>
      <c r="Y432" s="46">
        <f t="shared" si="62"/>
        <v>0.56547483406579491</v>
      </c>
    </row>
    <row r="433" spans="1:25" x14ac:dyDescent="0.3">
      <c r="A433" s="35" t="s">
        <v>446</v>
      </c>
      <c r="B433" s="36">
        <v>45220</v>
      </c>
      <c r="C433" s="36" t="str">
        <f t="shared" si="56"/>
        <v>Oct-2023</v>
      </c>
      <c r="D433" s="36" t="str">
        <f t="shared" si="57"/>
        <v>Q4-2023</v>
      </c>
      <c r="E433" s="36">
        <v>45220</v>
      </c>
      <c r="F433" s="36">
        <f t="shared" si="58"/>
        <v>45220</v>
      </c>
      <c r="G433" s="37">
        <f t="shared" si="59"/>
        <v>0</v>
      </c>
      <c r="H433" s="38" t="s">
        <v>649</v>
      </c>
      <c r="I433" s="38" t="s">
        <v>658</v>
      </c>
      <c r="J433" s="38" t="s">
        <v>693</v>
      </c>
      <c r="K433" s="30" t="str">
        <f t="shared" si="60"/>
        <v>Europe→United Kingdom→Manchester</v>
      </c>
      <c r="L433" s="38" t="s">
        <v>706</v>
      </c>
      <c r="M433" s="38" t="s">
        <v>710</v>
      </c>
      <c r="N433" s="38" t="s">
        <v>713</v>
      </c>
      <c r="O433" s="38" t="s">
        <v>732</v>
      </c>
      <c r="P433" s="38" t="s">
        <v>1165</v>
      </c>
      <c r="Q433" s="39">
        <v>384.19</v>
      </c>
      <c r="R433" s="39">
        <v>278.35000000000002</v>
      </c>
      <c r="S433" s="39" t="str">
        <f>IF('standardised dimensions'!$R433&lt;=_xlfn.PERCENTILE.INC( Q433:Q1054,0.25),"Low",IF(R433&lt;=_xlfn.PERCENTILE.INC(Q433:Q1054,0.5),"Medium","High"))</f>
        <v>Low</v>
      </c>
      <c r="T433" s="40">
        <v>5.6000000000000001E-2</v>
      </c>
      <c r="U433" s="37">
        <v>10</v>
      </c>
      <c r="V433" s="39">
        <f t="shared" si="54"/>
        <v>2627.6239999999998</v>
      </c>
      <c r="W433" s="39">
        <f t="shared" si="55"/>
        <v>3841.9</v>
      </c>
      <c r="X433" s="39">
        <f t="shared" si="61"/>
        <v>-1214.2760000000003</v>
      </c>
      <c r="Y433" s="40">
        <f t="shared" si="62"/>
        <v>-0.46211938998882657</v>
      </c>
    </row>
    <row r="434" spans="1:25" x14ac:dyDescent="0.3">
      <c r="A434" s="41" t="s">
        <v>447</v>
      </c>
      <c r="B434" s="42">
        <v>45636</v>
      </c>
      <c r="C434" s="42" t="str">
        <f t="shared" si="56"/>
        <v>Dec-2024</v>
      </c>
      <c r="D434" s="42" t="str">
        <f t="shared" si="57"/>
        <v>Q4-2024</v>
      </c>
      <c r="E434" s="42">
        <v>45645</v>
      </c>
      <c r="F434" s="42">
        <f t="shared" si="58"/>
        <v>45645</v>
      </c>
      <c r="G434" s="43">
        <f t="shared" si="59"/>
        <v>9</v>
      </c>
      <c r="H434" s="44" t="s">
        <v>646</v>
      </c>
      <c r="I434" s="44" t="s">
        <v>651</v>
      </c>
      <c r="J434" s="44" t="s">
        <v>665</v>
      </c>
      <c r="K434" s="30" t="str">
        <f t="shared" si="60"/>
        <v>Africa→Nigeria→Lagos</v>
      </c>
      <c r="L434" s="44" t="s">
        <v>701</v>
      </c>
      <c r="M434" s="44" t="s">
        <v>707</v>
      </c>
      <c r="N434" s="44" t="s">
        <v>719</v>
      </c>
      <c r="O434" s="44" t="s">
        <v>732</v>
      </c>
      <c r="P434" s="44" t="s">
        <v>1166</v>
      </c>
      <c r="Q434" s="45">
        <v>488.68</v>
      </c>
      <c r="R434" s="45">
        <v>984.36</v>
      </c>
      <c r="S434" s="45" t="str">
        <f>IF('standardised dimensions'!$R434&lt;=_xlfn.PERCENTILE.INC( Q434:Q1055,0.25),"Low",IF(R434&lt;=_xlfn.PERCENTILE.INC(Q434:Q1055,0.5),"Medium","High"))</f>
        <v>High</v>
      </c>
      <c r="T434" s="46">
        <v>5.8999999999999997E-2</v>
      </c>
      <c r="U434" s="43">
        <v>14</v>
      </c>
      <c r="V434" s="45">
        <f t="shared" si="54"/>
        <v>12967.958640000001</v>
      </c>
      <c r="W434" s="45">
        <f t="shared" si="55"/>
        <v>6841.52</v>
      </c>
      <c r="X434" s="45">
        <f t="shared" si="61"/>
        <v>6126.4386400000003</v>
      </c>
      <c r="Y434" s="46">
        <f t="shared" si="62"/>
        <v>0.47242891576649876</v>
      </c>
    </row>
    <row r="435" spans="1:25" x14ac:dyDescent="0.3">
      <c r="A435" s="35" t="s">
        <v>448</v>
      </c>
      <c r="B435" s="36">
        <v>45542</v>
      </c>
      <c r="C435" s="36" t="str">
        <f t="shared" si="56"/>
        <v>Sep-2024</v>
      </c>
      <c r="D435" s="36" t="str">
        <f t="shared" si="57"/>
        <v>Q3-2024</v>
      </c>
      <c r="E435" s="36">
        <v>45553</v>
      </c>
      <c r="F435" s="36">
        <f t="shared" si="58"/>
        <v>45553</v>
      </c>
      <c r="G435" s="37">
        <f t="shared" si="59"/>
        <v>11</v>
      </c>
      <c r="H435" s="38" t="s">
        <v>647</v>
      </c>
      <c r="I435" s="38" t="s">
        <v>659</v>
      </c>
      <c r="J435" s="38" t="s">
        <v>699</v>
      </c>
      <c r="K435" s="30" t="str">
        <f t="shared" si="60"/>
        <v>Asia→China→Beijing</v>
      </c>
      <c r="L435" s="38" t="s">
        <v>704</v>
      </c>
      <c r="M435" s="38" t="s">
        <v>710</v>
      </c>
      <c r="N435" s="38" t="s">
        <v>719</v>
      </c>
      <c r="O435" s="38" t="s">
        <v>729</v>
      </c>
      <c r="P435" s="38" t="s">
        <v>1167</v>
      </c>
      <c r="Q435" s="39">
        <v>181.74</v>
      </c>
      <c r="R435" s="39">
        <v>190.84</v>
      </c>
      <c r="S435" s="39" t="str">
        <f>IF('standardised dimensions'!$R435&lt;=_xlfn.PERCENTILE.INC( Q435:Q1056,0.25),"Low",IF(R435&lt;=_xlfn.PERCENTILE.INC(Q435:Q1056,0.5),"Medium","High"))</f>
        <v>Low</v>
      </c>
      <c r="T435" s="40">
        <v>0.214</v>
      </c>
      <c r="U435" s="37">
        <v>13</v>
      </c>
      <c r="V435" s="39">
        <f t="shared" si="54"/>
        <v>1950.0031200000001</v>
      </c>
      <c r="W435" s="39">
        <f t="shared" si="55"/>
        <v>2362.62</v>
      </c>
      <c r="X435" s="39">
        <f t="shared" si="61"/>
        <v>-412.61687999999981</v>
      </c>
      <c r="Y435" s="40">
        <f t="shared" si="62"/>
        <v>-0.21159806144310159</v>
      </c>
    </row>
    <row r="436" spans="1:25" x14ac:dyDescent="0.3">
      <c r="A436" s="41" t="s">
        <v>449</v>
      </c>
      <c r="B436" s="42">
        <v>45217</v>
      </c>
      <c r="C436" s="42" t="str">
        <f t="shared" si="56"/>
        <v>Oct-2023</v>
      </c>
      <c r="D436" s="42" t="str">
        <f t="shared" si="57"/>
        <v>Q4-2023</v>
      </c>
      <c r="E436" s="42">
        <v>45219</v>
      </c>
      <c r="F436" s="42">
        <f t="shared" si="58"/>
        <v>45219</v>
      </c>
      <c r="G436" s="43">
        <f t="shared" si="59"/>
        <v>2</v>
      </c>
      <c r="H436" s="44" t="s">
        <v>646</v>
      </c>
      <c r="I436" s="44" t="s">
        <v>650</v>
      </c>
      <c r="J436" s="44" t="s">
        <v>662</v>
      </c>
      <c r="K436" s="30" t="str">
        <f t="shared" si="60"/>
        <v>Africa→Kenya→Kisumu</v>
      </c>
      <c r="L436" s="44" t="s">
        <v>704</v>
      </c>
      <c r="M436" s="44" t="s">
        <v>707</v>
      </c>
      <c r="N436" s="44" t="s">
        <v>713</v>
      </c>
      <c r="O436" s="44" t="s">
        <v>730</v>
      </c>
      <c r="P436" s="44" t="s">
        <v>1168</v>
      </c>
      <c r="Q436" s="45">
        <v>774.12</v>
      </c>
      <c r="R436" s="45">
        <v>908.3</v>
      </c>
      <c r="S436" s="45" t="str">
        <f>IF('standardised dimensions'!$R436&lt;=_xlfn.PERCENTILE.INC( Q436:Q1057,0.25),"Low",IF(R436&lt;=_xlfn.PERCENTILE.INC(Q436:Q1057,0.5),"Medium","High"))</f>
        <v>High</v>
      </c>
      <c r="T436" s="46">
        <v>0</v>
      </c>
      <c r="U436" s="43">
        <v>30</v>
      </c>
      <c r="V436" s="45">
        <f t="shared" si="54"/>
        <v>27249</v>
      </c>
      <c r="W436" s="45">
        <f t="shared" si="55"/>
        <v>23223.599999999999</v>
      </c>
      <c r="X436" s="45">
        <f t="shared" si="61"/>
        <v>4025.4000000000015</v>
      </c>
      <c r="Y436" s="46">
        <f t="shared" si="62"/>
        <v>0.14772652207420461</v>
      </c>
    </row>
    <row r="437" spans="1:25" x14ac:dyDescent="0.3">
      <c r="A437" s="35" t="s">
        <v>450</v>
      </c>
      <c r="B437" s="36">
        <v>45650</v>
      </c>
      <c r="C437" s="36" t="str">
        <f t="shared" si="56"/>
        <v>Dec-2024</v>
      </c>
      <c r="D437" s="36" t="str">
        <f t="shared" si="57"/>
        <v>Q4-2024</v>
      </c>
      <c r="E437" s="36">
        <v>45670</v>
      </c>
      <c r="F437" s="36">
        <f t="shared" si="58"/>
        <v>45670</v>
      </c>
      <c r="G437" s="37">
        <f t="shared" si="59"/>
        <v>20</v>
      </c>
      <c r="H437" s="38" t="s">
        <v>647</v>
      </c>
      <c r="I437" s="38" t="s">
        <v>654</v>
      </c>
      <c r="J437" s="38" t="s">
        <v>668</v>
      </c>
      <c r="K437" s="30" t="str">
        <f t="shared" si="60"/>
        <v>Asia→India→Bengaluru</v>
      </c>
      <c r="L437" s="38" t="s">
        <v>701</v>
      </c>
      <c r="M437" s="38" t="s">
        <v>709</v>
      </c>
      <c r="N437" s="38" t="s">
        <v>726</v>
      </c>
      <c r="O437" s="38" t="s">
        <v>729</v>
      </c>
      <c r="P437" s="38" t="s">
        <v>1169</v>
      </c>
      <c r="Q437" s="39">
        <v>126.15</v>
      </c>
      <c r="R437" s="39">
        <v>284.23</v>
      </c>
      <c r="S437" s="39" t="str">
        <f>IF('standardised dimensions'!$R437&lt;=_xlfn.PERCENTILE.INC( Q437:Q1058,0.25),"Low",IF(R437&lt;=_xlfn.PERCENTILE.INC(Q437:Q1058,0.5),"Medium","High"))</f>
        <v>Low</v>
      </c>
      <c r="T437" s="40">
        <v>0.113</v>
      </c>
      <c r="U437" s="37">
        <v>22</v>
      </c>
      <c r="V437" s="39">
        <f t="shared" si="54"/>
        <v>5546.4642200000008</v>
      </c>
      <c r="W437" s="39">
        <f t="shared" si="55"/>
        <v>2775.3</v>
      </c>
      <c r="X437" s="39">
        <f t="shared" si="61"/>
        <v>2771.1642200000006</v>
      </c>
      <c r="Y437" s="40">
        <f t="shared" si="62"/>
        <v>0.49962716968541088</v>
      </c>
    </row>
    <row r="438" spans="1:25" x14ac:dyDescent="0.3">
      <c r="A438" s="41" t="s">
        <v>451</v>
      </c>
      <c r="B438" s="42">
        <v>45037</v>
      </c>
      <c r="C438" s="42" t="str">
        <f t="shared" si="56"/>
        <v>Apr-2023</v>
      </c>
      <c r="D438" s="42" t="str">
        <f t="shared" si="57"/>
        <v>Q2-2023</v>
      </c>
      <c r="E438" s="42">
        <v>45035</v>
      </c>
      <c r="F438" s="42">
        <f t="shared" si="58"/>
        <v>45037</v>
      </c>
      <c r="G438" s="43">
        <f t="shared" si="59"/>
        <v>0</v>
      </c>
      <c r="H438" s="44" t="s">
        <v>647</v>
      </c>
      <c r="I438" s="44" t="s">
        <v>652</v>
      </c>
      <c r="J438" s="44" t="s">
        <v>694</v>
      </c>
      <c r="K438" s="30" t="str">
        <f t="shared" si="60"/>
        <v>Asia→Japan→Nagoya</v>
      </c>
      <c r="L438" s="44" t="s">
        <v>705</v>
      </c>
      <c r="M438" s="44" t="s">
        <v>711</v>
      </c>
      <c r="N438" s="44" t="s">
        <v>724</v>
      </c>
      <c r="O438" s="44" t="s">
        <v>727</v>
      </c>
      <c r="P438" s="44" t="s">
        <v>1170</v>
      </c>
      <c r="Q438" s="45">
        <v>607.04</v>
      </c>
      <c r="R438" s="45">
        <v>1229.3399999999999</v>
      </c>
      <c r="S438" s="45" t="str">
        <f>IF('standardised dimensions'!$R438&lt;=_xlfn.PERCENTILE.INC( Q438:Q1059,0.25),"Low",IF(R438&lt;=_xlfn.PERCENTILE.INC(Q438:Q1059,0.5),"Medium","High"))</f>
        <v>High</v>
      </c>
      <c r="T438" s="46">
        <v>0.14699999999999999</v>
      </c>
      <c r="U438" s="43">
        <v>7</v>
      </c>
      <c r="V438" s="45">
        <f t="shared" si="54"/>
        <v>7340.3891399999993</v>
      </c>
      <c r="W438" s="45">
        <f t="shared" si="55"/>
        <v>4249.28</v>
      </c>
      <c r="X438" s="45">
        <f t="shared" si="61"/>
        <v>3091.1091399999996</v>
      </c>
      <c r="Y438" s="46">
        <f t="shared" si="62"/>
        <v>0.42110970972310058</v>
      </c>
    </row>
    <row r="439" spans="1:25" x14ac:dyDescent="0.3">
      <c r="A439" s="35" t="s">
        <v>452</v>
      </c>
      <c r="B439" s="36">
        <v>45290</v>
      </c>
      <c r="C439" s="36" t="str">
        <f t="shared" si="56"/>
        <v>Dec-2023</v>
      </c>
      <c r="D439" s="36" t="str">
        <f t="shared" si="57"/>
        <v>Q4-2023</v>
      </c>
      <c r="E439" s="36">
        <v>45299</v>
      </c>
      <c r="F439" s="36">
        <f t="shared" si="58"/>
        <v>45299</v>
      </c>
      <c r="G439" s="37">
        <f t="shared" si="59"/>
        <v>9</v>
      </c>
      <c r="H439" s="38" t="s">
        <v>649</v>
      </c>
      <c r="I439" s="38" t="s">
        <v>657</v>
      </c>
      <c r="J439" s="38" t="s">
        <v>673</v>
      </c>
      <c r="K439" s="30" t="str">
        <f t="shared" si="60"/>
        <v>Europe→France→Marseille</v>
      </c>
      <c r="L439" s="38" t="s">
        <v>704</v>
      </c>
      <c r="M439" s="38" t="s">
        <v>709</v>
      </c>
      <c r="N439" s="38" t="s">
        <v>716</v>
      </c>
      <c r="O439" s="38" t="s">
        <v>733</v>
      </c>
      <c r="P439" s="38" t="s">
        <v>1171</v>
      </c>
      <c r="Q439" s="39">
        <v>861.1</v>
      </c>
      <c r="R439" s="39">
        <v>1224.72</v>
      </c>
      <c r="S439" s="39" t="str">
        <f>IF('standardised dimensions'!$R439&lt;=_xlfn.PERCENTILE.INC( Q439:Q1060,0.25),"Low",IF(R439&lt;=_xlfn.PERCENTILE.INC(Q439:Q1060,0.5),"Medium","High"))</f>
        <v>High</v>
      </c>
      <c r="T439" s="40">
        <v>0.17399999999999999</v>
      </c>
      <c r="U439" s="37">
        <v>24</v>
      </c>
      <c r="V439" s="39">
        <f t="shared" si="54"/>
        <v>24278.849280000002</v>
      </c>
      <c r="W439" s="39">
        <f t="shared" si="55"/>
        <v>20666.400000000001</v>
      </c>
      <c r="X439" s="39">
        <f t="shared" si="61"/>
        <v>3612.4492800000007</v>
      </c>
      <c r="Y439" s="40">
        <f t="shared" si="62"/>
        <v>0.14878997098827909</v>
      </c>
    </row>
    <row r="440" spans="1:25" x14ac:dyDescent="0.3">
      <c r="A440" s="41" t="s">
        <v>453</v>
      </c>
      <c r="B440" s="42">
        <v>44978</v>
      </c>
      <c r="C440" s="42" t="str">
        <f t="shared" si="56"/>
        <v>Feb-2023</v>
      </c>
      <c r="D440" s="42" t="str">
        <f t="shared" si="57"/>
        <v>Q1-2023</v>
      </c>
      <c r="E440" s="42">
        <v>44997</v>
      </c>
      <c r="F440" s="42">
        <f t="shared" si="58"/>
        <v>44997</v>
      </c>
      <c r="G440" s="43">
        <f t="shared" si="59"/>
        <v>19</v>
      </c>
      <c r="H440" s="44" t="s">
        <v>646</v>
      </c>
      <c r="I440" s="44" t="s">
        <v>650</v>
      </c>
      <c r="J440" s="44" t="s">
        <v>678</v>
      </c>
      <c r="K440" s="30" t="str">
        <f t="shared" si="60"/>
        <v>Africa→Kenya→Nakuru</v>
      </c>
      <c r="L440" s="44" t="s">
        <v>701</v>
      </c>
      <c r="M440" s="44" t="s">
        <v>708</v>
      </c>
      <c r="N440" s="44" t="s">
        <v>721</v>
      </c>
      <c r="O440" s="44" t="s">
        <v>729</v>
      </c>
      <c r="P440" s="44" t="s">
        <v>1172</v>
      </c>
      <c r="Q440" s="45">
        <v>352.65</v>
      </c>
      <c r="R440" s="45">
        <v>485.86</v>
      </c>
      <c r="S440" s="45" t="str">
        <f>IF('standardised dimensions'!$R440&lt;=_xlfn.PERCENTILE.INC( Q440:Q1061,0.25),"Low",IF(R440&lt;=_xlfn.PERCENTILE.INC(Q440:Q1061,0.5),"Medium","High"))</f>
        <v>Medium</v>
      </c>
      <c r="T440" s="46">
        <v>4.1000000000000002E-2</v>
      </c>
      <c r="U440" s="43">
        <v>6</v>
      </c>
      <c r="V440" s="45">
        <f t="shared" si="54"/>
        <v>2795.6384399999997</v>
      </c>
      <c r="W440" s="45">
        <f t="shared" si="55"/>
        <v>2115.8999999999996</v>
      </c>
      <c r="X440" s="45">
        <f t="shared" si="61"/>
        <v>679.73844000000008</v>
      </c>
      <c r="Y440" s="46">
        <f t="shared" si="62"/>
        <v>0.24314247159943908</v>
      </c>
    </row>
    <row r="441" spans="1:25" x14ac:dyDescent="0.3">
      <c r="A441" s="35" t="s">
        <v>454</v>
      </c>
      <c r="B441" s="36">
        <v>45063</v>
      </c>
      <c r="C441" s="36" t="str">
        <f t="shared" si="56"/>
        <v>May-2023</v>
      </c>
      <c r="D441" s="36" t="str">
        <f t="shared" si="57"/>
        <v>Q2-2023</v>
      </c>
      <c r="E441" s="36">
        <v>45080</v>
      </c>
      <c r="F441" s="36">
        <f t="shared" si="58"/>
        <v>45080</v>
      </c>
      <c r="G441" s="37">
        <f t="shared" si="59"/>
        <v>17</v>
      </c>
      <c r="H441" s="38" t="s">
        <v>647</v>
      </c>
      <c r="I441" s="38" t="s">
        <v>659</v>
      </c>
      <c r="J441" s="38" t="s">
        <v>699</v>
      </c>
      <c r="K441" s="30" t="str">
        <f t="shared" si="60"/>
        <v>Asia→China→Beijing</v>
      </c>
      <c r="L441" s="38" t="s">
        <v>703</v>
      </c>
      <c r="M441" s="38" t="s">
        <v>710</v>
      </c>
      <c r="N441" s="38" t="s">
        <v>724</v>
      </c>
      <c r="O441" s="38" t="s">
        <v>728</v>
      </c>
      <c r="P441" s="38" t="s">
        <v>1173</v>
      </c>
      <c r="Q441" s="39">
        <v>979.59</v>
      </c>
      <c r="R441" s="39">
        <v>2210.94</v>
      </c>
      <c r="S441" s="39" t="str">
        <f>IF('standardised dimensions'!$R441&lt;=_xlfn.PERCENTILE.INC( Q441:Q1062,0.25),"Low",IF(R441&lt;=_xlfn.PERCENTILE.INC(Q441:Q1062,0.5),"Medium","High"))</f>
        <v>High</v>
      </c>
      <c r="T441" s="40">
        <v>0.15</v>
      </c>
      <c r="U441" s="37">
        <v>11</v>
      </c>
      <c r="V441" s="39">
        <f t="shared" si="54"/>
        <v>20672.289000000001</v>
      </c>
      <c r="W441" s="39">
        <f t="shared" si="55"/>
        <v>10775.49</v>
      </c>
      <c r="X441" s="39">
        <f t="shared" si="61"/>
        <v>9896.7990000000009</v>
      </c>
      <c r="Y441" s="40">
        <f t="shared" si="62"/>
        <v>0.47874712858358359</v>
      </c>
    </row>
    <row r="442" spans="1:25" x14ac:dyDescent="0.3">
      <c r="A442" s="41" t="s">
        <v>455</v>
      </c>
      <c r="B442" s="42">
        <v>45374</v>
      </c>
      <c r="C442" s="42" t="str">
        <f t="shared" si="56"/>
        <v>Mar-2024</v>
      </c>
      <c r="D442" s="42" t="str">
        <f t="shared" si="57"/>
        <v>Q1-2024</v>
      </c>
      <c r="E442" s="42">
        <v>45377</v>
      </c>
      <c r="F442" s="42">
        <f t="shared" si="58"/>
        <v>45377</v>
      </c>
      <c r="G442" s="43">
        <f t="shared" si="59"/>
        <v>3</v>
      </c>
      <c r="H442" s="44" t="s">
        <v>647</v>
      </c>
      <c r="I442" s="44" t="s">
        <v>654</v>
      </c>
      <c r="J442" s="44" t="s">
        <v>668</v>
      </c>
      <c r="K442" s="30" t="str">
        <f t="shared" si="60"/>
        <v>Asia→India→Bengaluru</v>
      </c>
      <c r="L442" s="44" t="s">
        <v>702</v>
      </c>
      <c r="M442" s="44" t="s">
        <v>711</v>
      </c>
      <c r="N442" s="44" t="s">
        <v>715</v>
      </c>
      <c r="O442" s="44" t="s">
        <v>730</v>
      </c>
      <c r="P442" s="44" t="s">
        <v>1174</v>
      </c>
      <c r="Q442" s="45">
        <v>382.21</v>
      </c>
      <c r="R442" s="45">
        <v>571.89</v>
      </c>
      <c r="S442" s="45" t="str">
        <f>IF('standardised dimensions'!$R442&lt;=_xlfn.PERCENTILE.INC( Q442:Q1063,0.25),"Low",IF(R442&lt;=_xlfn.PERCENTILE.INC(Q442:Q1063,0.5),"Medium","High"))</f>
        <v>Medium</v>
      </c>
      <c r="T442" s="46">
        <v>0.14799999999999999</v>
      </c>
      <c r="U442" s="43">
        <v>26</v>
      </c>
      <c r="V442" s="45">
        <f t="shared" si="54"/>
        <v>12668.50728</v>
      </c>
      <c r="W442" s="45">
        <f t="shared" si="55"/>
        <v>9937.4599999999991</v>
      </c>
      <c r="X442" s="45">
        <f t="shared" si="61"/>
        <v>2731.0472800000007</v>
      </c>
      <c r="Y442" s="46">
        <f t="shared" si="62"/>
        <v>0.2155776698578809</v>
      </c>
    </row>
    <row r="443" spans="1:25" x14ac:dyDescent="0.3">
      <c r="A443" s="35" t="s">
        <v>456</v>
      </c>
      <c r="B443" s="36">
        <v>45189</v>
      </c>
      <c r="C443" s="36" t="str">
        <f t="shared" si="56"/>
        <v>Sep-2023</v>
      </c>
      <c r="D443" s="36" t="str">
        <f t="shared" si="57"/>
        <v>Q3-2023</v>
      </c>
      <c r="E443" s="36">
        <v>45197</v>
      </c>
      <c r="F443" s="36">
        <f t="shared" si="58"/>
        <v>45197</v>
      </c>
      <c r="G443" s="37">
        <f t="shared" si="59"/>
        <v>8</v>
      </c>
      <c r="H443" s="38" t="s">
        <v>647</v>
      </c>
      <c r="I443" s="38" t="s">
        <v>654</v>
      </c>
      <c r="J443" s="38" t="s">
        <v>1426</v>
      </c>
      <c r="K443" s="30" t="str">
        <f t="shared" si="60"/>
        <v>Asia→India→Unknown</v>
      </c>
      <c r="L443" s="38" t="s">
        <v>701</v>
      </c>
      <c r="M443" s="38" t="s">
        <v>1426</v>
      </c>
      <c r="N443" s="38" t="s">
        <v>717</v>
      </c>
      <c r="O443" s="38" t="s">
        <v>733</v>
      </c>
      <c r="P443" s="38" t="s">
        <v>1175</v>
      </c>
      <c r="Q443" s="39">
        <v>1362.06</v>
      </c>
      <c r="R443" s="39">
        <v>3398.37</v>
      </c>
      <c r="S443" s="39" t="str">
        <f>IF('standardised dimensions'!$R443&lt;=_xlfn.PERCENTILE.INC( Q443:Q1064,0.25),"Low",IF(R443&lt;=_xlfn.PERCENTILE.INC(Q443:Q1064,0.5),"Medium","High"))</f>
        <v>High</v>
      </c>
      <c r="T443" s="40">
        <v>0.157</v>
      </c>
      <c r="U443" s="37">
        <v>11</v>
      </c>
      <c r="V443" s="39">
        <f t="shared" si="54"/>
        <v>31513.085009999999</v>
      </c>
      <c r="W443" s="39">
        <f t="shared" si="55"/>
        <v>14982.66</v>
      </c>
      <c r="X443" s="39">
        <f t="shared" si="61"/>
        <v>16530.425009999999</v>
      </c>
      <c r="Y443" s="40">
        <f t="shared" si="62"/>
        <v>0.52455749745714919</v>
      </c>
    </row>
    <row r="444" spans="1:25" x14ac:dyDescent="0.3">
      <c r="A444" s="41" t="s">
        <v>457</v>
      </c>
      <c r="B444" s="42">
        <v>45526</v>
      </c>
      <c r="C444" s="42" t="str">
        <f t="shared" si="56"/>
        <v>Aug-2024</v>
      </c>
      <c r="D444" s="42" t="str">
        <f t="shared" si="57"/>
        <v>Q3-2024</v>
      </c>
      <c r="E444" s="42">
        <v>45539</v>
      </c>
      <c r="F444" s="42">
        <f t="shared" si="58"/>
        <v>45539</v>
      </c>
      <c r="G444" s="43">
        <f t="shared" si="59"/>
        <v>13</v>
      </c>
      <c r="H444" s="44" t="s">
        <v>649</v>
      </c>
      <c r="I444" s="44" t="s">
        <v>656</v>
      </c>
      <c r="J444" s="44" t="s">
        <v>698</v>
      </c>
      <c r="K444" s="30" t="str">
        <f t="shared" si="60"/>
        <v>Europe→Germany→Frankfurt</v>
      </c>
      <c r="L444" s="44" t="s">
        <v>703</v>
      </c>
      <c r="M444" s="44" t="s">
        <v>707</v>
      </c>
      <c r="N444" s="44" t="s">
        <v>716</v>
      </c>
      <c r="O444" s="44" t="s">
        <v>728</v>
      </c>
      <c r="P444" s="44" t="s">
        <v>1176</v>
      </c>
      <c r="Q444" s="45">
        <v>90.04</v>
      </c>
      <c r="R444" s="45">
        <v>194.62</v>
      </c>
      <c r="S444" s="45" t="str">
        <f>IF('standardised dimensions'!$R444&lt;=_xlfn.PERCENTILE.INC( Q444:Q1065,0.25),"Low",IF(R444&lt;=_xlfn.PERCENTILE.INC(Q444:Q1065,0.5),"Medium","High"))</f>
        <v>Low</v>
      </c>
      <c r="T444" s="46">
        <v>4.2999999999999997E-2</v>
      </c>
      <c r="U444" s="43">
        <v>32</v>
      </c>
      <c r="V444" s="45">
        <f t="shared" si="54"/>
        <v>5960.04288</v>
      </c>
      <c r="W444" s="45">
        <f t="shared" si="55"/>
        <v>2881.28</v>
      </c>
      <c r="X444" s="45">
        <f t="shared" si="61"/>
        <v>3078.7628799999998</v>
      </c>
      <c r="Y444" s="46">
        <f t="shared" si="62"/>
        <v>0.51656723650954672</v>
      </c>
    </row>
    <row r="445" spans="1:25" x14ac:dyDescent="0.3">
      <c r="A445" s="35" t="s">
        <v>458</v>
      </c>
      <c r="B445" s="36">
        <v>45560</v>
      </c>
      <c r="C445" s="36" t="str">
        <f t="shared" si="56"/>
        <v>Sep-2024</v>
      </c>
      <c r="D445" s="36" t="str">
        <f t="shared" si="57"/>
        <v>Q3-2024</v>
      </c>
      <c r="E445" s="36">
        <v>45568</v>
      </c>
      <c r="F445" s="36">
        <f t="shared" si="58"/>
        <v>45568</v>
      </c>
      <c r="G445" s="37">
        <f t="shared" si="59"/>
        <v>8</v>
      </c>
      <c r="H445" s="38" t="s">
        <v>648</v>
      </c>
      <c r="I445" s="38" t="s">
        <v>653</v>
      </c>
      <c r="J445" s="38" t="s">
        <v>667</v>
      </c>
      <c r="K445" s="30" t="str">
        <f t="shared" si="60"/>
        <v>Americas→Canada→Toronto</v>
      </c>
      <c r="L445" s="38" t="s">
        <v>704</v>
      </c>
      <c r="M445" s="38" t="s">
        <v>708</v>
      </c>
      <c r="N445" s="38" t="s">
        <v>718</v>
      </c>
      <c r="O445" s="38" t="s">
        <v>728</v>
      </c>
      <c r="P445" s="38" t="s">
        <v>1177</v>
      </c>
      <c r="Q445" s="39">
        <v>558.19000000000005</v>
      </c>
      <c r="R445" s="39">
        <v>1031.6400000000001</v>
      </c>
      <c r="S445" s="39" t="str">
        <f>IF('standardised dimensions'!$R445&lt;=_xlfn.PERCENTILE.INC( Q445:Q1066,0.25),"Low",IF(R445&lt;=_xlfn.PERCENTILE.INC(Q445:Q1066,0.5),"Medium","High"))</f>
        <v>High</v>
      </c>
      <c r="T445" s="40">
        <v>0</v>
      </c>
      <c r="U445" s="37">
        <v>21</v>
      </c>
      <c r="V445" s="39">
        <f t="shared" si="54"/>
        <v>21664.440000000002</v>
      </c>
      <c r="W445" s="39">
        <f t="shared" si="55"/>
        <v>11721.990000000002</v>
      </c>
      <c r="X445" s="39">
        <f t="shared" si="61"/>
        <v>9942.4500000000007</v>
      </c>
      <c r="Y445" s="40">
        <f t="shared" si="62"/>
        <v>0.45892947152107322</v>
      </c>
    </row>
    <row r="446" spans="1:25" x14ac:dyDescent="0.3">
      <c r="A446" s="41" t="s">
        <v>459</v>
      </c>
      <c r="B446" s="42">
        <v>45090</v>
      </c>
      <c r="C446" s="42" t="str">
        <f t="shared" si="56"/>
        <v>Jun-2023</v>
      </c>
      <c r="D446" s="42" t="str">
        <f t="shared" si="57"/>
        <v>Q2-2023</v>
      </c>
      <c r="E446" s="42">
        <v>45101</v>
      </c>
      <c r="F446" s="42">
        <f t="shared" si="58"/>
        <v>45101</v>
      </c>
      <c r="G446" s="43">
        <f t="shared" si="59"/>
        <v>11</v>
      </c>
      <c r="H446" s="44" t="s">
        <v>648</v>
      </c>
      <c r="I446" s="44" t="s">
        <v>653</v>
      </c>
      <c r="J446" s="44" t="s">
        <v>667</v>
      </c>
      <c r="K446" s="30" t="str">
        <f t="shared" si="60"/>
        <v>Americas→Canada→Toronto</v>
      </c>
      <c r="L446" s="44" t="s">
        <v>701</v>
      </c>
      <c r="M446" s="44" t="s">
        <v>708</v>
      </c>
      <c r="N446" s="44" t="s">
        <v>712</v>
      </c>
      <c r="O446" s="44" t="s">
        <v>728</v>
      </c>
      <c r="P446" s="44" t="s">
        <v>1178</v>
      </c>
      <c r="Q446" s="45">
        <v>247.07</v>
      </c>
      <c r="R446" s="45">
        <v>495.19</v>
      </c>
      <c r="S446" s="45" t="str">
        <f>IF('standardised dimensions'!$R446&lt;=_xlfn.PERCENTILE.INC( Q446:Q1067,0.25),"Low",IF(R446&lt;=_xlfn.PERCENTILE.INC(Q446:Q1067,0.5),"Medium","High"))</f>
        <v>Medium</v>
      </c>
      <c r="T446" s="46">
        <v>2.8000000000000001E-2</v>
      </c>
      <c r="U446" s="43">
        <v>4</v>
      </c>
      <c r="V446" s="45">
        <f t="shared" si="54"/>
        <v>1925.29872</v>
      </c>
      <c r="W446" s="45">
        <f t="shared" si="55"/>
        <v>988.28</v>
      </c>
      <c r="X446" s="45">
        <f t="shared" si="61"/>
        <v>937.01872000000003</v>
      </c>
      <c r="Y446" s="46">
        <f t="shared" si="62"/>
        <v>0.48668744764968214</v>
      </c>
    </row>
    <row r="447" spans="1:25" x14ac:dyDescent="0.3">
      <c r="A447" s="35" t="s">
        <v>460</v>
      </c>
      <c r="B447" s="36">
        <v>45284</v>
      </c>
      <c r="C447" s="36" t="str">
        <f t="shared" si="56"/>
        <v>Dec-2023</v>
      </c>
      <c r="D447" s="36" t="str">
        <f t="shared" si="57"/>
        <v>Q4-2023</v>
      </c>
      <c r="E447" s="36">
        <v>45304</v>
      </c>
      <c r="F447" s="36">
        <f t="shared" si="58"/>
        <v>45304</v>
      </c>
      <c r="G447" s="37">
        <f t="shared" si="59"/>
        <v>20</v>
      </c>
      <c r="H447" s="38" t="s">
        <v>647</v>
      </c>
      <c r="I447" s="38" t="s">
        <v>652</v>
      </c>
      <c r="J447" s="38" t="s">
        <v>694</v>
      </c>
      <c r="K447" s="30" t="str">
        <f t="shared" si="60"/>
        <v>Asia→Japan→Nagoya</v>
      </c>
      <c r="L447" s="38" t="s">
        <v>702</v>
      </c>
      <c r="M447" s="38" t="s">
        <v>711</v>
      </c>
      <c r="N447" s="38" t="s">
        <v>717</v>
      </c>
      <c r="O447" s="38" t="s">
        <v>731</v>
      </c>
      <c r="P447" s="38" t="s">
        <v>1179</v>
      </c>
      <c r="Q447" s="39">
        <v>625.37</v>
      </c>
      <c r="R447" s="39">
        <v>1319.04</v>
      </c>
      <c r="S447" s="39" t="str">
        <f>IF('standardised dimensions'!$R447&lt;=_xlfn.PERCENTILE.INC( Q447:Q1068,0.25),"Low",IF(R447&lt;=_xlfn.PERCENTILE.INC(Q447:Q1068,0.5),"Medium","High"))</f>
        <v>High</v>
      </c>
      <c r="T447" s="40">
        <v>7.3999999999999996E-2</v>
      </c>
      <c r="U447" s="37">
        <v>8</v>
      </c>
      <c r="V447" s="39">
        <f t="shared" si="54"/>
        <v>9771.4483199999995</v>
      </c>
      <c r="W447" s="39">
        <f t="shared" si="55"/>
        <v>5002.96</v>
      </c>
      <c r="X447" s="39">
        <f t="shared" si="61"/>
        <v>4768.4883199999995</v>
      </c>
      <c r="Y447" s="40">
        <f t="shared" si="62"/>
        <v>0.48800220436513547</v>
      </c>
    </row>
    <row r="448" spans="1:25" x14ac:dyDescent="0.3">
      <c r="A448" s="41" t="s">
        <v>461</v>
      </c>
      <c r="B448" s="42">
        <v>45746</v>
      </c>
      <c r="C448" s="42" t="str">
        <f t="shared" si="56"/>
        <v>Mar-2025</v>
      </c>
      <c r="D448" s="42" t="str">
        <f t="shared" si="57"/>
        <v>Q1-2025</v>
      </c>
      <c r="E448" s="42">
        <v>45776</v>
      </c>
      <c r="F448" s="42">
        <f t="shared" si="58"/>
        <v>45776</v>
      </c>
      <c r="G448" s="43">
        <f t="shared" si="59"/>
        <v>30</v>
      </c>
      <c r="H448" s="44" t="s">
        <v>646</v>
      </c>
      <c r="I448" s="44" t="s">
        <v>661</v>
      </c>
      <c r="J448" s="44" t="s">
        <v>687</v>
      </c>
      <c r="K448" s="30" t="str">
        <f t="shared" si="60"/>
        <v>Africa→South Africa→Durban</v>
      </c>
      <c r="L448" s="44" t="s">
        <v>704</v>
      </c>
      <c r="M448" s="44" t="s">
        <v>709</v>
      </c>
      <c r="N448" s="44" t="s">
        <v>713</v>
      </c>
      <c r="O448" s="44" t="s">
        <v>732</v>
      </c>
      <c r="P448" s="44" t="s">
        <v>1180</v>
      </c>
      <c r="Q448" s="45">
        <v>194.6</v>
      </c>
      <c r="R448" s="45">
        <v>314.87</v>
      </c>
      <c r="S448" s="45" t="str">
        <f>IF('standardised dimensions'!$R448&lt;=_xlfn.PERCENTILE.INC( Q448:Q1069,0.25),"Low",IF(R448&lt;=_xlfn.PERCENTILE.INC(Q448:Q1069,0.5),"Medium","High"))</f>
        <v>Low</v>
      </c>
      <c r="T448" s="46">
        <v>0.29299999999999998</v>
      </c>
      <c r="U448" s="43">
        <v>25</v>
      </c>
      <c r="V448" s="45">
        <f t="shared" si="54"/>
        <v>5565.3272500000003</v>
      </c>
      <c r="W448" s="45">
        <f t="shared" si="55"/>
        <v>4865</v>
      </c>
      <c r="X448" s="45">
        <f t="shared" si="61"/>
        <v>700.32725000000028</v>
      </c>
      <c r="Y448" s="46">
        <f t="shared" si="62"/>
        <v>0.1258375686712763</v>
      </c>
    </row>
    <row r="449" spans="1:25" x14ac:dyDescent="0.3">
      <c r="A449" s="35" t="s">
        <v>462</v>
      </c>
      <c r="B449" s="36">
        <v>45446</v>
      </c>
      <c r="C449" s="36" t="str">
        <f t="shared" si="56"/>
        <v>Jun-2024</v>
      </c>
      <c r="D449" s="36" t="str">
        <f t="shared" si="57"/>
        <v>Q2-2024</v>
      </c>
      <c r="E449" s="36">
        <v>45467</v>
      </c>
      <c r="F449" s="36">
        <f t="shared" si="58"/>
        <v>45467</v>
      </c>
      <c r="G449" s="37">
        <f t="shared" si="59"/>
        <v>21</v>
      </c>
      <c r="H449" s="38" t="s">
        <v>648</v>
      </c>
      <c r="I449" s="38" t="s">
        <v>653</v>
      </c>
      <c r="J449" s="38" t="s">
        <v>667</v>
      </c>
      <c r="K449" s="30" t="str">
        <f t="shared" si="60"/>
        <v>Americas→Canada→Toronto</v>
      </c>
      <c r="L449" s="38" t="s">
        <v>705</v>
      </c>
      <c r="M449" s="38" t="s">
        <v>711</v>
      </c>
      <c r="N449" s="38" t="s">
        <v>715</v>
      </c>
      <c r="O449" s="38" t="s">
        <v>732</v>
      </c>
      <c r="P449" s="38" t="s">
        <v>1181</v>
      </c>
      <c r="Q449" s="39">
        <v>1205.5</v>
      </c>
      <c r="R449" s="39">
        <v>2210.17</v>
      </c>
      <c r="S449" s="39" t="str">
        <f>IF('standardised dimensions'!$R449&lt;=_xlfn.PERCENTILE.INC( Q449:Q1070,0.25),"Low",IF(R449&lt;=_xlfn.PERCENTILE.INC(Q449:Q1070,0.5),"Medium","High"))</f>
        <v>High</v>
      </c>
      <c r="T449" s="40">
        <v>0.104</v>
      </c>
      <c r="U449" s="37">
        <v>23</v>
      </c>
      <c r="V449" s="39">
        <f t="shared" si="54"/>
        <v>45547.183360000003</v>
      </c>
      <c r="W449" s="39">
        <f t="shared" si="55"/>
        <v>27726.5</v>
      </c>
      <c r="X449" s="39">
        <f t="shared" si="61"/>
        <v>17820.683360000003</v>
      </c>
      <c r="Y449" s="40">
        <f t="shared" si="62"/>
        <v>0.39125763758314652</v>
      </c>
    </row>
    <row r="450" spans="1:25" x14ac:dyDescent="0.3">
      <c r="A450" s="41" t="s">
        <v>463</v>
      </c>
      <c r="B450" s="42">
        <v>45454</v>
      </c>
      <c r="C450" s="42" t="str">
        <f t="shared" si="56"/>
        <v>Jun-2024</v>
      </c>
      <c r="D450" s="42" t="str">
        <f t="shared" si="57"/>
        <v>Q2-2024</v>
      </c>
      <c r="E450" s="42">
        <v>45482</v>
      </c>
      <c r="F450" s="42">
        <f t="shared" si="58"/>
        <v>45482</v>
      </c>
      <c r="G450" s="43">
        <f t="shared" si="59"/>
        <v>28</v>
      </c>
      <c r="H450" s="44" t="s">
        <v>646</v>
      </c>
      <c r="I450" s="44" t="s">
        <v>651</v>
      </c>
      <c r="J450" s="44" t="s">
        <v>663</v>
      </c>
      <c r="K450" s="30" t="str">
        <f t="shared" si="60"/>
        <v>Africa→Nigeria→Port Harcourt</v>
      </c>
      <c r="L450" s="44" t="s">
        <v>701</v>
      </c>
      <c r="M450" s="44" t="s">
        <v>709</v>
      </c>
      <c r="N450" s="44" t="s">
        <v>714</v>
      </c>
      <c r="O450" s="44" t="s">
        <v>730</v>
      </c>
      <c r="P450" s="44" t="s">
        <v>1182</v>
      </c>
      <c r="Q450" s="45">
        <v>895.54</v>
      </c>
      <c r="R450" s="45">
        <v>1045</v>
      </c>
      <c r="S450" s="45" t="str">
        <f>IF('standardised dimensions'!$R450&lt;=_xlfn.PERCENTILE.INC( Q450:Q1071,0.25),"Low",IF(R450&lt;=_xlfn.PERCENTILE.INC(Q450:Q1071,0.5),"Medium","High"))</f>
        <v>High</v>
      </c>
      <c r="T450" s="46">
        <v>0.216</v>
      </c>
      <c r="U450" s="43">
        <v>15</v>
      </c>
      <c r="V450" s="45">
        <f t="shared" ref="V450:V513" si="63">R450*U450*(1-T450)</f>
        <v>12289.2</v>
      </c>
      <c r="W450" s="45">
        <f t="shared" ref="W450:W513" si="64">Q450*U450</f>
        <v>13433.099999999999</v>
      </c>
      <c r="X450" s="45">
        <f t="shared" si="61"/>
        <v>-1143.8999999999978</v>
      </c>
      <c r="Y450" s="46">
        <f t="shared" si="62"/>
        <v>-9.3081730299775234E-2</v>
      </c>
    </row>
    <row r="451" spans="1:25" x14ac:dyDescent="0.3">
      <c r="A451" s="35" t="s">
        <v>464</v>
      </c>
      <c r="B451" s="36">
        <v>45129</v>
      </c>
      <c r="C451" s="36" t="str">
        <f t="shared" ref="C451:C514" si="65">TEXT(B451,"MMM-YYYY")</f>
        <v>Jul-2023</v>
      </c>
      <c r="D451" s="36" t="str">
        <f t="shared" ref="D451:D514" si="66">"Q"&amp;ROUNDUP(MONTH(B451)/3,0)&amp;"-"&amp;YEAR(B451)</f>
        <v>Q3-2023</v>
      </c>
      <c r="E451" s="36">
        <v>45128</v>
      </c>
      <c r="F451" s="36">
        <f t="shared" ref="F451:F514" si="67">IF(E451&lt;B451,B451,E451)</f>
        <v>45129</v>
      </c>
      <c r="G451" s="37">
        <f t="shared" ref="G451:G514" si="68">F451-B451</f>
        <v>0</v>
      </c>
      <c r="H451" s="38" t="s">
        <v>647</v>
      </c>
      <c r="I451" s="38" t="s">
        <v>654</v>
      </c>
      <c r="J451" s="38" t="s">
        <v>680</v>
      </c>
      <c r="K451" s="30" t="str">
        <f t="shared" ref="K451:K514" si="69">CONCATENATE(H451&amp;"→"&amp;I451&amp;"→"&amp;J451)</f>
        <v>Asia→India→Delhi</v>
      </c>
      <c r="L451" s="38" t="s">
        <v>705</v>
      </c>
      <c r="M451" s="38" t="s">
        <v>710</v>
      </c>
      <c r="N451" s="38" t="s">
        <v>718</v>
      </c>
      <c r="O451" s="38" t="s">
        <v>728</v>
      </c>
      <c r="P451" s="38" t="s">
        <v>1183</v>
      </c>
      <c r="Q451" s="39">
        <v>946.99</v>
      </c>
      <c r="R451" s="39">
        <v>2132.19</v>
      </c>
      <c r="S451" s="39" t="str">
        <f>IF('standardised dimensions'!$R451&lt;=_xlfn.PERCENTILE.INC( Q451:Q1072,0.25),"Low",IF(R451&lt;=_xlfn.PERCENTILE.INC(Q451:Q1072,0.5),"Medium","High"))</f>
        <v>High</v>
      </c>
      <c r="T451" s="40">
        <v>0.16500000000000001</v>
      </c>
      <c r="U451" s="37">
        <v>7</v>
      </c>
      <c r="V451" s="39">
        <f t="shared" si="63"/>
        <v>12462.65055</v>
      </c>
      <c r="W451" s="39">
        <f t="shared" si="64"/>
        <v>6628.93</v>
      </c>
      <c r="X451" s="39">
        <f t="shared" ref="X451:X514" si="70">V451-W451</f>
        <v>5833.72055</v>
      </c>
      <c r="Y451" s="40">
        <f t="shared" ref="Y451:Y514" si="71">IF(V451=0,0,X451/V451)</f>
        <v>0.46809629513362228</v>
      </c>
    </row>
    <row r="452" spans="1:25" x14ac:dyDescent="0.3">
      <c r="A452" s="41" t="s">
        <v>465</v>
      </c>
      <c r="B452" s="42">
        <v>44945</v>
      </c>
      <c r="C452" s="42" t="str">
        <f t="shared" si="65"/>
        <v>Jan-2023</v>
      </c>
      <c r="D452" s="42" t="str">
        <f t="shared" si="66"/>
        <v>Q1-2023</v>
      </c>
      <c r="E452" s="42">
        <v>44960</v>
      </c>
      <c r="F452" s="42">
        <f t="shared" si="67"/>
        <v>44960</v>
      </c>
      <c r="G452" s="43">
        <f t="shared" si="68"/>
        <v>15</v>
      </c>
      <c r="H452" s="44" t="s">
        <v>649</v>
      </c>
      <c r="I452" s="44" t="s">
        <v>658</v>
      </c>
      <c r="J452" s="44" t="s">
        <v>683</v>
      </c>
      <c r="K452" s="30" t="str">
        <f t="shared" si="69"/>
        <v>Europe→United Kingdom→London</v>
      </c>
      <c r="L452" s="44" t="s">
        <v>706</v>
      </c>
      <c r="M452" s="44" t="s">
        <v>710</v>
      </c>
      <c r="N452" s="44" t="s">
        <v>715</v>
      </c>
      <c r="O452" s="44" t="s">
        <v>733</v>
      </c>
      <c r="P452" s="44" t="s">
        <v>1184</v>
      </c>
      <c r="Q452" s="45">
        <v>873.06</v>
      </c>
      <c r="R452" s="45">
        <v>2101.5500000000002</v>
      </c>
      <c r="S452" s="45" t="str">
        <f>IF('standardised dimensions'!$R452&lt;=_xlfn.PERCENTILE.INC( Q452:Q1073,0.25),"Low",IF(R452&lt;=_xlfn.PERCENTILE.INC(Q452:Q1073,0.5),"Medium","High"))</f>
        <v>High</v>
      </c>
      <c r="T452" s="46">
        <v>6.6000000000000003E-2</v>
      </c>
      <c r="U452" s="43">
        <v>10</v>
      </c>
      <c r="V452" s="45">
        <f t="shared" si="63"/>
        <v>19628.476999999999</v>
      </c>
      <c r="W452" s="45">
        <f t="shared" si="64"/>
        <v>8730.5999999999985</v>
      </c>
      <c r="X452" s="45">
        <f t="shared" si="70"/>
        <v>10897.877</v>
      </c>
      <c r="Y452" s="46">
        <f t="shared" si="71"/>
        <v>0.55520746719167269</v>
      </c>
    </row>
    <row r="453" spans="1:25" x14ac:dyDescent="0.3">
      <c r="A453" s="35" t="s">
        <v>466</v>
      </c>
      <c r="B453" s="36">
        <v>45413</v>
      </c>
      <c r="C453" s="36" t="str">
        <f t="shared" si="65"/>
        <v>May-2024</v>
      </c>
      <c r="D453" s="36" t="str">
        <f t="shared" si="66"/>
        <v>Q2-2024</v>
      </c>
      <c r="E453" s="36">
        <v>45428</v>
      </c>
      <c r="F453" s="36">
        <f t="shared" si="67"/>
        <v>45428</v>
      </c>
      <c r="G453" s="37">
        <f t="shared" si="68"/>
        <v>15</v>
      </c>
      <c r="H453" s="38" t="s">
        <v>647</v>
      </c>
      <c r="I453" s="38" t="s">
        <v>654</v>
      </c>
      <c r="J453" s="38" t="s">
        <v>668</v>
      </c>
      <c r="K453" s="30" t="str">
        <f t="shared" si="69"/>
        <v>Asia→India→Bengaluru</v>
      </c>
      <c r="L453" s="38" t="s">
        <v>705</v>
      </c>
      <c r="M453" s="38" t="s">
        <v>707</v>
      </c>
      <c r="N453" s="38" t="s">
        <v>716</v>
      </c>
      <c r="O453" s="38" t="s">
        <v>727</v>
      </c>
      <c r="P453" s="38" t="s">
        <v>1185</v>
      </c>
      <c r="Q453" s="39">
        <v>901.19</v>
      </c>
      <c r="R453" s="39">
        <v>2125.44</v>
      </c>
      <c r="S453" s="39" t="str">
        <f>IF('standardised dimensions'!$R453&lt;=_xlfn.PERCENTILE.INC( Q453:Q1074,0.25),"Low",IF(R453&lt;=_xlfn.PERCENTILE.INC(Q453:Q1074,0.5),"Medium","High"))</f>
        <v>High</v>
      </c>
      <c r="T453" s="40">
        <v>7.0999999999999994E-2</v>
      </c>
      <c r="U453" s="37">
        <v>12</v>
      </c>
      <c r="V453" s="39">
        <f t="shared" si="63"/>
        <v>23694.405119999999</v>
      </c>
      <c r="W453" s="39">
        <f t="shared" si="64"/>
        <v>10814.28</v>
      </c>
      <c r="X453" s="39">
        <f t="shared" si="70"/>
        <v>12880.125119999999</v>
      </c>
      <c r="Y453" s="40">
        <f t="shared" si="71"/>
        <v>0.54359352154100415</v>
      </c>
    </row>
    <row r="454" spans="1:25" x14ac:dyDescent="0.3">
      <c r="A454" s="41" t="s">
        <v>467</v>
      </c>
      <c r="B454" s="42">
        <v>45817</v>
      </c>
      <c r="C454" s="42" t="str">
        <f t="shared" si="65"/>
        <v>Jun-2025</v>
      </c>
      <c r="D454" s="42" t="str">
        <f t="shared" si="66"/>
        <v>Q2-2025</v>
      </c>
      <c r="E454" s="42">
        <v>45832</v>
      </c>
      <c r="F454" s="42">
        <f t="shared" si="67"/>
        <v>45832</v>
      </c>
      <c r="G454" s="43">
        <f t="shared" si="68"/>
        <v>15</v>
      </c>
      <c r="H454" s="44" t="s">
        <v>647</v>
      </c>
      <c r="I454" s="44" t="s">
        <v>652</v>
      </c>
      <c r="J454" s="44" t="s">
        <v>694</v>
      </c>
      <c r="K454" s="30" t="str">
        <f t="shared" si="69"/>
        <v>Asia→Japan→Nagoya</v>
      </c>
      <c r="L454" s="44" t="s">
        <v>701</v>
      </c>
      <c r="M454" s="44" t="s">
        <v>711</v>
      </c>
      <c r="N454" s="44" t="s">
        <v>717</v>
      </c>
      <c r="O454" s="44" t="s">
        <v>730</v>
      </c>
      <c r="P454" s="44" t="s">
        <v>1186</v>
      </c>
      <c r="Q454" s="45">
        <v>400.39</v>
      </c>
      <c r="R454" s="45">
        <v>712.75</v>
      </c>
      <c r="S454" s="45" t="str">
        <f>IF('standardised dimensions'!$R454&lt;=_xlfn.PERCENTILE.INC( Q454:Q1075,0.25),"Low",IF(R454&lt;=_xlfn.PERCENTILE.INC(Q454:Q1075,0.5),"Medium","High"))</f>
        <v>Medium</v>
      </c>
      <c r="T454" s="46">
        <v>0.115</v>
      </c>
      <c r="U454" s="43">
        <v>19</v>
      </c>
      <c r="V454" s="45">
        <f t="shared" si="63"/>
        <v>11984.891250000001</v>
      </c>
      <c r="W454" s="45">
        <f t="shared" si="64"/>
        <v>7607.41</v>
      </c>
      <c r="X454" s="45">
        <f t="shared" si="70"/>
        <v>4377.4812500000007</v>
      </c>
      <c r="Y454" s="46">
        <f t="shared" si="71"/>
        <v>0.36524997671547504</v>
      </c>
    </row>
    <row r="455" spans="1:25" x14ac:dyDescent="0.3">
      <c r="A455" s="35" t="s">
        <v>468</v>
      </c>
      <c r="B455" s="36">
        <v>45070</v>
      </c>
      <c r="C455" s="36" t="str">
        <f t="shared" si="65"/>
        <v>May-2023</v>
      </c>
      <c r="D455" s="36" t="str">
        <f t="shared" si="66"/>
        <v>Q2-2023</v>
      </c>
      <c r="E455" s="36">
        <v>45098</v>
      </c>
      <c r="F455" s="36">
        <f t="shared" si="67"/>
        <v>45098</v>
      </c>
      <c r="G455" s="37">
        <f t="shared" si="68"/>
        <v>28</v>
      </c>
      <c r="H455" s="38" t="s">
        <v>648</v>
      </c>
      <c r="I455" s="38" t="s">
        <v>660</v>
      </c>
      <c r="J455" s="38" t="s">
        <v>697</v>
      </c>
      <c r="K455" s="30" t="str">
        <f t="shared" si="69"/>
        <v>Americas→USA→Austin</v>
      </c>
      <c r="L455" s="38" t="s">
        <v>705</v>
      </c>
      <c r="M455" s="38" t="s">
        <v>709</v>
      </c>
      <c r="N455" s="38" t="s">
        <v>715</v>
      </c>
      <c r="O455" s="38" t="s">
        <v>732</v>
      </c>
      <c r="P455" s="38" t="s">
        <v>1187</v>
      </c>
      <c r="Q455" s="39">
        <v>813.97</v>
      </c>
      <c r="R455" s="39">
        <v>1568.83</v>
      </c>
      <c r="S455" s="39" t="str">
        <f>IF('standardised dimensions'!$R455&lt;=_xlfn.PERCENTILE.INC( Q455:Q1076,0.25),"Low",IF(R455&lt;=_xlfn.PERCENTILE.INC(Q455:Q1076,0.5),"Medium","High"))</f>
        <v>High</v>
      </c>
      <c r="T455" s="40">
        <v>1.7000000000000001E-2</v>
      </c>
      <c r="U455" s="37">
        <v>15</v>
      </c>
      <c r="V455" s="39">
        <f t="shared" si="63"/>
        <v>23132.398349999996</v>
      </c>
      <c r="W455" s="39">
        <f t="shared" si="64"/>
        <v>12209.550000000001</v>
      </c>
      <c r="X455" s="39">
        <f t="shared" si="70"/>
        <v>10922.848349999995</v>
      </c>
      <c r="Y455" s="40">
        <f t="shared" si="71"/>
        <v>0.4721883215364911</v>
      </c>
    </row>
    <row r="456" spans="1:25" x14ac:dyDescent="0.3">
      <c r="A456" s="41" t="s">
        <v>469</v>
      </c>
      <c r="B456" s="42">
        <v>45653</v>
      </c>
      <c r="C456" s="42" t="str">
        <f t="shared" si="65"/>
        <v>Dec-2024</v>
      </c>
      <c r="D456" s="42" t="str">
        <f t="shared" si="66"/>
        <v>Q4-2024</v>
      </c>
      <c r="E456" s="42">
        <v>45655</v>
      </c>
      <c r="F456" s="42">
        <f t="shared" si="67"/>
        <v>45655</v>
      </c>
      <c r="G456" s="43">
        <f t="shared" si="68"/>
        <v>2</v>
      </c>
      <c r="H456" s="44" t="s">
        <v>648</v>
      </c>
      <c r="I456" s="44" t="s">
        <v>653</v>
      </c>
      <c r="J456" s="44" t="s">
        <v>688</v>
      </c>
      <c r="K456" s="30" t="str">
        <f t="shared" si="69"/>
        <v>Americas→Canada→Vancouver</v>
      </c>
      <c r="L456" s="44" t="s">
        <v>706</v>
      </c>
      <c r="M456" s="44" t="s">
        <v>709</v>
      </c>
      <c r="N456" s="44" t="s">
        <v>712</v>
      </c>
      <c r="O456" s="44" t="s">
        <v>733</v>
      </c>
      <c r="P456" s="44" t="s">
        <v>1188</v>
      </c>
      <c r="Q456" s="45">
        <v>1146.72</v>
      </c>
      <c r="R456" s="45">
        <v>2074.34</v>
      </c>
      <c r="S456" s="45" t="str">
        <f>IF('standardised dimensions'!$R456&lt;=_xlfn.PERCENTILE.INC( Q456:Q1077,0.25),"Low",IF(R456&lt;=_xlfn.PERCENTILE.INC(Q456:Q1077,0.5),"Medium","High"))</f>
        <v>High</v>
      </c>
      <c r="T456" s="46">
        <v>0.111</v>
      </c>
      <c r="U456" s="43">
        <v>8</v>
      </c>
      <c r="V456" s="45">
        <f t="shared" si="63"/>
        <v>14752.706080000002</v>
      </c>
      <c r="W456" s="45">
        <f t="shared" si="64"/>
        <v>9173.76</v>
      </c>
      <c r="X456" s="45">
        <f t="shared" si="70"/>
        <v>5578.9460800000015</v>
      </c>
      <c r="Y456" s="46">
        <f t="shared" si="71"/>
        <v>0.37816425337472737</v>
      </c>
    </row>
    <row r="457" spans="1:25" x14ac:dyDescent="0.3">
      <c r="A457" s="35" t="s">
        <v>470</v>
      </c>
      <c r="B457" s="36">
        <v>45265</v>
      </c>
      <c r="C457" s="36" t="str">
        <f t="shared" si="65"/>
        <v>Dec-2023</v>
      </c>
      <c r="D457" s="36" t="str">
        <f t="shared" si="66"/>
        <v>Q4-2023</v>
      </c>
      <c r="E457" s="36">
        <v>45272</v>
      </c>
      <c r="F457" s="36">
        <f t="shared" si="67"/>
        <v>45272</v>
      </c>
      <c r="G457" s="37">
        <f t="shared" si="68"/>
        <v>7</v>
      </c>
      <c r="H457" s="38" t="s">
        <v>648</v>
      </c>
      <c r="I457" s="38" t="s">
        <v>655</v>
      </c>
      <c r="J457" s="38" t="s">
        <v>672</v>
      </c>
      <c r="K457" s="30" t="str">
        <f t="shared" si="69"/>
        <v>Americas→Brazil→Brasília</v>
      </c>
      <c r="L457" s="38" t="s">
        <v>701</v>
      </c>
      <c r="M457" s="38" t="s">
        <v>711</v>
      </c>
      <c r="N457" s="38" t="s">
        <v>721</v>
      </c>
      <c r="O457" s="38" t="s">
        <v>730</v>
      </c>
      <c r="P457" s="38" t="s">
        <v>1189</v>
      </c>
      <c r="Q457" s="39">
        <v>307.43</v>
      </c>
      <c r="R457" s="39">
        <v>495.19</v>
      </c>
      <c r="S457" s="39" t="str">
        <f>IF('standardised dimensions'!$R457&lt;=_xlfn.PERCENTILE.INC( Q457:Q1078,0.25),"Low",IF(R457&lt;=_xlfn.PERCENTILE.INC(Q457:Q1078,0.5),"Medium","High"))</f>
        <v>Medium</v>
      </c>
      <c r="T457" s="40">
        <v>0</v>
      </c>
      <c r="U457" s="37">
        <v>42</v>
      </c>
      <c r="V457" s="39">
        <f t="shared" si="63"/>
        <v>20797.98</v>
      </c>
      <c r="W457" s="39">
        <f t="shared" si="64"/>
        <v>12912.06</v>
      </c>
      <c r="X457" s="39">
        <f t="shared" si="70"/>
        <v>7885.92</v>
      </c>
      <c r="Y457" s="40">
        <f t="shared" si="71"/>
        <v>0.37916759223732305</v>
      </c>
    </row>
    <row r="458" spans="1:25" x14ac:dyDescent="0.3">
      <c r="A458" s="41" t="s">
        <v>471</v>
      </c>
      <c r="B458" s="42">
        <v>45048</v>
      </c>
      <c r="C458" s="42" t="str">
        <f t="shared" si="65"/>
        <v>May-2023</v>
      </c>
      <c r="D458" s="42" t="str">
        <f t="shared" si="66"/>
        <v>Q2-2023</v>
      </c>
      <c r="E458" s="42">
        <v>45065</v>
      </c>
      <c r="F458" s="42">
        <f t="shared" si="67"/>
        <v>45065</v>
      </c>
      <c r="G458" s="43">
        <f t="shared" si="68"/>
        <v>17</v>
      </c>
      <c r="H458" s="44" t="s">
        <v>647</v>
      </c>
      <c r="I458" s="44" t="s">
        <v>659</v>
      </c>
      <c r="J458" s="44" t="s">
        <v>685</v>
      </c>
      <c r="K458" s="30" t="str">
        <f t="shared" si="69"/>
        <v>Asia→China→Shanghai</v>
      </c>
      <c r="L458" s="44" t="s">
        <v>703</v>
      </c>
      <c r="M458" s="44" t="s">
        <v>711</v>
      </c>
      <c r="N458" s="44" t="s">
        <v>713</v>
      </c>
      <c r="O458" s="44" t="s">
        <v>732</v>
      </c>
      <c r="P458" s="44" t="s">
        <v>1190</v>
      </c>
      <c r="Q458" s="45">
        <v>714.28</v>
      </c>
      <c r="R458" s="45">
        <v>757.59</v>
      </c>
      <c r="S458" s="45" t="str">
        <f>IF('standardised dimensions'!$R458&lt;=_xlfn.PERCENTILE.INC( Q458:Q1079,0.25),"Low",IF(R458&lt;=_xlfn.PERCENTILE.INC(Q458:Q1079,0.5),"Medium","High"))</f>
        <v>High</v>
      </c>
      <c r="T458" s="46">
        <v>0.13600000000000001</v>
      </c>
      <c r="U458" s="43">
        <v>12</v>
      </c>
      <c r="V458" s="45">
        <f t="shared" si="63"/>
        <v>7854.6931199999999</v>
      </c>
      <c r="W458" s="45">
        <f t="shared" si="64"/>
        <v>8571.36</v>
      </c>
      <c r="X458" s="45">
        <f t="shared" si="70"/>
        <v>-716.66688000000067</v>
      </c>
      <c r="Y458" s="46">
        <f t="shared" si="71"/>
        <v>-9.1240595787910383E-2</v>
      </c>
    </row>
    <row r="459" spans="1:25" x14ac:dyDescent="0.3">
      <c r="A459" s="35" t="s">
        <v>472</v>
      </c>
      <c r="B459" s="36">
        <v>45260</v>
      </c>
      <c r="C459" s="36" t="str">
        <f t="shared" si="65"/>
        <v>Nov-2023</v>
      </c>
      <c r="D459" s="36" t="str">
        <f t="shared" si="66"/>
        <v>Q4-2023</v>
      </c>
      <c r="E459" s="36">
        <v>45270</v>
      </c>
      <c r="F459" s="36">
        <f t="shared" si="67"/>
        <v>45270</v>
      </c>
      <c r="G459" s="37">
        <f t="shared" si="68"/>
        <v>10</v>
      </c>
      <c r="H459" s="38" t="s">
        <v>649</v>
      </c>
      <c r="I459" s="38" t="s">
        <v>656</v>
      </c>
      <c r="J459" s="38" t="s">
        <v>684</v>
      </c>
      <c r="K459" s="30" t="str">
        <f t="shared" si="69"/>
        <v>Europe→Germany→Munich</v>
      </c>
      <c r="L459" s="38" t="s">
        <v>705</v>
      </c>
      <c r="M459" s="38" t="s">
        <v>711</v>
      </c>
      <c r="N459" s="38" t="s">
        <v>721</v>
      </c>
      <c r="O459" s="38" t="s">
        <v>731</v>
      </c>
      <c r="P459" s="38" t="s">
        <v>1191</v>
      </c>
      <c r="Q459" s="39">
        <v>174.74</v>
      </c>
      <c r="R459" s="39">
        <v>415.96</v>
      </c>
      <c r="S459" s="39" t="str">
        <f>IF('standardised dimensions'!$R459&lt;=_xlfn.PERCENTILE.INC( Q459:Q1080,0.25),"Low",IF(R459&lt;=_xlfn.PERCENTILE.INC(Q459:Q1080,0.5),"Medium","High"))</f>
        <v>Medium</v>
      </c>
      <c r="T459" s="40">
        <v>0.125</v>
      </c>
      <c r="U459" s="37">
        <v>21</v>
      </c>
      <c r="V459" s="39">
        <f t="shared" si="63"/>
        <v>7643.2649999999994</v>
      </c>
      <c r="W459" s="39">
        <f t="shared" si="64"/>
        <v>3669.54</v>
      </c>
      <c r="X459" s="39">
        <f t="shared" si="70"/>
        <v>3973.7249999999995</v>
      </c>
      <c r="Y459" s="40">
        <f t="shared" si="71"/>
        <v>0.51989889137691803</v>
      </c>
    </row>
    <row r="460" spans="1:25" x14ac:dyDescent="0.3">
      <c r="A460" s="41" t="s">
        <v>473</v>
      </c>
      <c r="B460" s="42">
        <v>45417</v>
      </c>
      <c r="C460" s="42" t="str">
        <f t="shared" si="65"/>
        <v>May-2024</v>
      </c>
      <c r="D460" s="42" t="str">
        <f t="shared" si="66"/>
        <v>Q2-2024</v>
      </c>
      <c r="E460" s="42">
        <v>45430</v>
      </c>
      <c r="F460" s="42">
        <f t="shared" si="67"/>
        <v>45430</v>
      </c>
      <c r="G460" s="43">
        <f t="shared" si="68"/>
        <v>13</v>
      </c>
      <c r="H460" s="44" t="s">
        <v>649</v>
      </c>
      <c r="I460" s="44" t="s">
        <v>657</v>
      </c>
      <c r="J460" s="44" t="s">
        <v>673</v>
      </c>
      <c r="K460" s="30" t="str">
        <f t="shared" si="69"/>
        <v>Europe→France→Marseille</v>
      </c>
      <c r="L460" s="44" t="s">
        <v>701</v>
      </c>
      <c r="M460" s="44" t="s">
        <v>709</v>
      </c>
      <c r="N460" s="44" t="s">
        <v>720</v>
      </c>
      <c r="O460" s="44" t="s">
        <v>727</v>
      </c>
      <c r="P460" s="44" t="s">
        <v>1192</v>
      </c>
      <c r="Q460" s="45">
        <v>1264.04</v>
      </c>
      <c r="R460" s="45">
        <v>1870.89</v>
      </c>
      <c r="S460" s="45" t="str">
        <f>IF('standardised dimensions'!$R460&lt;=_xlfn.PERCENTILE.INC( Q460:Q1081,0.25),"Low",IF(R460&lt;=_xlfn.PERCENTILE.INC(Q460:Q1081,0.5),"Medium","High"))</f>
        <v>High</v>
      </c>
      <c r="T460" s="46">
        <v>0</v>
      </c>
      <c r="U460" s="43">
        <v>13</v>
      </c>
      <c r="V460" s="45">
        <f t="shared" si="63"/>
        <v>24321.57</v>
      </c>
      <c r="W460" s="45">
        <f t="shared" si="64"/>
        <v>16432.52</v>
      </c>
      <c r="X460" s="45">
        <f t="shared" si="70"/>
        <v>7889.0499999999993</v>
      </c>
      <c r="Y460" s="46">
        <f t="shared" si="71"/>
        <v>0.32436433996653996</v>
      </c>
    </row>
    <row r="461" spans="1:25" x14ac:dyDescent="0.3">
      <c r="A461" s="35" t="s">
        <v>474</v>
      </c>
      <c r="B461" s="36">
        <v>45116</v>
      </c>
      <c r="C461" s="36" t="str">
        <f t="shared" si="65"/>
        <v>Jul-2023</v>
      </c>
      <c r="D461" s="36" t="str">
        <f t="shared" si="66"/>
        <v>Q3-2023</v>
      </c>
      <c r="E461" s="36">
        <v>45126</v>
      </c>
      <c r="F461" s="36">
        <f t="shared" si="67"/>
        <v>45126</v>
      </c>
      <c r="G461" s="37">
        <f t="shared" si="68"/>
        <v>10</v>
      </c>
      <c r="H461" s="38" t="s">
        <v>647</v>
      </c>
      <c r="I461" s="38" t="s">
        <v>652</v>
      </c>
      <c r="J461" s="38" t="s">
        <v>689</v>
      </c>
      <c r="K461" s="30" t="str">
        <f t="shared" si="69"/>
        <v>Asia→Japan→Tokyo</v>
      </c>
      <c r="L461" s="38" t="s">
        <v>706</v>
      </c>
      <c r="M461" s="38" t="s">
        <v>710</v>
      </c>
      <c r="N461" s="38" t="s">
        <v>725</v>
      </c>
      <c r="O461" s="38" t="s">
        <v>727</v>
      </c>
      <c r="P461" s="38" t="s">
        <v>1193</v>
      </c>
      <c r="Q461" s="39">
        <v>141.26</v>
      </c>
      <c r="R461" s="39">
        <v>206.88</v>
      </c>
      <c r="S461" s="39" t="str">
        <f>IF('standardised dimensions'!$R461&lt;=_xlfn.PERCENTILE.INC( Q461:Q1082,0.25),"Low",IF(R461&lt;=_xlfn.PERCENTILE.INC(Q461:Q1082,0.5),"Medium","High"))</f>
        <v>Low</v>
      </c>
      <c r="T461" s="40">
        <v>0.107</v>
      </c>
      <c r="U461" s="37">
        <v>9</v>
      </c>
      <c r="V461" s="39">
        <f t="shared" si="63"/>
        <v>1662.6945600000001</v>
      </c>
      <c r="W461" s="39">
        <f t="shared" si="64"/>
        <v>1271.3399999999999</v>
      </c>
      <c r="X461" s="39">
        <f t="shared" si="70"/>
        <v>391.35456000000022</v>
      </c>
      <c r="Y461" s="40">
        <f t="shared" si="71"/>
        <v>0.23537369365062469</v>
      </c>
    </row>
    <row r="462" spans="1:25" x14ac:dyDescent="0.3">
      <c r="A462" s="41" t="s">
        <v>475</v>
      </c>
      <c r="B462" s="42">
        <v>45063</v>
      </c>
      <c r="C462" s="42" t="str">
        <f t="shared" si="65"/>
        <v>May-2023</v>
      </c>
      <c r="D462" s="42" t="str">
        <f t="shared" si="66"/>
        <v>Q2-2023</v>
      </c>
      <c r="E462" s="42">
        <v>45092</v>
      </c>
      <c r="F462" s="42">
        <f t="shared" si="67"/>
        <v>45092</v>
      </c>
      <c r="G462" s="43">
        <f t="shared" si="68"/>
        <v>29</v>
      </c>
      <c r="H462" s="44" t="s">
        <v>646</v>
      </c>
      <c r="I462" s="44" t="s">
        <v>661</v>
      </c>
      <c r="J462" s="44" t="s">
        <v>687</v>
      </c>
      <c r="K462" s="30" t="str">
        <f t="shared" si="69"/>
        <v>Africa→South Africa→Durban</v>
      </c>
      <c r="L462" s="44" t="s">
        <v>706</v>
      </c>
      <c r="M462" s="44" t="s">
        <v>707</v>
      </c>
      <c r="N462" s="44" t="s">
        <v>723</v>
      </c>
      <c r="O462" s="44" t="s">
        <v>733</v>
      </c>
      <c r="P462" s="44" t="s">
        <v>1194</v>
      </c>
      <c r="Q462" s="45">
        <v>40.89</v>
      </c>
      <c r="R462" s="45">
        <v>62.82</v>
      </c>
      <c r="S462" s="45" t="str">
        <f>IF('standardised dimensions'!$R462&lt;=_xlfn.PERCENTILE.INC( Q462:Q1083,0.25),"Low",IF(R462&lt;=_xlfn.PERCENTILE.INC(Q462:Q1083,0.5),"Medium","High"))</f>
        <v>Low</v>
      </c>
      <c r="T462" s="46">
        <v>0.129</v>
      </c>
      <c r="U462" s="43">
        <v>17</v>
      </c>
      <c r="V462" s="45">
        <f t="shared" si="63"/>
        <v>930.17574000000002</v>
      </c>
      <c r="W462" s="45">
        <f t="shared" si="64"/>
        <v>695.13</v>
      </c>
      <c r="X462" s="45">
        <f t="shared" si="70"/>
        <v>235.04574000000002</v>
      </c>
      <c r="Y462" s="46">
        <f t="shared" si="71"/>
        <v>0.25268960465470752</v>
      </c>
    </row>
    <row r="463" spans="1:25" x14ac:dyDescent="0.3">
      <c r="A463" s="35" t="s">
        <v>476</v>
      </c>
      <c r="B463" s="36">
        <v>45358</v>
      </c>
      <c r="C463" s="36" t="str">
        <f t="shared" si="65"/>
        <v>Mar-2024</v>
      </c>
      <c r="D463" s="36" t="str">
        <f t="shared" si="66"/>
        <v>Q1-2024</v>
      </c>
      <c r="E463" s="36">
        <v>45385</v>
      </c>
      <c r="F463" s="36">
        <f t="shared" si="67"/>
        <v>45385</v>
      </c>
      <c r="G463" s="37">
        <f t="shared" si="68"/>
        <v>27</v>
      </c>
      <c r="H463" s="38" t="s">
        <v>649</v>
      </c>
      <c r="I463" s="38" t="s">
        <v>656</v>
      </c>
      <c r="J463" s="38" t="s">
        <v>698</v>
      </c>
      <c r="K463" s="30" t="str">
        <f t="shared" si="69"/>
        <v>Europe→Germany→Frankfurt</v>
      </c>
      <c r="L463" s="38" t="s">
        <v>701</v>
      </c>
      <c r="M463" s="38" t="s">
        <v>711</v>
      </c>
      <c r="N463" s="38" t="s">
        <v>724</v>
      </c>
      <c r="O463" s="38" t="s">
        <v>728</v>
      </c>
      <c r="P463" s="38" t="s">
        <v>1195</v>
      </c>
      <c r="Q463" s="39">
        <v>738.16</v>
      </c>
      <c r="R463" s="39">
        <v>956.49</v>
      </c>
      <c r="S463" s="39" t="str">
        <f>IF('standardised dimensions'!$R463&lt;=_xlfn.PERCENTILE.INC( Q463:Q1084,0.25),"Low",IF(R463&lt;=_xlfn.PERCENTILE.INC(Q463:Q1084,0.5),"Medium","High"))</f>
        <v>High</v>
      </c>
      <c r="T463" s="40">
        <v>0.152</v>
      </c>
      <c r="U463" s="37">
        <v>5</v>
      </c>
      <c r="V463" s="39">
        <f t="shared" si="63"/>
        <v>4055.5175999999997</v>
      </c>
      <c r="W463" s="39">
        <f t="shared" si="64"/>
        <v>3690.7999999999997</v>
      </c>
      <c r="X463" s="39">
        <f t="shared" si="70"/>
        <v>364.71759999999995</v>
      </c>
      <c r="Y463" s="40">
        <f t="shared" si="71"/>
        <v>8.9931208780847108E-2</v>
      </c>
    </row>
    <row r="464" spans="1:25" x14ac:dyDescent="0.3">
      <c r="A464" s="41" t="s">
        <v>477</v>
      </c>
      <c r="B464" s="42">
        <v>45757</v>
      </c>
      <c r="C464" s="42" t="str">
        <f t="shared" si="65"/>
        <v>Apr-2025</v>
      </c>
      <c r="D464" s="42" t="str">
        <f t="shared" si="66"/>
        <v>Q2-2025</v>
      </c>
      <c r="E464" s="42">
        <v>45766</v>
      </c>
      <c r="F464" s="42">
        <f t="shared" si="67"/>
        <v>45766</v>
      </c>
      <c r="G464" s="43">
        <f t="shared" si="68"/>
        <v>9</v>
      </c>
      <c r="H464" s="44" t="s">
        <v>646</v>
      </c>
      <c r="I464" s="44" t="s">
        <v>661</v>
      </c>
      <c r="J464" s="44" t="s">
        <v>687</v>
      </c>
      <c r="K464" s="30" t="str">
        <f t="shared" si="69"/>
        <v>Africa→South Africa→Durban</v>
      </c>
      <c r="L464" s="44" t="s">
        <v>706</v>
      </c>
      <c r="M464" s="44" t="s">
        <v>1426</v>
      </c>
      <c r="N464" s="44" t="s">
        <v>715</v>
      </c>
      <c r="O464" s="44" t="s">
        <v>729</v>
      </c>
      <c r="P464" s="44" t="s">
        <v>1196</v>
      </c>
      <c r="Q464" s="45">
        <v>113.74</v>
      </c>
      <c r="R464" s="45">
        <v>165.7</v>
      </c>
      <c r="S464" s="45" t="str">
        <f>IF('standardised dimensions'!$R464&lt;=_xlfn.PERCENTILE.INC( Q464:Q1085,0.25),"Low",IF(R464&lt;=_xlfn.PERCENTILE.INC(Q464:Q1085,0.5),"Medium","High"))</f>
        <v>Low</v>
      </c>
      <c r="T464" s="46">
        <v>0.124</v>
      </c>
      <c r="U464" s="43">
        <v>13</v>
      </c>
      <c r="V464" s="45">
        <f t="shared" si="63"/>
        <v>1886.9915999999998</v>
      </c>
      <c r="W464" s="45">
        <f t="shared" si="64"/>
        <v>1478.62</v>
      </c>
      <c r="X464" s="45">
        <f t="shared" si="70"/>
        <v>408.37159999999994</v>
      </c>
      <c r="Y464" s="46">
        <f t="shared" si="71"/>
        <v>0.21641410592394794</v>
      </c>
    </row>
    <row r="465" spans="1:25" x14ac:dyDescent="0.3">
      <c r="A465" s="35" t="s">
        <v>478</v>
      </c>
      <c r="B465" s="36">
        <v>45865</v>
      </c>
      <c r="C465" s="36" t="str">
        <f t="shared" si="65"/>
        <v>Jul-2025</v>
      </c>
      <c r="D465" s="36" t="str">
        <f t="shared" si="66"/>
        <v>Q3-2025</v>
      </c>
      <c r="E465" s="36">
        <v>45884</v>
      </c>
      <c r="F465" s="36">
        <f t="shared" si="67"/>
        <v>45884</v>
      </c>
      <c r="G465" s="37">
        <f t="shared" si="68"/>
        <v>19</v>
      </c>
      <c r="H465" s="38" t="s">
        <v>647</v>
      </c>
      <c r="I465" s="38" t="s">
        <v>652</v>
      </c>
      <c r="J465" s="38" t="s">
        <v>689</v>
      </c>
      <c r="K465" s="30" t="str">
        <f t="shared" si="69"/>
        <v>Asia→Japan→Tokyo</v>
      </c>
      <c r="L465" s="38" t="s">
        <v>705</v>
      </c>
      <c r="M465" s="38" t="s">
        <v>709</v>
      </c>
      <c r="N465" s="38" t="s">
        <v>713</v>
      </c>
      <c r="O465" s="38" t="s">
        <v>727</v>
      </c>
      <c r="P465" s="38" t="s">
        <v>1197</v>
      </c>
      <c r="Q465" s="39">
        <v>275.43</v>
      </c>
      <c r="R465" s="39">
        <v>608.36</v>
      </c>
      <c r="S465" s="39" t="str">
        <f>IF('standardised dimensions'!$R465&lt;=_xlfn.PERCENTILE.INC( Q465:Q1086,0.25),"Low",IF(R465&lt;=_xlfn.PERCENTILE.INC(Q465:Q1086,0.5),"Medium","High"))</f>
        <v>Medium</v>
      </c>
      <c r="T465" s="40">
        <v>0.25700000000000001</v>
      </c>
      <c r="U465" s="37">
        <v>4</v>
      </c>
      <c r="V465" s="39">
        <f t="shared" si="63"/>
        <v>1808.04592</v>
      </c>
      <c r="W465" s="39">
        <f t="shared" si="64"/>
        <v>1101.72</v>
      </c>
      <c r="X465" s="39">
        <f t="shared" si="70"/>
        <v>706.32592</v>
      </c>
      <c r="Y465" s="40">
        <f t="shared" si="71"/>
        <v>0.39065706915231446</v>
      </c>
    </row>
    <row r="466" spans="1:25" x14ac:dyDescent="0.3">
      <c r="A466" s="41" t="s">
        <v>479</v>
      </c>
      <c r="B466" s="42">
        <v>45618</v>
      </c>
      <c r="C466" s="42" t="str">
        <f t="shared" si="65"/>
        <v>Nov-2024</v>
      </c>
      <c r="D466" s="42" t="str">
        <f t="shared" si="66"/>
        <v>Q4-2024</v>
      </c>
      <c r="E466" s="42">
        <v>45641</v>
      </c>
      <c r="F466" s="42">
        <f t="shared" si="67"/>
        <v>45641</v>
      </c>
      <c r="G466" s="43">
        <f t="shared" si="68"/>
        <v>23</v>
      </c>
      <c r="H466" s="44" t="s">
        <v>646</v>
      </c>
      <c r="I466" s="44" t="s">
        <v>650</v>
      </c>
      <c r="J466" s="44" t="s">
        <v>675</v>
      </c>
      <c r="K466" s="30" t="str">
        <f t="shared" si="69"/>
        <v>Africa→Kenya→Mombasa</v>
      </c>
      <c r="L466" s="44" t="s">
        <v>703</v>
      </c>
      <c r="M466" s="44" t="s">
        <v>710</v>
      </c>
      <c r="N466" s="44" t="s">
        <v>712</v>
      </c>
      <c r="O466" s="44" t="s">
        <v>727</v>
      </c>
      <c r="P466" s="44" t="s">
        <v>1198</v>
      </c>
      <c r="Q466" s="45">
        <v>1335.76</v>
      </c>
      <c r="R466" s="45">
        <v>2665.91</v>
      </c>
      <c r="S466" s="45" t="str">
        <f>IF('standardised dimensions'!$R466&lt;=_xlfn.PERCENTILE.INC( Q466:Q1087,0.25),"Low",IF(R466&lt;=_xlfn.PERCENTILE.INC(Q466:Q1087,0.5),"Medium","High"))</f>
        <v>High</v>
      </c>
      <c r="T466" s="46">
        <v>0.21099999999999999</v>
      </c>
      <c r="U466" s="43">
        <v>40</v>
      </c>
      <c r="V466" s="45">
        <f t="shared" si="63"/>
        <v>84136.119600000005</v>
      </c>
      <c r="W466" s="45">
        <f t="shared" si="64"/>
        <v>53430.400000000001</v>
      </c>
      <c r="X466" s="45">
        <f t="shared" si="70"/>
        <v>30705.719600000004</v>
      </c>
      <c r="Y466" s="46">
        <f t="shared" si="71"/>
        <v>0.36495288522909253</v>
      </c>
    </row>
    <row r="467" spans="1:25" x14ac:dyDescent="0.3">
      <c r="A467" s="35" t="s">
        <v>480</v>
      </c>
      <c r="B467" s="36">
        <v>45466</v>
      </c>
      <c r="C467" s="36" t="str">
        <f t="shared" si="65"/>
        <v>Jun-2024</v>
      </c>
      <c r="D467" s="36" t="str">
        <f t="shared" si="66"/>
        <v>Q2-2024</v>
      </c>
      <c r="E467" s="36">
        <v>45471</v>
      </c>
      <c r="F467" s="36">
        <f t="shared" si="67"/>
        <v>45471</v>
      </c>
      <c r="G467" s="37">
        <f t="shared" si="68"/>
        <v>5</v>
      </c>
      <c r="H467" s="38" t="s">
        <v>646</v>
      </c>
      <c r="I467" s="38" t="s">
        <v>651</v>
      </c>
      <c r="J467" s="38" t="s">
        <v>663</v>
      </c>
      <c r="K467" s="30" t="str">
        <f t="shared" si="69"/>
        <v>Africa→Nigeria→Port Harcourt</v>
      </c>
      <c r="L467" s="38" t="s">
        <v>703</v>
      </c>
      <c r="M467" s="38" t="s">
        <v>711</v>
      </c>
      <c r="N467" s="38" t="s">
        <v>724</v>
      </c>
      <c r="O467" s="38" t="s">
        <v>733</v>
      </c>
      <c r="P467" s="38" t="s">
        <v>1199</v>
      </c>
      <c r="Q467" s="39">
        <v>242.31</v>
      </c>
      <c r="R467" s="39">
        <v>587.95000000000005</v>
      </c>
      <c r="S467" s="39" t="str">
        <f>IF('standardised dimensions'!$R467&lt;=_xlfn.PERCENTILE.INC( Q467:Q1088,0.25),"Low",IF(R467&lt;=_xlfn.PERCENTILE.INC(Q467:Q1088,0.5),"Medium","High"))</f>
        <v>Medium</v>
      </c>
      <c r="T467" s="40">
        <v>0.22900000000000001</v>
      </c>
      <c r="U467" s="37">
        <v>6</v>
      </c>
      <c r="V467" s="39">
        <f t="shared" si="63"/>
        <v>2719.8567000000003</v>
      </c>
      <c r="W467" s="39">
        <f t="shared" si="64"/>
        <v>1453.8600000000001</v>
      </c>
      <c r="X467" s="39">
        <f t="shared" si="70"/>
        <v>1265.9967000000001</v>
      </c>
      <c r="Y467" s="40">
        <f t="shared" si="71"/>
        <v>0.46546448568411714</v>
      </c>
    </row>
    <row r="468" spans="1:25" x14ac:dyDescent="0.3">
      <c r="A468" s="41" t="s">
        <v>481</v>
      </c>
      <c r="B468" s="42">
        <v>45278</v>
      </c>
      <c r="C468" s="42" t="str">
        <f t="shared" si="65"/>
        <v>Dec-2023</v>
      </c>
      <c r="D468" s="42" t="str">
        <f t="shared" si="66"/>
        <v>Q4-2023</v>
      </c>
      <c r="E468" s="42">
        <v>45305</v>
      </c>
      <c r="F468" s="42">
        <f t="shared" si="67"/>
        <v>45305</v>
      </c>
      <c r="G468" s="43">
        <f t="shared" si="68"/>
        <v>27</v>
      </c>
      <c r="H468" s="44" t="s">
        <v>647</v>
      </c>
      <c r="I468" s="44" t="s">
        <v>654</v>
      </c>
      <c r="J468" s="44" t="s">
        <v>691</v>
      </c>
      <c r="K468" s="30" t="str">
        <f t="shared" si="69"/>
        <v>Asia→India→Mumbai</v>
      </c>
      <c r="L468" s="44" t="s">
        <v>704</v>
      </c>
      <c r="M468" s="44" t="s">
        <v>710</v>
      </c>
      <c r="N468" s="44" t="s">
        <v>726</v>
      </c>
      <c r="O468" s="44" t="s">
        <v>729</v>
      </c>
      <c r="P468" s="44" t="s">
        <v>1200</v>
      </c>
      <c r="Q468" s="45">
        <v>1408.3</v>
      </c>
      <c r="R468" s="45">
        <v>2193.13</v>
      </c>
      <c r="S468" s="45" t="str">
        <f>IF('standardised dimensions'!$R468&lt;=_xlfn.PERCENTILE.INC( Q468:Q1089,0.25),"Low",IF(R468&lt;=_xlfn.PERCENTILE.INC(Q468:Q1089,0.5),"Medium","High"))</f>
        <v>High</v>
      </c>
      <c r="T468" s="46">
        <v>7.0999999999999994E-2</v>
      </c>
      <c r="U468" s="43">
        <v>7</v>
      </c>
      <c r="V468" s="45">
        <f t="shared" si="63"/>
        <v>14261.92439</v>
      </c>
      <c r="W468" s="45">
        <f t="shared" si="64"/>
        <v>9858.1</v>
      </c>
      <c r="X468" s="45">
        <f t="shared" si="70"/>
        <v>4403.8243899999998</v>
      </c>
      <c r="Y468" s="46">
        <f t="shared" si="71"/>
        <v>0.30878191957656281</v>
      </c>
    </row>
    <row r="469" spans="1:25" x14ac:dyDescent="0.3">
      <c r="A469" s="35" t="s">
        <v>482</v>
      </c>
      <c r="B469" s="36">
        <v>45809</v>
      </c>
      <c r="C469" s="36" t="str">
        <f t="shared" si="65"/>
        <v>Jun-2025</v>
      </c>
      <c r="D469" s="36" t="str">
        <f t="shared" si="66"/>
        <v>Q2-2025</v>
      </c>
      <c r="E469" s="36">
        <v>45813</v>
      </c>
      <c r="F469" s="36">
        <f t="shared" si="67"/>
        <v>45813</v>
      </c>
      <c r="G469" s="37">
        <f t="shared" si="68"/>
        <v>4</v>
      </c>
      <c r="H469" s="38" t="s">
        <v>649</v>
      </c>
      <c r="I469" s="38" t="s">
        <v>656</v>
      </c>
      <c r="J469" s="38" t="s">
        <v>684</v>
      </c>
      <c r="K469" s="30" t="str">
        <f t="shared" si="69"/>
        <v>Europe→Germany→Munich</v>
      </c>
      <c r="L469" s="38" t="s">
        <v>706</v>
      </c>
      <c r="M469" s="38" t="s">
        <v>711</v>
      </c>
      <c r="N469" s="38" t="s">
        <v>724</v>
      </c>
      <c r="O469" s="38" t="s">
        <v>727</v>
      </c>
      <c r="P469" s="38" t="s">
        <v>1201</v>
      </c>
      <c r="Q469" s="39">
        <v>1171.42</v>
      </c>
      <c r="R469" s="39">
        <v>2187.8000000000002</v>
      </c>
      <c r="S469" s="39" t="str">
        <f>IF('standardised dimensions'!$R469&lt;=_xlfn.PERCENTILE.INC( Q469:Q1090,0.25),"Low",IF(R469&lt;=_xlfn.PERCENTILE.INC(Q469:Q1090,0.5),"Medium","High"))</f>
        <v>High</v>
      </c>
      <c r="T469" s="40">
        <v>0.23</v>
      </c>
      <c r="U469" s="37">
        <v>15</v>
      </c>
      <c r="V469" s="39">
        <f t="shared" si="63"/>
        <v>25269.09</v>
      </c>
      <c r="W469" s="39">
        <f t="shared" si="64"/>
        <v>17571.300000000003</v>
      </c>
      <c r="X469" s="39">
        <f t="shared" si="70"/>
        <v>7697.7899999999972</v>
      </c>
      <c r="Y469" s="40">
        <f t="shared" si="71"/>
        <v>0.30463265594447592</v>
      </c>
    </row>
    <row r="470" spans="1:25" x14ac:dyDescent="0.3">
      <c r="A470" s="41" t="s">
        <v>483</v>
      </c>
      <c r="B470" s="42">
        <v>45739</v>
      </c>
      <c r="C470" s="42" t="str">
        <f t="shared" si="65"/>
        <v>Mar-2025</v>
      </c>
      <c r="D470" s="42" t="str">
        <f t="shared" si="66"/>
        <v>Q1-2025</v>
      </c>
      <c r="E470" s="42">
        <v>45749</v>
      </c>
      <c r="F470" s="42">
        <f t="shared" si="67"/>
        <v>45749</v>
      </c>
      <c r="G470" s="43">
        <f t="shared" si="68"/>
        <v>10</v>
      </c>
      <c r="H470" s="44" t="s">
        <v>649</v>
      </c>
      <c r="I470" s="44" t="s">
        <v>656</v>
      </c>
      <c r="J470" s="44" t="s">
        <v>671</v>
      </c>
      <c r="K470" s="30" t="str">
        <f t="shared" si="69"/>
        <v>Europe→Germany→Berlin</v>
      </c>
      <c r="L470" s="44" t="s">
        <v>706</v>
      </c>
      <c r="M470" s="44" t="s">
        <v>708</v>
      </c>
      <c r="N470" s="44" t="s">
        <v>718</v>
      </c>
      <c r="O470" s="44" t="s">
        <v>728</v>
      </c>
      <c r="P470" s="44" t="s">
        <v>1202</v>
      </c>
      <c r="Q470" s="45">
        <v>663.61</v>
      </c>
      <c r="R470" s="45">
        <v>1002.11</v>
      </c>
      <c r="S470" s="45" t="str">
        <f>IF('standardised dimensions'!$R470&lt;=_xlfn.PERCENTILE.INC( Q470:Q1091,0.25),"Low",IF(R470&lt;=_xlfn.PERCENTILE.INC(Q470:Q1091,0.5),"Medium","High"))</f>
        <v>High</v>
      </c>
      <c r="T470" s="46">
        <v>4.5999999999999999E-2</v>
      </c>
      <c r="U470" s="43">
        <v>17</v>
      </c>
      <c r="V470" s="45">
        <f t="shared" si="63"/>
        <v>16252.219979999998</v>
      </c>
      <c r="W470" s="45">
        <f t="shared" si="64"/>
        <v>11281.37</v>
      </c>
      <c r="X470" s="45">
        <f t="shared" si="70"/>
        <v>4970.8499799999972</v>
      </c>
      <c r="Y470" s="46">
        <f t="shared" si="71"/>
        <v>0.30585667595670812</v>
      </c>
    </row>
    <row r="471" spans="1:25" x14ac:dyDescent="0.3">
      <c r="A471" s="35" t="s">
        <v>484</v>
      </c>
      <c r="B471" s="36">
        <v>45060</v>
      </c>
      <c r="C471" s="36" t="str">
        <f t="shared" si="65"/>
        <v>May-2023</v>
      </c>
      <c r="D471" s="36" t="str">
        <f t="shared" si="66"/>
        <v>Q2-2023</v>
      </c>
      <c r="E471" s="36">
        <v>45068</v>
      </c>
      <c r="F471" s="36">
        <f t="shared" si="67"/>
        <v>45068</v>
      </c>
      <c r="G471" s="37">
        <f t="shared" si="68"/>
        <v>8</v>
      </c>
      <c r="H471" s="38" t="s">
        <v>646</v>
      </c>
      <c r="I471" s="38" t="s">
        <v>650</v>
      </c>
      <c r="J471" s="38" t="s">
        <v>675</v>
      </c>
      <c r="K471" s="30" t="str">
        <f t="shared" si="69"/>
        <v>Africa→Kenya→Mombasa</v>
      </c>
      <c r="L471" s="38" t="s">
        <v>705</v>
      </c>
      <c r="M471" s="38" t="s">
        <v>710</v>
      </c>
      <c r="N471" s="38" t="s">
        <v>721</v>
      </c>
      <c r="O471" s="38" t="s">
        <v>728</v>
      </c>
      <c r="P471" s="38" t="s">
        <v>1203</v>
      </c>
      <c r="Q471" s="39">
        <v>432.01</v>
      </c>
      <c r="R471" s="39">
        <v>913.78</v>
      </c>
      <c r="S471" s="39" t="str">
        <f>IF('standardised dimensions'!$R471&lt;=_xlfn.PERCENTILE.INC( Q471:Q1092,0.25),"Low",IF(R471&lt;=_xlfn.PERCENTILE.INC(Q471:Q1092,0.5),"Medium","High"))</f>
        <v>High</v>
      </c>
      <c r="T471" s="40">
        <v>4.9000000000000002E-2</v>
      </c>
      <c r="U471" s="37">
        <v>12</v>
      </c>
      <c r="V471" s="39">
        <f t="shared" si="63"/>
        <v>10428.057360000001</v>
      </c>
      <c r="W471" s="39">
        <f t="shared" si="64"/>
        <v>5184.12</v>
      </c>
      <c r="X471" s="39">
        <f t="shared" si="70"/>
        <v>5243.9373600000008</v>
      </c>
      <c r="Y471" s="40">
        <f t="shared" si="71"/>
        <v>0.50286809699711899</v>
      </c>
    </row>
    <row r="472" spans="1:25" x14ac:dyDescent="0.3">
      <c r="A472" s="41" t="s">
        <v>485</v>
      </c>
      <c r="B472" s="42">
        <v>45167</v>
      </c>
      <c r="C472" s="42" t="str">
        <f t="shared" si="65"/>
        <v>Aug-2023</v>
      </c>
      <c r="D472" s="42" t="str">
        <f t="shared" si="66"/>
        <v>Q3-2023</v>
      </c>
      <c r="E472" s="42">
        <v>45188</v>
      </c>
      <c r="F472" s="42">
        <f t="shared" si="67"/>
        <v>45188</v>
      </c>
      <c r="G472" s="43">
        <f t="shared" si="68"/>
        <v>21</v>
      </c>
      <c r="H472" s="44" t="s">
        <v>649</v>
      </c>
      <c r="I472" s="44" t="s">
        <v>657</v>
      </c>
      <c r="J472" s="44" t="s">
        <v>679</v>
      </c>
      <c r="K472" s="30" t="str">
        <f t="shared" si="69"/>
        <v>Europe→France→Lyon</v>
      </c>
      <c r="L472" s="44" t="s">
        <v>705</v>
      </c>
      <c r="M472" s="44" t="s">
        <v>711</v>
      </c>
      <c r="N472" s="44" t="s">
        <v>717</v>
      </c>
      <c r="O472" s="44" t="s">
        <v>728</v>
      </c>
      <c r="P472" s="44" t="s">
        <v>1204</v>
      </c>
      <c r="Q472" s="45">
        <v>784.46</v>
      </c>
      <c r="R472" s="45">
        <v>1843.51</v>
      </c>
      <c r="S472" s="45" t="str">
        <f>IF('standardised dimensions'!$R472&lt;=_xlfn.PERCENTILE.INC( Q472:Q1093,0.25),"Low",IF(R472&lt;=_xlfn.PERCENTILE.INC(Q472:Q1093,0.5),"Medium","High"))</f>
        <v>High</v>
      </c>
      <c r="T472" s="46">
        <v>0.13800000000000001</v>
      </c>
      <c r="U472" s="43">
        <v>23</v>
      </c>
      <c r="V472" s="45">
        <f t="shared" si="63"/>
        <v>36549.429260000004</v>
      </c>
      <c r="W472" s="45">
        <f t="shared" si="64"/>
        <v>18042.580000000002</v>
      </c>
      <c r="X472" s="45">
        <f t="shared" si="70"/>
        <v>18506.849260000003</v>
      </c>
      <c r="Y472" s="46">
        <f t="shared" si="71"/>
        <v>0.50635125184441798</v>
      </c>
    </row>
    <row r="473" spans="1:25" x14ac:dyDescent="0.3">
      <c r="A473" s="35" t="s">
        <v>486</v>
      </c>
      <c r="B473" s="36">
        <v>45841</v>
      </c>
      <c r="C473" s="36" t="str">
        <f t="shared" si="65"/>
        <v>Jul-2025</v>
      </c>
      <c r="D473" s="36" t="str">
        <f t="shared" si="66"/>
        <v>Q3-2025</v>
      </c>
      <c r="E473" s="36">
        <v>45861</v>
      </c>
      <c r="F473" s="36">
        <f t="shared" si="67"/>
        <v>45861</v>
      </c>
      <c r="G473" s="37">
        <f t="shared" si="68"/>
        <v>20</v>
      </c>
      <c r="H473" s="38" t="s">
        <v>647</v>
      </c>
      <c r="I473" s="38" t="s">
        <v>659</v>
      </c>
      <c r="J473" s="38" t="s">
        <v>699</v>
      </c>
      <c r="K473" s="30" t="str">
        <f t="shared" si="69"/>
        <v>Asia→China→Beijing</v>
      </c>
      <c r="L473" s="38" t="s">
        <v>705</v>
      </c>
      <c r="M473" s="38" t="s">
        <v>708</v>
      </c>
      <c r="N473" s="38" t="s">
        <v>724</v>
      </c>
      <c r="O473" s="38" t="s">
        <v>727</v>
      </c>
      <c r="P473" s="38" t="s">
        <v>1205</v>
      </c>
      <c r="Q473" s="39">
        <v>647.36</v>
      </c>
      <c r="R473" s="39">
        <v>1383.6</v>
      </c>
      <c r="S473" s="39" t="str">
        <f>IF('standardised dimensions'!$R473&lt;=_xlfn.PERCENTILE.INC( Q473:Q1094,0.25),"Low",IF(R473&lt;=_xlfn.PERCENTILE.INC(Q473:Q1094,0.5),"Medium","High"))</f>
        <v>High</v>
      </c>
      <c r="T473" s="40">
        <v>7.3999999999999996E-2</v>
      </c>
      <c r="U473" s="37">
        <v>12</v>
      </c>
      <c r="V473" s="39">
        <f t="shared" si="63"/>
        <v>15374.563199999999</v>
      </c>
      <c r="W473" s="39">
        <f t="shared" si="64"/>
        <v>7768.32</v>
      </c>
      <c r="X473" s="39">
        <f t="shared" si="70"/>
        <v>7606.243199999999</v>
      </c>
      <c r="Y473" s="40">
        <f t="shared" si="71"/>
        <v>0.49472906000997802</v>
      </c>
    </row>
    <row r="474" spans="1:25" x14ac:dyDescent="0.3">
      <c r="A474" s="41" t="s">
        <v>487</v>
      </c>
      <c r="B474" s="42">
        <v>45328</v>
      </c>
      <c r="C474" s="42" t="str">
        <f t="shared" si="65"/>
        <v>Feb-2024</v>
      </c>
      <c r="D474" s="42" t="str">
        <f t="shared" si="66"/>
        <v>Q1-2024</v>
      </c>
      <c r="E474" s="42">
        <v>45350</v>
      </c>
      <c r="F474" s="42">
        <f t="shared" si="67"/>
        <v>45350</v>
      </c>
      <c r="G474" s="43">
        <f t="shared" si="68"/>
        <v>22</v>
      </c>
      <c r="H474" s="44" t="s">
        <v>646</v>
      </c>
      <c r="I474" s="44" t="s">
        <v>650</v>
      </c>
      <c r="J474" s="44" t="s">
        <v>662</v>
      </c>
      <c r="K474" s="30" t="str">
        <f t="shared" si="69"/>
        <v>Africa→Kenya→Kisumu</v>
      </c>
      <c r="L474" s="44" t="s">
        <v>703</v>
      </c>
      <c r="M474" s="44" t="s">
        <v>708</v>
      </c>
      <c r="N474" s="44" t="s">
        <v>723</v>
      </c>
      <c r="O474" s="44" t="s">
        <v>732</v>
      </c>
      <c r="P474" s="44" t="s">
        <v>1206</v>
      </c>
      <c r="Q474" s="45">
        <v>834.93</v>
      </c>
      <c r="R474" s="45">
        <v>1588.53</v>
      </c>
      <c r="S474" s="45" t="str">
        <f>IF('standardised dimensions'!$R474&lt;=_xlfn.PERCENTILE.INC( Q474:Q1095,0.25),"Low",IF(R474&lt;=_xlfn.PERCENTILE.INC(Q474:Q1095,0.5),"Medium","High"))</f>
        <v>High</v>
      </c>
      <c r="T474" s="46">
        <v>0.126</v>
      </c>
      <c r="U474" s="43">
        <v>6</v>
      </c>
      <c r="V474" s="45">
        <f t="shared" si="63"/>
        <v>8330.2513199999994</v>
      </c>
      <c r="W474" s="45">
        <f t="shared" si="64"/>
        <v>5009.58</v>
      </c>
      <c r="X474" s="45">
        <f t="shared" si="70"/>
        <v>3320.6713199999995</v>
      </c>
      <c r="Y474" s="46">
        <f t="shared" si="71"/>
        <v>0.39862798761274343</v>
      </c>
    </row>
    <row r="475" spans="1:25" x14ac:dyDescent="0.3">
      <c r="A475" s="35" t="s">
        <v>488</v>
      </c>
      <c r="B475" s="36">
        <v>45882</v>
      </c>
      <c r="C475" s="36" t="str">
        <f t="shared" si="65"/>
        <v>Aug-2025</v>
      </c>
      <c r="D475" s="36" t="str">
        <f t="shared" si="66"/>
        <v>Q3-2025</v>
      </c>
      <c r="E475" s="36">
        <v>45903</v>
      </c>
      <c r="F475" s="36">
        <f t="shared" si="67"/>
        <v>45903</v>
      </c>
      <c r="G475" s="37">
        <f t="shared" si="68"/>
        <v>21</v>
      </c>
      <c r="H475" s="38" t="s">
        <v>649</v>
      </c>
      <c r="I475" s="38" t="s">
        <v>657</v>
      </c>
      <c r="J475" s="38" t="s">
        <v>690</v>
      </c>
      <c r="K475" s="30" t="str">
        <f t="shared" si="69"/>
        <v>Europe→France→Paris</v>
      </c>
      <c r="L475" s="38" t="s">
        <v>702</v>
      </c>
      <c r="M475" s="38" t="s">
        <v>707</v>
      </c>
      <c r="N475" s="38" t="s">
        <v>714</v>
      </c>
      <c r="O475" s="38" t="s">
        <v>730</v>
      </c>
      <c r="P475" s="38" t="s">
        <v>1207</v>
      </c>
      <c r="Q475" s="39">
        <v>603.47</v>
      </c>
      <c r="R475" s="39">
        <v>1344.05</v>
      </c>
      <c r="S475" s="39" t="str">
        <f>IF('standardised dimensions'!$R475&lt;=_xlfn.PERCENTILE.INC( Q475:Q1096,0.25),"Low",IF(R475&lt;=_xlfn.PERCENTILE.INC(Q475:Q1096,0.5),"Medium","High"))</f>
        <v>High</v>
      </c>
      <c r="T475" s="40">
        <v>0.20499999999999999</v>
      </c>
      <c r="U475" s="37">
        <v>18</v>
      </c>
      <c r="V475" s="39">
        <f t="shared" si="63"/>
        <v>19233.355499999998</v>
      </c>
      <c r="W475" s="39">
        <f t="shared" si="64"/>
        <v>10862.460000000001</v>
      </c>
      <c r="X475" s="39">
        <f t="shared" si="70"/>
        <v>8370.8954999999969</v>
      </c>
      <c r="Y475" s="40">
        <f t="shared" si="71"/>
        <v>0.43522803392262976</v>
      </c>
    </row>
    <row r="476" spans="1:25" x14ac:dyDescent="0.3">
      <c r="A476" s="41" t="s">
        <v>489</v>
      </c>
      <c r="B476" s="42">
        <v>45069</v>
      </c>
      <c r="C476" s="42" t="str">
        <f t="shared" si="65"/>
        <v>May-2023</v>
      </c>
      <c r="D476" s="42" t="str">
        <f t="shared" si="66"/>
        <v>Q2-2023</v>
      </c>
      <c r="E476" s="42">
        <v>45071</v>
      </c>
      <c r="F476" s="42">
        <f t="shared" si="67"/>
        <v>45071</v>
      </c>
      <c r="G476" s="43">
        <f t="shared" si="68"/>
        <v>2</v>
      </c>
      <c r="H476" s="44" t="s">
        <v>648</v>
      </c>
      <c r="I476" s="44" t="s">
        <v>655</v>
      </c>
      <c r="J476" s="44" t="s">
        <v>692</v>
      </c>
      <c r="K476" s="30" t="str">
        <f t="shared" si="69"/>
        <v>Americas→Brazil→Rio de Janeiro</v>
      </c>
      <c r="L476" s="44" t="s">
        <v>706</v>
      </c>
      <c r="M476" s="44" t="s">
        <v>707</v>
      </c>
      <c r="N476" s="44" t="s">
        <v>724</v>
      </c>
      <c r="O476" s="44" t="s">
        <v>728</v>
      </c>
      <c r="P476" s="44" t="s">
        <v>1208</v>
      </c>
      <c r="Q476" s="45">
        <v>690.49</v>
      </c>
      <c r="R476" s="45">
        <v>1290.29</v>
      </c>
      <c r="S476" s="45" t="str">
        <f>IF('standardised dimensions'!$R476&lt;=_xlfn.PERCENTILE.INC( Q476:Q1097,0.25),"Low",IF(R476&lt;=_xlfn.PERCENTILE.INC(Q476:Q1097,0.5),"Medium","High"))</f>
        <v>High</v>
      </c>
      <c r="T476" s="46">
        <v>4.2000000000000003E-2</v>
      </c>
      <c r="U476" s="43">
        <v>22</v>
      </c>
      <c r="V476" s="45">
        <f t="shared" si="63"/>
        <v>27194.152039999997</v>
      </c>
      <c r="W476" s="45">
        <f t="shared" si="64"/>
        <v>15190.78</v>
      </c>
      <c r="X476" s="45">
        <f t="shared" si="70"/>
        <v>12003.372039999997</v>
      </c>
      <c r="Y476" s="46">
        <f t="shared" si="71"/>
        <v>0.44139534199647718</v>
      </c>
    </row>
    <row r="477" spans="1:25" x14ac:dyDescent="0.3">
      <c r="A477" s="35" t="s">
        <v>490</v>
      </c>
      <c r="B477" s="36">
        <v>45422</v>
      </c>
      <c r="C477" s="36" t="str">
        <f t="shared" si="65"/>
        <v>May-2024</v>
      </c>
      <c r="D477" s="36" t="str">
        <f t="shared" si="66"/>
        <v>Q2-2024</v>
      </c>
      <c r="E477" s="36">
        <v>45428</v>
      </c>
      <c r="F477" s="36">
        <f t="shared" si="67"/>
        <v>45428</v>
      </c>
      <c r="G477" s="37">
        <f t="shared" si="68"/>
        <v>6</v>
      </c>
      <c r="H477" s="38" t="s">
        <v>649</v>
      </c>
      <c r="I477" s="38" t="s">
        <v>658</v>
      </c>
      <c r="J477" s="38" t="s">
        <v>674</v>
      </c>
      <c r="K477" s="30" t="str">
        <f t="shared" si="69"/>
        <v>Europe→United Kingdom→Birmingham</v>
      </c>
      <c r="L477" s="38" t="s">
        <v>703</v>
      </c>
      <c r="M477" s="38" t="s">
        <v>711</v>
      </c>
      <c r="N477" s="38" t="s">
        <v>715</v>
      </c>
      <c r="O477" s="38" t="s">
        <v>731</v>
      </c>
      <c r="P477" s="38" t="s">
        <v>1209</v>
      </c>
      <c r="Q477" s="39">
        <v>210.76</v>
      </c>
      <c r="R477" s="39">
        <v>221.58</v>
      </c>
      <c r="S477" s="39" t="str">
        <f>IF('standardised dimensions'!$R477&lt;=_xlfn.PERCENTILE.INC( Q477:Q1098,0.25),"Low",IF(R477&lt;=_xlfn.PERCENTILE.INC(Q477:Q1098,0.5),"Medium","High"))</f>
        <v>Low</v>
      </c>
      <c r="T477" s="40">
        <v>8.8999999999999996E-2</v>
      </c>
      <c r="U477" s="37">
        <v>5</v>
      </c>
      <c r="V477" s="39">
        <f t="shared" si="63"/>
        <v>1009.2969000000002</v>
      </c>
      <c r="W477" s="39">
        <f t="shared" si="64"/>
        <v>1053.8</v>
      </c>
      <c r="X477" s="39">
        <f t="shared" si="70"/>
        <v>-44.50309999999979</v>
      </c>
      <c r="Y477" s="40">
        <f t="shared" si="71"/>
        <v>-4.4093170205912434E-2</v>
      </c>
    </row>
    <row r="478" spans="1:25" x14ac:dyDescent="0.3">
      <c r="A478" s="41" t="s">
        <v>491</v>
      </c>
      <c r="B478" s="42">
        <v>44999</v>
      </c>
      <c r="C478" s="42" t="str">
        <f t="shared" si="65"/>
        <v>Mar-2023</v>
      </c>
      <c r="D478" s="42" t="str">
        <f t="shared" si="66"/>
        <v>Q1-2023</v>
      </c>
      <c r="E478" s="42">
        <v>45003</v>
      </c>
      <c r="F478" s="42">
        <f t="shared" si="67"/>
        <v>45003</v>
      </c>
      <c r="G478" s="43">
        <f t="shared" si="68"/>
        <v>4</v>
      </c>
      <c r="H478" s="44" t="s">
        <v>649</v>
      </c>
      <c r="I478" s="44" t="s">
        <v>656</v>
      </c>
      <c r="J478" s="44" t="s">
        <v>698</v>
      </c>
      <c r="K478" s="30" t="str">
        <f t="shared" si="69"/>
        <v>Europe→Germany→Frankfurt</v>
      </c>
      <c r="L478" s="44" t="s">
        <v>706</v>
      </c>
      <c r="M478" s="44" t="s">
        <v>711</v>
      </c>
      <c r="N478" s="44" t="s">
        <v>720</v>
      </c>
      <c r="O478" s="44" t="s">
        <v>727</v>
      </c>
      <c r="P478" s="44" t="s">
        <v>1210</v>
      </c>
      <c r="Q478" s="45">
        <v>472.33</v>
      </c>
      <c r="R478" s="45">
        <v>360.34</v>
      </c>
      <c r="S478" s="45" t="str">
        <f>IF('standardised dimensions'!$R478&lt;=_xlfn.PERCENTILE.INC( Q478:Q1099,0.25),"Low",IF(R478&lt;=_xlfn.PERCENTILE.INC(Q478:Q1099,0.5),"Medium","High"))</f>
        <v>Low</v>
      </c>
      <c r="T478" s="46">
        <v>0.16500000000000001</v>
      </c>
      <c r="U478" s="43">
        <v>14</v>
      </c>
      <c r="V478" s="45">
        <f t="shared" si="63"/>
        <v>4212.3745999999992</v>
      </c>
      <c r="W478" s="45">
        <f t="shared" si="64"/>
        <v>6612.62</v>
      </c>
      <c r="X478" s="45">
        <f t="shared" si="70"/>
        <v>-2400.2454000000007</v>
      </c>
      <c r="Y478" s="46">
        <f t="shared" si="71"/>
        <v>-0.56980815523861561</v>
      </c>
    </row>
    <row r="479" spans="1:25" x14ac:dyDescent="0.3">
      <c r="A479" s="35" t="s">
        <v>492</v>
      </c>
      <c r="B479" s="36">
        <v>45123</v>
      </c>
      <c r="C479" s="36" t="str">
        <f t="shared" si="65"/>
        <v>Jul-2023</v>
      </c>
      <c r="D479" s="36" t="str">
        <f t="shared" si="66"/>
        <v>Q3-2023</v>
      </c>
      <c r="E479" s="36">
        <v>45151</v>
      </c>
      <c r="F479" s="36">
        <f t="shared" si="67"/>
        <v>45151</v>
      </c>
      <c r="G479" s="37">
        <f t="shared" si="68"/>
        <v>28</v>
      </c>
      <c r="H479" s="38" t="s">
        <v>649</v>
      </c>
      <c r="I479" s="38" t="s">
        <v>658</v>
      </c>
      <c r="J479" s="38" t="s">
        <v>693</v>
      </c>
      <c r="K479" s="30" t="str">
        <f t="shared" si="69"/>
        <v>Europe→United Kingdom→Manchester</v>
      </c>
      <c r="L479" s="38" t="s">
        <v>703</v>
      </c>
      <c r="M479" s="38" t="s">
        <v>708</v>
      </c>
      <c r="N479" s="38" t="s">
        <v>713</v>
      </c>
      <c r="O479" s="38" t="s">
        <v>731</v>
      </c>
      <c r="P479" s="38" t="s">
        <v>1211</v>
      </c>
      <c r="Q479" s="39">
        <v>1039.03</v>
      </c>
      <c r="R479" s="39">
        <v>2545.81</v>
      </c>
      <c r="S479" s="39" t="str">
        <f>IF('standardised dimensions'!$R479&lt;=_xlfn.PERCENTILE.INC( Q479:Q1100,0.25),"Low",IF(R479&lt;=_xlfn.PERCENTILE.INC(Q479:Q1100,0.5),"Medium","High"))</f>
        <v>High</v>
      </c>
      <c r="T479" s="40">
        <v>0.216</v>
      </c>
      <c r="U479" s="37">
        <v>21</v>
      </c>
      <c r="V479" s="39">
        <f t="shared" si="63"/>
        <v>41914.215840000004</v>
      </c>
      <c r="W479" s="39">
        <f t="shared" si="64"/>
        <v>21819.63</v>
      </c>
      <c r="X479" s="39">
        <f t="shared" si="70"/>
        <v>20094.585840000003</v>
      </c>
      <c r="Y479" s="40">
        <f t="shared" si="71"/>
        <v>0.47942172929364774</v>
      </c>
    </row>
    <row r="480" spans="1:25" x14ac:dyDescent="0.3">
      <c r="A480" s="41" t="s">
        <v>493</v>
      </c>
      <c r="B480" s="42">
        <v>45032</v>
      </c>
      <c r="C480" s="42" t="str">
        <f t="shared" si="65"/>
        <v>Apr-2023</v>
      </c>
      <c r="D480" s="42" t="str">
        <f t="shared" si="66"/>
        <v>Q2-2023</v>
      </c>
      <c r="E480" s="42">
        <v>45035</v>
      </c>
      <c r="F480" s="42">
        <f t="shared" si="67"/>
        <v>45035</v>
      </c>
      <c r="G480" s="43">
        <f t="shared" si="68"/>
        <v>3</v>
      </c>
      <c r="H480" s="44" t="s">
        <v>649</v>
      </c>
      <c r="I480" s="44" t="s">
        <v>656</v>
      </c>
      <c r="J480" s="44" t="s">
        <v>684</v>
      </c>
      <c r="K480" s="30" t="str">
        <f t="shared" si="69"/>
        <v>Europe→Germany→Munich</v>
      </c>
      <c r="L480" s="44" t="s">
        <v>701</v>
      </c>
      <c r="M480" s="44" t="s">
        <v>711</v>
      </c>
      <c r="N480" s="44" t="s">
        <v>717</v>
      </c>
      <c r="O480" s="44" t="s">
        <v>733</v>
      </c>
      <c r="P480" s="44" t="s">
        <v>1212</v>
      </c>
      <c r="Q480" s="45">
        <v>553.61</v>
      </c>
      <c r="R480" s="45">
        <v>699.47</v>
      </c>
      <c r="S480" s="45" t="str">
        <f>IF('standardised dimensions'!$R480&lt;=_xlfn.PERCENTILE.INC( Q480:Q1101,0.25),"Low",IF(R480&lt;=_xlfn.PERCENTILE.INC(Q480:Q1101,0.5),"Medium","High"))</f>
        <v>Medium</v>
      </c>
      <c r="T480" s="46">
        <v>0.02</v>
      </c>
      <c r="U480" s="43">
        <v>33</v>
      </c>
      <c r="V480" s="45">
        <f t="shared" si="63"/>
        <v>22620.859800000002</v>
      </c>
      <c r="W480" s="45">
        <f t="shared" si="64"/>
        <v>18269.13</v>
      </c>
      <c r="X480" s="45">
        <f t="shared" si="70"/>
        <v>4351.729800000001</v>
      </c>
      <c r="Y480" s="46">
        <f t="shared" si="71"/>
        <v>0.19237685209472014</v>
      </c>
    </row>
    <row r="481" spans="1:25" x14ac:dyDescent="0.3">
      <c r="A481" s="35" t="s">
        <v>494</v>
      </c>
      <c r="B481" s="36">
        <v>45293</v>
      </c>
      <c r="C481" s="36" t="str">
        <f t="shared" si="65"/>
        <v>Jan-2024</v>
      </c>
      <c r="D481" s="36" t="str">
        <f t="shared" si="66"/>
        <v>Q1-2024</v>
      </c>
      <c r="E481" s="36">
        <v>45306</v>
      </c>
      <c r="F481" s="36">
        <f t="shared" si="67"/>
        <v>45306</v>
      </c>
      <c r="G481" s="37">
        <f t="shared" si="68"/>
        <v>13</v>
      </c>
      <c r="H481" s="38" t="s">
        <v>647</v>
      </c>
      <c r="I481" s="38" t="s">
        <v>652</v>
      </c>
      <c r="J481" s="38" t="s">
        <v>694</v>
      </c>
      <c r="K481" s="30" t="str">
        <f t="shared" si="69"/>
        <v>Asia→Japan→Nagoya</v>
      </c>
      <c r="L481" s="38" t="s">
        <v>705</v>
      </c>
      <c r="M481" s="38" t="s">
        <v>709</v>
      </c>
      <c r="N481" s="38" t="s">
        <v>715</v>
      </c>
      <c r="O481" s="38" t="s">
        <v>729</v>
      </c>
      <c r="P481" s="38" t="s">
        <v>1213</v>
      </c>
      <c r="Q481" s="39">
        <v>1219.06</v>
      </c>
      <c r="R481" s="39">
        <v>2738.69</v>
      </c>
      <c r="S481" s="39" t="str">
        <f>IF('standardised dimensions'!$R481&lt;=_xlfn.PERCENTILE.INC( Q481:Q1102,0.25),"Low",IF(R481&lt;=_xlfn.PERCENTILE.INC(Q481:Q1102,0.5),"Medium","High"))</f>
        <v>High</v>
      </c>
      <c r="T481" s="40">
        <v>7.5999999999999998E-2</v>
      </c>
      <c r="U481" s="37">
        <v>16</v>
      </c>
      <c r="V481" s="39">
        <f t="shared" si="63"/>
        <v>40488.792960000006</v>
      </c>
      <c r="W481" s="39">
        <f t="shared" si="64"/>
        <v>19504.96</v>
      </c>
      <c r="X481" s="39">
        <f t="shared" si="70"/>
        <v>20983.832960000007</v>
      </c>
      <c r="Y481" s="40">
        <f t="shared" si="71"/>
        <v>0.51826274447673737</v>
      </c>
    </row>
    <row r="482" spans="1:25" x14ac:dyDescent="0.3">
      <c r="A482" s="41" t="s">
        <v>495</v>
      </c>
      <c r="B482" s="42">
        <v>45538</v>
      </c>
      <c r="C482" s="42" t="str">
        <f t="shared" si="65"/>
        <v>Sep-2024</v>
      </c>
      <c r="D482" s="42" t="str">
        <f t="shared" si="66"/>
        <v>Q3-2024</v>
      </c>
      <c r="E482" s="42">
        <v>45542</v>
      </c>
      <c r="F482" s="42">
        <f t="shared" si="67"/>
        <v>45542</v>
      </c>
      <c r="G482" s="43">
        <f t="shared" si="68"/>
        <v>4</v>
      </c>
      <c r="H482" s="44" t="s">
        <v>647</v>
      </c>
      <c r="I482" s="44" t="s">
        <v>652</v>
      </c>
      <c r="J482" s="44" t="s">
        <v>689</v>
      </c>
      <c r="K482" s="30" t="str">
        <f t="shared" si="69"/>
        <v>Asia→Japan→Tokyo</v>
      </c>
      <c r="L482" s="44" t="s">
        <v>705</v>
      </c>
      <c r="M482" s="44" t="s">
        <v>710</v>
      </c>
      <c r="N482" s="44" t="s">
        <v>725</v>
      </c>
      <c r="O482" s="44" t="s">
        <v>728</v>
      </c>
      <c r="P482" s="44" t="s">
        <v>1214</v>
      </c>
      <c r="Q482" s="45">
        <v>43.23</v>
      </c>
      <c r="R482" s="45">
        <v>94.78</v>
      </c>
      <c r="S482" s="45" t="str">
        <f>IF('standardised dimensions'!$R482&lt;=_xlfn.PERCENTILE.INC( Q482:Q1103,0.25),"Low",IF(R482&lt;=_xlfn.PERCENTILE.INC(Q482:Q1103,0.5),"Medium","High"))</f>
        <v>Low</v>
      </c>
      <c r="T482" s="46">
        <v>9.0999999999999998E-2</v>
      </c>
      <c r="U482" s="43">
        <v>55</v>
      </c>
      <c r="V482" s="45">
        <f t="shared" si="63"/>
        <v>4738.5261</v>
      </c>
      <c r="W482" s="45">
        <f t="shared" si="64"/>
        <v>2377.6499999999996</v>
      </c>
      <c r="X482" s="45">
        <f t="shared" si="70"/>
        <v>2360.8761000000004</v>
      </c>
      <c r="Y482" s="46">
        <f t="shared" si="71"/>
        <v>0.49823005090127082</v>
      </c>
    </row>
    <row r="483" spans="1:25" x14ac:dyDescent="0.3">
      <c r="A483" s="35" t="s">
        <v>496</v>
      </c>
      <c r="B483" s="36">
        <v>45899</v>
      </c>
      <c r="C483" s="36" t="str">
        <f t="shared" si="65"/>
        <v>Aug-2025</v>
      </c>
      <c r="D483" s="36" t="str">
        <f t="shared" si="66"/>
        <v>Q3-2025</v>
      </c>
      <c r="E483" s="36">
        <v>45903</v>
      </c>
      <c r="F483" s="36">
        <f t="shared" si="67"/>
        <v>45903</v>
      </c>
      <c r="G483" s="37">
        <f t="shared" si="68"/>
        <v>4</v>
      </c>
      <c r="H483" s="38" t="s">
        <v>649</v>
      </c>
      <c r="I483" s="38" t="s">
        <v>657</v>
      </c>
      <c r="J483" s="38" t="s">
        <v>673</v>
      </c>
      <c r="K483" s="30" t="str">
        <f t="shared" si="69"/>
        <v>Europe→France→Marseille</v>
      </c>
      <c r="L483" s="38" t="s">
        <v>705</v>
      </c>
      <c r="M483" s="38" t="s">
        <v>709</v>
      </c>
      <c r="N483" s="38" t="s">
        <v>713</v>
      </c>
      <c r="O483" s="38" t="s">
        <v>731</v>
      </c>
      <c r="P483" s="38" t="s">
        <v>1215</v>
      </c>
      <c r="Q483" s="39">
        <v>1286.56</v>
      </c>
      <c r="R483" s="39">
        <v>2777.35</v>
      </c>
      <c r="S483" s="39" t="str">
        <f>IF('standardised dimensions'!$R483&lt;=_xlfn.PERCENTILE.INC( Q483:Q1104,0.25),"Low",IF(R483&lt;=_xlfn.PERCENTILE.INC(Q483:Q1104,0.5),"Medium","High"))</f>
        <v>High</v>
      </c>
      <c r="T483" s="40">
        <v>0.13200000000000001</v>
      </c>
      <c r="U483" s="37">
        <v>15</v>
      </c>
      <c r="V483" s="39">
        <f t="shared" si="63"/>
        <v>36161.097000000002</v>
      </c>
      <c r="W483" s="39">
        <f t="shared" si="64"/>
        <v>19298.399999999998</v>
      </c>
      <c r="X483" s="39">
        <f t="shared" si="70"/>
        <v>16862.697000000004</v>
      </c>
      <c r="Y483" s="40">
        <f t="shared" si="71"/>
        <v>0.46632150014696744</v>
      </c>
    </row>
    <row r="484" spans="1:25" x14ac:dyDescent="0.3">
      <c r="A484" s="41" t="s">
        <v>497</v>
      </c>
      <c r="B484" s="42">
        <v>45775</v>
      </c>
      <c r="C484" s="42" t="str">
        <f t="shared" si="65"/>
        <v>Apr-2025</v>
      </c>
      <c r="D484" s="42" t="str">
        <f t="shared" si="66"/>
        <v>Q2-2025</v>
      </c>
      <c r="E484" s="42">
        <v>45796</v>
      </c>
      <c r="F484" s="42">
        <f t="shared" si="67"/>
        <v>45796</v>
      </c>
      <c r="G484" s="43">
        <f t="shared" si="68"/>
        <v>21</v>
      </c>
      <c r="H484" s="44" t="s">
        <v>649</v>
      </c>
      <c r="I484" s="44" t="s">
        <v>656</v>
      </c>
      <c r="J484" s="44" t="s">
        <v>671</v>
      </c>
      <c r="K484" s="30" t="str">
        <f t="shared" si="69"/>
        <v>Europe→Germany→Berlin</v>
      </c>
      <c r="L484" s="44" t="s">
        <v>701</v>
      </c>
      <c r="M484" s="44" t="s">
        <v>710</v>
      </c>
      <c r="N484" s="44" t="s">
        <v>717</v>
      </c>
      <c r="O484" s="44" t="s">
        <v>730</v>
      </c>
      <c r="P484" s="44" t="s">
        <v>1216</v>
      </c>
      <c r="Q484" s="45">
        <v>350.76</v>
      </c>
      <c r="R484" s="45">
        <v>492.18</v>
      </c>
      <c r="S484" s="45" t="str">
        <f>IF('standardised dimensions'!$R484&lt;=_xlfn.PERCENTILE.INC( Q484:Q1105,0.25),"Low",IF(R484&lt;=_xlfn.PERCENTILE.INC(Q484:Q1105,0.5),"Medium","High"))</f>
        <v>Medium</v>
      </c>
      <c r="T484" s="46">
        <v>5.2999999999999999E-2</v>
      </c>
      <c r="U484" s="43">
        <v>11</v>
      </c>
      <c r="V484" s="45">
        <f t="shared" si="63"/>
        <v>5127.0390600000001</v>
      </c>
      <c r="W484" s="45">
        <f t="shared" si="64"/>
        <v>3858.3599999999997</v>
      </c>
      <c r="X484" s="45">
        <f t="shared" si="70"/>
        <v>1268.6790600000004</v>
      </c>
      <c r="Y484" s="46">
        <f t="shared" si="71"/>
        <v>0.24744868239798437</v>
      </c>
    </row>
    <row r="485" spans="1:25" x14ac:dyDescent="0.3">
      <c r="A485" s="35" t="s">
        <v>498</v>
      </c>
      <c r="B485" s="36">
        <v>45148</v>
      </c>
      <c r="C485" s="36" t="str">
        <f t="shared" si="65"/>
        <v>Aug-2023</v>
      </c>
      <c r="D485" s="36" t="str">
        <f t="shared" si="66"/>
        <v>Q3-2023</v>
      </c>
      <c r="E485" s="36">
        <v>45153</v>
      </c>
      <c r="F485" s="36">
        <f t="shared" si="67"/>
        <v>45153</v>
      </c>
      <c r="G485" s="37">
        <f t="shared" si="68"/>
        <v>5</v>
      </c>
      <c r="H485" s="38" t="s">
        <v>648</v>
      </c>
      <c r="I485" s="38" t="s">
        <v>655</v>
      </c>
      <c r="J485" s="38" t="s">
        <v>670</v>
      </c>
      <c r="K485" s="30" t="str">
        <f t="shared" si="69"/>
        <v>Americas→Brazil→São Paulo</v>
      </c>
      <c r="L485" s="38" t="s">
        <v>702</v>
      </c>
      <c r="M485" s="38" t="s">
        <v>711</v>
      </c>
      <c r="N485" s="38" t="s">
        <v>715</v>
      </c>
      <c r="O485" s="38" t="s">
        <v>729</v>
      </c>
      <c r="P485" s="38" t="s">
        <v>1217</v>
      </c>
      <c r="Q485" s="39">
        <v>1307.52</v>
      </c>
      <c r="R485" s="39">
        <v>1921.65</v>
      </c>
      <c r="S485" s="39" t="str">
        <f>IF('standardised dimensions'!$R485&lt;=_xlfn.PERCENTILE.INC( Q485:Q1106,0.25),"Low",IF(R485&lt;=_xlfn.PERCENTILE.INC(Q485:Q1106,0.5),"Medium","High"))</f>
        <v>High</v>
      </c>
      <c r="T485" s="40">
        <v>0.123</v>
      </c>
      <c r="U485" s="37">
        <v>13</v>
      </c>
      <c r="V485" s="39">
        <f t="shared" si="63"/>
        <v>21908.731650000002</v>
      </c>
      <c r="W485" s="39">
        <f t="shared" si="64"/>
        <v>16997.759999999998</v>
      </c>
      <c r="X485" s="39">
        <f t="shared" si="70"/>
        <v>4910.9716500000031</v>
      </c>
      <c r="Y485" s="40">
        <f t="shared" si="71"/>
        <v>0.22415590863289445</v>
      </c>
    </row>
    <row r="486" spans="1:25" x14ac:dyDescent="0.3">
      <c r="A486" s="41" t="s">
        <v>499</v>
      </c>
      <c r="B486" s="42">
        <v>45634</v>
      </c>
      <c r="C486" s="42" t="str">
        <f t="shared" si="65"/>
        <v>Dec-2024</v>
      </c>
      <c r="D486" s="42" t="str">
        <f t="shared" si="66"/>
        <v>Q4-2024</v>
      </c>
      <c r="E486" s="42">
        <v>45634</v>
      </c>
      <c r="F486" s="42">
        <f t="shared" si="67"/>
        <v>45634</v>
      </c>
      <c r="G486" s="43">
        <f t="shared" si="68"/>
        <v>0</v>
      </c>
      <c r="H486" s="44" t="s">
        <v>649</v>
      </c>
      <c r="I486" s="44" t="s">
        <v>657</v>
      </c>
      <c r="J486" s="44" t="s">
        <v>679</v>
      </c>
      <c r="K486" s="30" t="str">
        <f t="shared" si="69"/>
        <v>Europe→France→Lyon</v>
      </c>
      <c r="L486" s="44" t="s">
        <v>706</v>
      </c>
      <c r="M486" s="44" t="s">
        <v>707</v>
      </c>
      <c r="N486" s="44" t="s">
        <v>722</v>
      </c>
      <c r="O486" s="44" t="s">
        <v>727</v>
      </c>
      <c r="P486" s="44" t="s">
        <v>1218</v>
      </c>
      <c r="Q486" s="45">
        <v>257.44</v>
      </c>
      <c r="R486" s="45">
        <v>290.33</v>
      </c>
      <c r="S486" s="45" t="str">
        <f>IF('standardised dimensions'!$R486&lt;=_xlfn.PERCENTILE.INC( Q486:Q1107,0.25),"Low",IF(R486&lt;=_xlfn.PERCENTILE.INC(Q486:Q1107,0.5),"Medium","High"))</f>
        <v>Low</v>
      </c>
      <c r="T486" s="46">
        <v>9.1999999999999998E-2</v>
      </c>
      <c r="U486" s="43">
        <v>23</v>
      </c>
      <c r="V486" s="45">
        <f t="shared" si="63"/>
        <v>6063.2517199999993</v>
      </c>
      <c r="W486" s="45">
        <f t="shared" si="64"/>
        <v>5921.12</v>
      </c>
      <c r="X486" s="45">
        <f t="shared" si="70"/>
        <v>142.1317199999994</v>
      </c>
      <c r="Y486" s="46">
        <f t="shared" si="71"/>
        <v>2.3441500792581216E-2</v>
      </c>
    </row>
    <row r="487" spans="1:25" x14ac:dyDescent="0.3">
      <c r="A487" s="35" t="s">
        <v>500</v>
      </c>
      <c r="B487" s="36">
        <v>45224</v>
      </c>
      <c r="C487" s="36" t="str">
        <f t="shared" si="65"/>
        <v>Oct-2023</v>
      </c>
      <c r="D487" s="36" t="str">
        <f t="shared" si="66"/>
        <v>Q4-2023</v>
      </c>
      <c r="E487" s="36">
        <v>45254</v>
      </c>
      <c r="F487" s="36">
        <f t="shared" si="67"/>
        <v>45254</v>
      </c>
      <c r="G487" s="37">
        <f t="shared" si="68"/>
        <v>30</v>
      </c>
      <c r="H487" s="38" t="s">
        <v>649</v>
      </c>
      <c r="I487" s="38" t="s">
        <v>657</v>
      </c>
      <c r="J487" s="38" t="s">
        <v>690</v>
      </c>
      <c r="K487" s="30" t="str">
        <f t="shared" si="69"/>
        <v>Europe→France→Paris</v>
      </c>
      <c r="L487" s="38" t="s">
        <v>706</v>
      </c>
      <c r="M487" s="38" t="s">
        <v>710</v>
      </c>
      <c r="N487" s="38" t="s">
        <v>712</v>
      </c>
      <c r="O487" s="38" t="s">
        <v>730</v>
      </c>
      <c r="P487" s="38" t="s">
        <v>1219</v>
      </c>
      <c r="Q487" s="39">
        <v>287.85000000000002</v>
      </c>
      <c r="R487" s="39">
        <v>602.91999999999996</v>
      </c>
      <c r="S487" s="39" t="str">
        <f>IF('standardised dimensions'!$R487&lt;=_xlfn.PERCENTILE.INC( Q487:Q1108,0.25),"Low",IF(R487&lt;=_xlfn.PERCENTILE.INC(Q487:Q1108,0.5),"Medium","High"))</f>
        <v>Medium</v>
      </c>
      <c r="T487" s="40">
        <v>0.222</v>
      </c>
      <c r="U487" s="37">
        <v>11</v>
      </c>
      <c r="V487" s="39">
        <f t="shared" si="63"/>
        <v>5159.7893599999998</v>
      </c>
      <c r="W487" s="39">
        <f t="shared" si="64"/>
        <v>3166.3500000000004</v>
      </c>
      <c r="X487" s="39">
        <f t="shared" si="70"/>
        <v>1993.4393599999994</v>
      </c>
      <c r="Y487" s="40">
        <f t="shared" si="71"/>
        <v>0.38634122847216373</v>
      </c>
    </row>
    <row r="488" spans="1:25" x14ac:dyDescent="0.3">
      <c r="A488" s="41" t="s">
        <v>501</v>
      </c>
      <c r="B488" s="42">
        <v>45613</v>
      </c>
      <c r="C488" s="42" t="str">
        <f t="shared" si="65"/>
        <v>Nov-2024</v>
      </c>
      <c r="D488" s="42" t="str">
        <f t="shared" si="66"/>
        <v>Q4-2024</v>
      </c>
      <c r="E488" s="42">
        <v>45624</v>
      </c>
      <c r="F488" s="42">
        <f t="shared" si="67"/>
        <v>45624</v>
      </c>
      <c r="G488" s="43">
        <f t="shared" si="68"/>
        <v>11</v>
      </c>
      <c r="H488" s="44" t="s">
        <v>648</v>
      </c>
      <c r="I488" s="44" t="s">
        <v>653</v>
      </c>
      <c r="J488" s="44" t="s">
        <v>1426</v>
      </c>
      <c r="K488" s="30" t="str">
        <f t="shared" si="69"/>
        <v>Americas→Canada→Unknown</v>
      </c>
      <c r="L488" s="44" t="s">
        <v>704</v>
      </c>
      <c r="M488" s="44" t="s">
        <v>710</v>
      </c>
      <c r="N488" s="44" t="s">
        <v>720</v>
      </c>
      <c r="O488" s="44" t="s">
        <v>728</v>
      </c>
      <c r="P488" s="44" t="s">
        <v>1220</v>
      </c>
      <c r="Q488" s="45">
        <v>1008.16</v>
      </c>
      <c r="R488" s="45">
        <v>2077.5</v>
      </c>
      <c r="S488" s="45" t="str">
        <f>IF('standardised dimensions'!$R488&lt;=_xlfn.PERCENTILE.INC( Q488:Q1109,0.25),"Low",IF(R488&lt;=_xlfn.PERCENTILE.INC(Q488:Q1109,0.5),"Medium","High"))</f>
        <v>High</v>
      </c>
      <c r="T488" s="46">
        <v>7.3999999999999996E-2</v>
      </c>
      <c r="U488" s="43">
        <v>15</v>
      </c>
      <c r="V488" s="45">
        <f t="shared" si="63"/>
        <v>28856.475000000002</v>
      </c>
      <c r="W488" s="45">
        <f t="shared" si="64"/>
        <v>15122.4</v>
      </c>
      <c r="X488" s="45">
        <f t="shared" si="70"/>
        <v>13734.075000000003</v>
      </c>
      <c r="Y488" s="46">
        <f t="shared" si="71"/>
        <v>0.47594430712691005</v>
      </c>
    </row>
    <row r="489" spans="1:25" x14ac:dyDescent="0.3">
      <c r="A489" s="35" t="s">
        <v>502</v>
      </c>
      <c r="B489" s="36">
        <v>45424</v>
      </c>
      <c r="C489" s="36" t="str">
        <f t="shared" si="65"/>
        <v>May-2024</v>
      </c>
      <c r="D489" s="36" t="str">
        <f t="shared" si="66"/>
        <v>Q2-2024</v>
      </c>
      <c r="E489" s="36">
        <v>45436</v>
      </c>
      <c r="F489" s="36">
        <f t="shared" si="67"/>
        <v>45436</v>
      </c>
      <c r="G489" s="37">
        <f t="shared" si="68"/>
        <v>12</v>
      </c>
      <c r="H489" s="38" t="s">
        <v>649</v>
      </c>
      <c r="I489" s="38" t="s">
        <v>658</v>
      </c>
      <c r="J489" s="38" t="s">
        <v>693</v>
      </c>
      <c r="K489" s="30" t="str">
        <f t="shared" si="69"/>
        <v>Europe→United Kingdom→Manchester</v>
      </c>
      <c r="L489" s="38" t="s">
        <v>702</v>
      </c>
      <c r="M489" s="38" t="s">
        <v>709</v>
      </c>
      <c r="N489" s="38" t="s">
        <v>723</v>
      </c>
      <c r="O489" s="38" t="s">
        <v>728</v>
      </c>
      <c r="P489" s="38" t="s">
        <v>1221</v>
      </c>
      <c r="Q489" s="39">
        <v>111.02</v>
      </c>
      <c r="R489" s="39">
        <v>172.88</v>
      </c>
      <c r="S489" s="39" t="str">
        <f>IF('standardised dimensions'!$R489&lt;=_xlfn.PERCENTILE.INC( Q489:Q1110,0.25),"Low",IF(R489&lt;=_xlfn.PERCENTILE.INC(Q489:Q1110,0.5),"Medium","High"))</f>
        <v>Low</v>
      </c>
      <c r="T489" s="40">
        <v>0.19700000000000001</v>
      </c>
      <c r="U489" s="37">
        <v>29</v>
      </c>
      <c r="V489" s="39">
        <f t="shared" si="63"/>
        <v>4025.8565599999993</v>
      </c>
      <c r="W489" s="39">
        <f t="shared" si="64"/>
        <v>3219.58</v>
      </c>
      <c r="X489" s="39">
        <f t="shared" si="70"/>
        <v>806.27655999999934</v>
      </c>
      <c r="Y489" s="40">
        <f t="shared" si="71"/>
        <v>0.20027453735212053</v>
      </c>
    </row>
    <row r="490" spans="1:25" x14ac:dyDescent="0.3">
      <c r="A490" s="41" t="s">
        <v>503</v>
      </c>
      <c r="B490" s="42">
        <v>45792</v>
      </c>
      <c r="C490" s="42" t="str">
        <f t="shared" si="65"/>
        <v>May-2025</v>
      </c>
      <c r="D490" s="42" t="str">
        <f t="shared" si="66"/>
        <v>Q2-2025</v>
      </c>
      <c r="E490" s="42">
        <v>45813</v>
      </c>
      <c r="F490" s="42">
        <f t="shared" si="67"/>
        <v>45813</v>
      </c>
      <c r="G490" s="43">
        <f t="shared" si="68"/>
        <v>21</v>
      </c>
      <c r="H490" s="44" t="s">
        <v>647</v>
      </c>
      <c r="I490" s="44" t="s">
        <v>652</v>
      </c>
      <c r="J490" s="44" t="s">
        <v>666</v>
      </c>
      <c r="K490" s="30" t="str">
        <f t="shared" si="69"/>
        <v>Asia→Japan→Osaka</v>
      </c>
      <c r="L490" s="44" t="s">
        <v>706</v>
      </c>
      <c r="M490" s="44" t="s">
        <v>711</v>
      </c>
      <c r="N490" s="44" t="s">
        <v>722</v>
      </c>
      <c r="O490" s="44" t="s">
        <v>730</v>
      </c>
      <c r="P490" s="44" t="s">
        <v>1222</v>
      </c>
      <c r="Q490" s="45">
        <v>1466.5</v>
      </c>
      <c r="R490" s="45">
        <v>2778.74</v>
      </c>
      <c r="S490" s="45" t="str">
        <f>IF('standardised dimensions'!$R490&lt;=_xlfn.PERCENTILE.INC( Q490:Q1111,0.25),"Low",IF(R490&lt;=_xlfn.PERCENTILE.INC(Q490:Q1111,0.5),"Medium","High"))</f>
        <v>High</v>
      </c>
      <c r="T490" s="46">
        <v>0.13500000000000001</v>
      </c>
      <c r="U490" s="43">
        <v>4</v>
      </c>
      <c r="V490" s="45">
        <f t="shared" si="63"/>
        <v>9614.4403999999995</v>
      </c>
      <c r="W490" s="45">
        <f t="shared" si="64"/>
        <v>5866</v>
      </c>
      <c r="X490" s="45">
        <f t="shared" si="70"/>
        <v>3748.4403999999995</v>
      </c>
      <c r="Y490" s="46">
        <f t="shared" si="71"/>
        <v>0.38987608680792279</v>
      </c>
    </row>
    <row r="491" spans="1:25" x14ac:dyDescent="0.3">
      <c r="A491" s="35" t="s">
        <v>504</v>
      </c>
      <c r="B491" s="36">
        <v>45403</v>
      </c>
      <c r="C491" s="36" t="str">
        <f t="shared" si="65"/>
        <v>Apr-2024</v>
      </c>
      <c r="D491" s="36" t="str">
        <f t="shared" si="66"/>
        <v>Q2-2024</v>
      </c>
      <c r="E491" s="36">
        <v>45431</v>
      </c>
      <c r="F491" s="36">
        <f t="shared" si="67"/>
        <v>45431</v>
      </c>
      <c r="G491" s="37">
        <f t="shared" si="68"/>
        <v>28</v>
      </c>
      <c r="H491" s="38" t="s">
        <v>646</v>
      </c>
      <c r="I491" s="38" t="s">
        <v>651</v>
      </c>
      <c r="J491" s="38" t="s">
        <v>665</v>
      </c>
      <c r="K491" s="30" t="str">
        <f t="shared" si="69"/>
        <v>Africa→Nigeria→Lagos</v>
      </c>
      <c r="L491" s="38" t="s">
        <v>701</v>
      </c>
      <c r="M491" s="38" t="s">
        <v>710</v>
      </c>
      <c r="N491" s="38" t="s">
        <v>720</v>
      </c>
      <c r="O491" s="38" t="s">
        <v>733</v>
      </c>
      <c r="P491" s="38" t="s">
        <v>1223</v>
      </c>
      <c r="Q491" s="39">
        <v>187.22</v>
      </c>
      <c r="R491" s="39">
        <v>309.47000000000003</v>
      </c>
      <c r="S491" s="39" t="str">
        <f>IF('standardised dimensions'!$R491&lt;=_xlfn.PERCENTILE.INC( Q491:Q1112,0.25),"Low",IF(R491&lt;=_xlfn.PERCENTILE.INC(Q491:Q1112,0.5),"Medium","High"))</f>
        <v>Low</v>
      </c>
      <c r="T491" s="40">
        <v>0</v>
      </c>
      <c r="U491" s="37">
        <v>5</v>
      </c>
      <c r="V491" s="39">
        <f t="shared" si="63"/>
        <v>1547.3500000000001</v>
      </c>
      <c r="W491" s="39">
        <f t="shared" si="64"/>
        <v>936.1</v>
      </c>
      <c r="X491" s="39">
        <f t="shared" si="70"/>
        <v>611.25000000000011</v>
      </c>
      <c r="Y491" s="40">
        <f t="shared" si="71"/>
        <v>0.39503021294471197</v>
      </c>
    </row>
    <row r="492" spans="1:25" x14ac:dyDescent="0.3">
      <c r="A492" s="41" t="s">
        <v>505</v>
      </c>
      <c r="B492" s="42">
        <v>45523</v>
      </c>
      <c r="C492" s="42" t="str">
        <f t="shared" si="65"/>
        <v>Aug-2024</v>
      </c>
      <c r="D492" s="42" t="str">
        <f t="shared" si="66"/>
        <v>Q3-2024</v>
      </c>
      <c r="E492" s="42">
        <v>45542</v>
      </c>
      <c r="F492" s="42">
        <f t="shared" si="67"/>
        <v>45542</v>
      </c>
      <c r="G492" s="43">
        <f t="shared" si="68"/>
        <v>19</v>
      </c>
      <c r="H492" s="44" t="s">
        <v>649</v>
      </c>
      <c r="I492" s="44" t="s">
        <v>657</v>
      </c>
      <c r="J492" s="44" t="s">
        <v>679</v>
      </c>
      <c r="K492" s="30" t="str">
        <f t="shared" si="69"/>
        <v>Europe→France→Lyon</v>
      </c>
      <c r="L492" s="44" t="s">
        <v>701</v>
      </c>
      <c r="M492" s="44" t="s">
        <v>711</v>
      </c>
      <c r="N492" s="44" t="s">
        <v>713</v>
      </c>
      <c r="O492" s="44" t="s">
        <v>727</v>
      </c>
      <c r="P492" s="44" t="s">
        <v>1224</v>
      </c>
      <c r="Q492" s="45">
        <v>297.58999999999997</v>
      </c>
      <c r="R492" s="45">
        <v>666.41</v>
      </c>
      <c r="S492" s="45" t="str">
        <f>IF('standardised dimensions'!$R492&lt;=_xlfn.PERCENTILE.INC( Q492:Q1113,0.25),"Low",IF(R492&lt;=_xlfn.PERCENTILE.INC(Q492:Q1113,0.5),"Medium","High"))</f>
        <v>Medium</v>
      </c>
      <c r="T492" s="46">
        <v>0</v>
      </c>
      <c r="U492" s="43">
        <v>10</v>
      </c>
      <c r="V492" s="45">
        <f t="shared" si="63"/>
        <v>6664.0999999999995</v>
      </c>
      <c r="W492" s="45">
        <f t="shared" si="64"/>
        <v>2975.8999999999996</v>
      </c>
      <c r="X492" s="45">
        <f t="shared" si="70"/>
        <v>3688.2</v>
      </c>
      <c r="Y492" s="46">
        <f t="shared" si="71"/>
        <v>0.55344307558409989</v>
      </c>
    </row>
    <row r="493" spans="1:25" x14ac:dyDescent="0.3">
      <c r="A493" s="35" t="s">
        <v>506</v>
      </c>
      <c r="B493" s="36">
        <v>45861</v>
      </c>
      <c r="C493" s="36" t="str">
        <f t="shared" si="65"/>
        <v>Jul-2025</v>
      </c>
      <c r="D493" s="36" t="str">
        <f t="shared" si="66"/>
        <v>Q3-2025</v>
      </c>
      <c r="E493" s="36">
        <v>45888</v>
      </c>
      <c r="F493" s="36">
        <f t="shared" si="67"/>
        <v>45888</v>
      </c>
      <c r="G493" s="37">
        <f t="shared" si="68"/>
        <v>27</v>
      </c>
      <c r="H493" s="38" t="s">
        <v>647</v>
      </c>
      <c r="I493" s="38" t="s">
        <v>652</v>
      </c>
      <c r="J493" s="38" t="s">
        <v>694</v>
      </c>
      <c r="K493" s="30" t="str">
        <f t="shared" si="69"/>
        <v>Asia→Japan→Nagoya</v>
      </c>
      <c r="L493" s="38" t="s">
        <v>704</v>
      </c>
      <c r="M493" s="38" t="s">
        <v>709</v>
      </c>
      <c r="N493" s="38" t="s">
        <v>717</v>
      </c>
      <c r="O493" s="38" t="s">
        <v>733</v>
      </c>
      <c r="P493" s="38" t="s">
        <v>1225</v>
      </c>
      <c r="Q493" s="39">
        <v>896.09</v>
      </c>
      <c r="R493" s="39">
        <v>744.27</v>
      </c>
      <c r="S493" s="39" t="str">
        <f>IF('standardised dimensions'!$R493&lt;=_xlfn.PERCENTILE.INC( Q493:Q1114,0.25),"Low",IF(R493&lt;=_xlfn.PERCENTILE.INC(Q493:Q1114,0.5),"Medium","High"))</f>
        <v>Medium</v>
      </c>
      <c r="T493" s="40">
        <v>8.3000000000000004E-2</v>
      </c>
      <c r="U493" s="37">
        <v>11</v>
      </c>
      <c r="V493" s="39">
        <f t="shared" si="63"/>
        <v>7507.4514899999995</v>
      </c>
      <c r="W493" s="39">
        <f t="shared" si="64"/>
        <v>9856.99</v>
      </c>
      <c r="X493" s="39">
        <f t="shared" si="70"/>
        <v>-2349.5385100000003</v>
      </c>
      <c r="Y493" s="40">
        <f t="shared" si="71"/>
        <v>-0.31296086469950679</v>
      </c>
    </row>
    <row r="494" spans="1:25" x14ac:dyDescent="0.3">
      <c r="A494" s="41" t="s">
        <v>507</v>
      </c>
      <c r="B494" s="42">
        <v>45352</v>
      </c>
      <c r="C494" s="42" t="str">
        <f t="shared" si="65"/>
        <v>Mar-2024</v>
      </c>
      <c r="D494" s="42" t="str">
        <f t="shared" si="66"/>
        <v>Q1-2024</v>
      </c>
      <c r="E494" s="42">
        <v>45351</v>
      </c>
      <c r="F494" s="42">
        <f t="shared" si="67"/>
        <v>45352</v>
      </c>
      <c r="G494" s="43">
        <f t="shared" si="68"/>
        <v>0</v>
      </c>
      <c r="H494" s="44" t="s">
        <v>648</v>
      </c>
      <c r="I494" s="44" t="s">
        <v>655</v>
      </c>
      <c r="J494" s="44" t="s">
        <v>670</v>
      </c>
      <c r="K494" s="30" t="str">
        <f t="shared" si="69"/>
        <v>Americas→Brazil→São Paulo</v>
      </c>
      <c r="L494" s="44" t="s">
        <v>703</v>
      </c>
      <c r="M494" s="44" t="s">
        <v>711</v>
      </c>
      <c r="N494" s="44" t="s">
        <v>714</v>
      </c>
      <c r="O494" s="44" t="s">
        <v>730</v>
      </c>
      <c r="P494" s="44" t="s">
        <v>1226</v>
      </c>
      <c r="Q494" s="45">
        <v>5.34</v>
      </c>
      <c r="R494" s="45">
        <v>12.69</v>
      </c>
      <c r="S494" s="45" t="str">
        <f>IF('standardised dimensions'!$R494&lt;=_xlfn.PERCENTILE.INC( Q494:Q1115,0.25),"Low",IF(R494&lt;=_xlfn.PERCENTILE.INC(Q494:Q1115,0.5),"Medium","High"))</f>
        <v>Low</v>
      </c>
      <c r="T494" s="46">
        <v>0.13200000000000001</v>
      </c>
      <c r="U494" s="43">
        <v>10</v>
      </c>
      <c r="V494" s="45">
        <f t="shared" si="63"/>
        <v>110.14919999999999</v>
      </c>
      <c r="W494" s="45">
        <f t="shared" si="64"/>
        <v>53.4</v>
      </c>
      <c r="X494" s="45">
        <f t="shared" si="70"/>
        <v>56.749199999999995</v>
      </c>
      <c r="Y494" s="46">
        <f t="shared" si="71"/>
        <v>0.51520301554618642</v>
      </c>
    </row>
    <row r="495" spans="1:25" x14ac:dyDescent="0.3">
      <c r="A495" s="35" t="s">
        <v>508</v>
      </c>
      <c r="B495" s="36">
        <v>45439</v>
      </c>
      <c r="C495" s="36" t="str">
        <f t="shared" si="65"/>
        <v>May-2024</v>
      </c>
      <c r="D495" s="36" t="str">
        <f t="shared" si="66"/>
        <v>Q2-2024</v>
      </c>
      <c r="E495" s="36">
        <v>45460</v>
      </c>
      <c r="F495" s="36">
        <f t="shared" si="67"/>
        <v>45460</v>
      </c>
      <c r="G495" s="37">
        <f t="shared" si="68"/>
        <v>21</v>
      </c>
      <c r="H495" s="38" t="s">
        <v>647</v>
      </c>
      <c r="I495" s="38" t="s">
        <v>654</v>
      </c>
      <c r="J495" s="38" t="s">
        <v>680</v>
      </c>
      <c r="K495" s="30" t="str">
        <f t="shared" si="69"/>
        <v>Asia→India→Delhi</v>
      </c>
      <c r="L495" s="38" t="s">
        <v>705</v>
      </c>
      <c r="M495" s="38" t="s">
        <v>708</v>
      </c>
      <c r="N495" s="38" t="s">
        <v>722</v>
      </c>
      <c r="O495" s="38" t="s">
        <v>733</v>
      </c>
      <c r="P495" s="38" t="s">
        <v>1227</v>
      </c>
      <c r="Q495" s="39">
        <v>465.02</v>
      </c>
      <c r="R495" s="39">
        <v>651.55999999999995</v>
      </c>
      <c r="S495" s="39" t="str">
        <f>IF('standardised dimensions'!$R495&lt;=_xlfn.PERCENTILE.INC( Q495:Q1116,0.25),"Low",IF(R495&lt;=_xlfn.PERCENTILE.INC(Q495:Q1116,0.5),"Medium","High"))</f>
        <v>Medium</v>
      </c>
      <c r="T495" s="40">
        <v>4.2000000000000003E-2</v>
      </c>
      <c r="U495" s="37">
        <v>19</v>
      </c>
      <c r="V495" s="39">
        <f t="shared" si="63"/>
        <v>11859.695119999998</v>
      </c>
      <c r="W495" s="39">
        <f t="shared" si="64"/>
        <v>8835.3799999999992</v>
      </c>
      <c r="X495" s="39">
        <f t="shared" si="70"/>
        <v>3024.3151199999993</v>
      </c>
      <c r="Y495" s="40">
        <f t="shared" si="71"/>
        <v>0.25500783025187918</v>
      </c>
    </row>
    <row r="496" spans="1:25" x14ac:dyDescent="0.3">
      <c r="A496" s="41" t="s">
        <v>509</v>
      </c>
      <c r="B496" s="42">
        <v>45508</v>
      </c>
      <c r="C496" s="42" t="str">
        <f t="shared" si="65"/>
        <v>Aug-2024</v>
      </c>
      <c r="D496" s="42" t="str">
        <f t="shared" si="66"/>
        <v>Q3-2024</v>
      </c>
      <c r="E496" s="42">
        <v>45521</v>
      </c>
      <c r="F496" s="42">
        <f t="shared" si="67"/>
        <v>45521</v>
      </c>
      <c r="G496" s="43">
        <f t="shared" si="68"/>
        <v>13</v>
      </c>
      <c r="H496" s="44" t="s">
        <v>648</v>
      </c>
      <c r="I496" s="44" t="s">
        <v>660</v>
      </c>
      <c r="J496" s="44" t="s">
        <v>697</v>
      </c>
      <c r="K496" s="30" t="str">
        <f t="shared" si="69"/>
        <v>Americas→USA→Austin</v>
      </c>
      <c r="L496" s="44" t="s">
        <v>704</v>
      </c>
      <c r="M496" s="44" t="s">
        <v>707</v>
      </c>
      <c r="N496" s="44" t="s">
        <v>726</v>
      </c>
      <c r="O496" s="44" t="s">
        <v>732</v>
      </c>
      <c r="P496" s="44" t="s">
        <v>1228</v>
      </c>
      <c r="Q496" s="45">
        <v>352.79</v>
      </c>
      <c r="R496" s="45">
        <v>754.22</v>
      </c>
      <c r="S496" s="45" t="str">
        <f>IF('standardised dimensions'!$R496&lt;=_xlfn.PERCENTILE.INC( Q496:Q1117,0.25),"Low",IF(R496&lt;=_xlfn.PERCENTILE.INC(Q496:Q1117,0.5),"Medium","High"))</f>
        <v>Medium</v>
      </c>
      <c r="T496" s="46">
        <v>0.113</v>
      </c>
      <c r="U496" s="43">
        <v>7</v>
      </c>
      <c r="V496" s="45">
        <f t="shared" si="63"/>
        <v>4682.9519799999998</v>
      </c>
      <c r="W496" s="45">
        <f t="shared" si="64"/>
        <v>2469.5300000000002</v>
      </c>
      <c r="X496" s="45">
        <f t="shared" si="70"/>
        <v>2213.4219799999996</v>
      </c>
      <c r="Y496" s="46">
        <f t="shared" si="71"/>
        <v>0.47265528014233443</v>
      </c>
    </row>
    <row r="497" spans="1:25" x14ac:dyDescent="0.3">
      <c r="A497" s="35" t="s">
        <v>510</v>
      </c>
      <c r="B497" s="36">
        <v>45097</v>
      </c>
      <c r="C497" s="36" t="str">
        <f t="shared" si="65"/>
        <v>Jun-2023</v>
      </c>
      <c r="D497" s="36" t="str">
        <f t="shared" si="66"/>
        <v>Q2-2023</v>
      </c>
      <c r="E497" s="36">
        <v>45111</v>
      </c>
      <c r="F497" s="36">
        <f t="shared" si="67"/>
        <v>45111</v>
      </c>
      <c r="G497" s="37">
        <f t="shared" si="68"/>
        <v>14</v>
      </c>
      <c r="H497" s="38" t="s">
        <v>648</v>
      </c>
      <c r="I497" s="38" t="s">
        <v>655</v>
      </c>
      <c r="J497" s="38" t="s">
        <v>672</v>
      </c>
      <c r="K497" s="30" t="str">
        <f t="shared" si="69"/>
        <v>Americas→Brazil→Brasília</v>
      </c>
      <c r="L497" s="38" t="s">
        <v>703</v>
      </c>
      <c r="M497" s="38" t="s">
        <v>711</v>
      </c>
      <c r="N497" s="38" t="s">
        <v>712</v>
      </c>
      <c r="O497" s="38" t="s">
        <v>729</v>
      </c>
      <c r="P497" s="38" t="s">
        <v>1229</v>
      </c>
      <c r="Q497" s="39">
        <v>1292.8599999999999</v>
      </c>
      <c r="R497" s="39">
        <v>2981.01</v>
      </c>
      <c r="S497" s="39" t="str">
        <f>IF('standardised dimensions'!$R497&lt;=_xlfn.PERCENTILE.INC( Q497:Q1118,0.25),"Low",IF(R497&lt;=_xlfn.PERCENTILE.INC(Q497:Q1118,0.5),"Medium","High"))</f>
        <v>High</v>
      </c>
      <c r="T497" s="40">
        <v>0.14199999999999999</v>
      </c>
      <c r="U497" s="37">
        <v>12</v>
      </c>
      <c r="V497" s="39">
        <f t="shared" si="63"/>
        <v>30692.47896</v>
      </c>
      <c r="W497" s="39">
        <f t="shared" si="64"/>
        <v>15514.32</v>
      </c>
      <c r="X497" s="39">
        <f t="shared" si="70"/>
        <v>15178.158960000001</v>
      </c>
      <c r="Y497" s="40">
        <f t="shared" si="71"/>
        <v>0.49452372288927687</v>
      </c>
    </row>
    <row r="498" spans="1:25" x14ac:dyDescent="0.3">
      <c r="A498" s="41" t="s">
        <v>511</v>
      </c>
      <c r="B498" s="42">
        <v>45544</v>
      </c>
      <c r="C498" s="42" t="str">
        <f t="shared" si="65"/>
        <v>Sep-2024</v>
      </c>
      <c r="D498" s="42" t="str">
        <f t="shared" si="66"/>
        <v>Q3-2024</v>
      </c>
      <c r="E498" s="42">
        <v>45548</v>
      </c>
      <c r="F498" s="42">
        <f t="shared" si="67"/>
        <v>45548</v>
      </c>
      <c r="G498" s="43">
        <f t="shared" si="68"/>
        <v>4</v>
      </c>
      <c r="H498" s="44" t="s">
        <v>649</v>
      </c>
      <c r="I498" s="44" t="s">
        <v>658</v>
      </c>
      <c r="J498" s="44" t="s">
        <v>683</v>
      </c>
      <c r="K498" s="30" t="str">
        <f t="shared" si="69"/>
        <v>Europe→United Kingdom→London</v>
      </c>
      <c r="L498" s="44" t="s">
        <v>704</v>
      </c>
      <c r="M498" s="44" t="s">
        <v>709</v>
      </c>
      <c r="N498" s="44" t="s">
        <v>721</v>
      </c>
      <c r="O498" s="44" t="s">
        <v>729</v>
      </c>
      <c r="P498" s="44" t="s">
        <v>1230</v>
      </c>
      <c r="Q498" s="45">
        <v>1133.08</v>
      </c>
      <c r="R498" s="45">
        <v>976.17</v>
      </c>
      <c r="S498" s="45" t="str">
        <f>IF('standardised dimensions'!$R498&lt;=_xlfn.PERCENTILE.INC( Q498:Q1119,0.25),"Low",IF(R498&lt;=_xlfn.PERCENTILE.INC(Q498:Q1119,0.5),"Medium","High"))</f>
        <v>High</v>
      </c>
      <c r="T498" s="46">
        <v>4.2000000000000003E-2</v>
      </c>
      <c r="U498" s="43">
        <v>27</v>
      </c>
      <c r="V498" s="45">
        <f t="shared" si="63"/>
        <v>25249.613219999999</v>
      </c>
      <c r="W498" s="45">
        <f t="shared" si="64"/>
        <v>30593.159999999996</v>
      </c>
      <c r="X498" s="45">
        <f t="shared" si="70"/>
        <v>-5343.5467799999969</v>
      </c>
      <c r="Y498" s="46">
        <f t="shared" si="71"/>
        <v>-0.21162885678452373</v>
      </c>
    </row>
    <row r="499" spans="1:25" x14ac:dyDescent="0.3">
      <c r="A499" s="35" t="s">
        <v>512</v>
      </c>
      <c r="B499" s="36">
        <v>45224</v>
      </c>
      <c r="C499" s="36" t="str">
        <f t="shared" si="65"/>
        <v>Oct-2023</v>
      </c>
      <c r="D499" s="36" t="str">
        <f t="shared" si="66"/>
        <v>Q4-2023</v>
      </c>
      <c r="E499" s="36">
        <v>45227</v>
      </c>
      <c r="F499" s="36">
        <f t="shared" si="67"/>
        <v>45227</v>
      </c>
      <c r="G499" s="37">
        <f t="shared" si="68"/>
        <v>3</v>
      </c>
      <c r="H499" s="38" t="s">
        <v>648</v>
      </c>
      <c r="I499" s="38" t="s">
        <v>655</v>
      </c>
      <c r="J499" s="38" t="s">
        <v>672</v>
      </c>
      <c r="K499" s="30" t="str">
        <f t="shared" si="69"/>
        <v>Americas→Brazil→Brasília</v>
      </c>
      <c r="L499" s="38" t="s">
        <v>701</v>
      </c>
      <c r="M499" s="38" t="s">
        <v>710</v>
      </c>
      <c r="N499" s="38" t="s">
        <v>716</v>
      </c>
      <c r="O499" s="38" t="s">
        <v>733</v>
      </c>
      <c r="P499" s="38" t="s">
        <v>1231</v>
      </c>
      <c r="Q499" s="39">
        <v>509.31</v>
      </c>
      <c r="R499" s="39">
        <v>1145.9000000000001</v>
      </c>
      <c r="S499" s="39" t="str">
        <f>IF('standardised dimensions'!$R499&lt;=_xlfn.PERCENTILE.INC( Q499:Q1120,0.25),"Low",IF(R499&lt;=_xlfn.PERCENTILE.INC(Q499:Q1120,0.5),"Medium","High"))</f>
        <v>High</v>
      </c>
      <c r="T499" s="40">
        <v>5.7000000000000002E-2</v>
      </c>
      <c r="U499" s="37">
        <v>8</v>
      </c>
      <c r="V499" s="39">
        <f t="shared" si="63"/>
        <v>8644.6696000000011</v>
      </c>
      <c r="W499" s="39">
        <f t="shared" si="64"/>
        <v>4074.48</v>
      </c>
      <c r="X499" s="39">
        <f t="shared" si="70"/>
        <v>4570.1896000000015</v>
      </c>
      <c r="Y499" s="40">
        <f t="shared" si="71"/>
        <v>0.52867140231709964</v>
      </c>
    </row>
    <row r="500" spans="1:25" x14ac:dyDescent="0.3">
      <c r="A500" s="41" t="s">
        <v>513</v>
      </c>
      <c r="B500" s="42">
        <v>45908</v>
      </c>
      <c r="C500" s="42" t="str">
        <f t="shared" si="65"/>
        <v>Sep-2025</v>
      </c>
      <c r="D500" s="42" t="str">
        <f t="shared" si="66"/>
        <v>Q3-2025</v>
      </c>
      <c r="E500" s="42">
        <v>45935</v>
      </c>
      <c r="F500" s="42">
        <f t="shared" si="67"/>
        <v>45935</v>
      </c>
      <c r="G500" s="43">
        <f t="shared" si="68"/>
        <v>27</v>
      </c>
      <c r="H500" s="44" t="s">
        <v>648</v>
      </c>
      <c r="I500" s="44" t="s">
        <v>655</v>
      </c>
      <c r="J500" s="44" t="s">
        <v>692</v>
      </c>
      <c r="K500" s="30" t="str">
        <f t="shared" si="69"/>
        <v>Americas→Brazil→Rio de Janeiro</v>
      </c>
      <c r="L500" s="44" t="s">
        <v>702</v>
      </c>
      <c r="M500" s="44" t="s">
        <v>708</v>
      </c>
      <c r="N500" s="44" t="s">
        <v>712</v>
      </c>
      <c r="O500" s="44" t="s">
        <v>732</v>
      </c>
      <c r="P500" s="44" t="s">
        <v>1232</v>
      </c>
      <c r="Q500" s="45">
        <v>660.78</v>
      </c>
      <c r="R500" s="45">
        <v>1630.39</v>
      </c>
      <c r="S500" s="45" t="str">
        <f>IF('standardised dimensions'!$R500&lt;=_xlfn.PERCENTILE.INC( Q500:Q1121,0.25),"Low",IF(R500&lt;=_xlfn.PERCENTILE.INC(Q500:Q1121,0.5),"Medium","High"))</f>
        <v>High</v>
      </c>
      <c r="T500" s="46">
        <v>0.218</v>
      </c>
      <c r="U500" s="43">
        <v>13</v>
      </c>
      <c r="V500" s="45">
        <f t="shared" si="63"/>
        <v>16574.544740000001</v>
      </c>
      <c r="W500" s="45">
        <f t="shared" si="64"/>
        <v>8590.14</v>
      </c>
      <c r="X500" s="45">
        <f t="shared" si="70"/>
        <v>7984.4047400000018</v>
      </c>
      <c r="Y500" s="46">
        <f t="shared" si="71"/>
        <v>0.48172694123724097</v>
      </c>
    </row>
    <row r="501" spans="1:25" x14ac:dyDescent="0.3">
      <c r="A501" s="35" t="s">
        <v>514</v>
      </c>
      <c r="B501" s="36">
        <v>45048</v>
      </c>
      <c r="C501" s="36" t="str">
        <f t="shared" si="65"/>
        <v>May-2023</v>
      </c>
      <c r="D501" s="36" t="str">
        <f t="shared" si="66"/>
        <v>Q2-2023</v>
      </c>
      <c r="E501" s="36">
        <v>45062</v>
      </c>
      <c r="F501" s="36">
        <f t="shared" si="67"/>
        <v>45062</v>
      </c>
      <c r="G501" s="37">
        <f t="shared" si="68"/>
        <v>14</v>
      </c>
      <c r="H501" s="38" t="s">
        <v>647</v>
      </c>
      <c r="I501" s="38" t="s">
        <v>654</v>
      </c>
      <c r="J501" s="38" t="s">
        <v>668</v>
      </c>
      <c r="K501" s="30" t="str">
        <f t="shared" si="69"/>
        <v>Asia→India→Bengaluru</v>
      </c>
      <c r="L501" s="38" t="s">
        <v>703</v>
      </c>
      <c r="M501" s="38" t="s">
        <v>707</v>
      </c>
      <c r="N501" s="38" t="s">
        <v>716</v>
      </c>
      <c r="O501" s="38" t="s">
        <v>732</v>
      </c>
      <c r="P501" s="38" t="s">
        <v>1233</v>
      </c>
      <c r="Q501" s="39">
        <v>475.37</v>
      </c>
      <c r="R501" s="39">
        <v>963.73</v>
      </c>
      <c r="S501" s="39" t="str">
        <f>IF('standardised dimensions'!$R501&lt;=_xlfn.PERCENTILE.INC( Q501:Q1122,0.25),"Low",IF(R501&lt;=_xlfn.PERCENTILE.INC(Q501:Q1122,0.5),"Medium","High"))</f>
        <v>High</v>
      </c>
      <c r="T501" s="40">
        <v>4.1000000000000002E-2</v>
      </c>
      <c r="U501" s="37">
        <v>22</v>
      </c>
      <c r="V501" s="39">
        <f t="shared" si="63"/>
        <v>20332.775539999999</v>
      </c>
      <c r="W501" s="39">
        <f t="shared" si="64"/>
        <v>10458.14</v>
      </c>
      <c r="X501" s="39">
        <f t="shared" si="70"/>
        <v>9874.6355399999993</v>
      </c>
      <c r="Y501" s="40">
        <f t="shared" si="71"/>
        <v>0.48565113604750881</v>
      </c>
    </row>
    <row r="502" spans="1:25" x14ac:dyDescent="0.3">
      <c r="A502" s="41" t="s">
        <v>515</v>
      </c>
      <c r="B502" s="42">
        <v>45408</v>
      </c>
      <c r="C502" s="42" t="str">
        <f t="shared" si="65"/>
        <v>Apr-2024</v>
      </c>
      <c r="D502" s="42" t="str">
        <f t="shared" si="66"/>
        <v>Q2-2024</v>
      </c>
      <c r="E502" s="42">
        <v>45406</v>
      </c>
      <c r="F502" s="42">
        <f t="shared" si="67"/>
        <v>45408</v>
      </c>
      <c r="G502" s="43">
        <f t="shared" si="68"/>
        <v>0</v>
      </c>
      <c r="H502" s="44" t="s">
        <v>649</v>
      </c>
      <c r="I502" s="44" t="s">
        <v>658</v>
      </c>
      <c r="J502" s="44" t="s">
        <v>683</v>
      </c>
      <c r="K502" s="30" t="str">
        <f t="shared" si="69"/>
        <v>Europe→United Kingdom→London</v>
      </c>
      <c r="L502" s="44" t="s">
        <v>703</v>
      </c>
      <c r="M502" s="44" t="s">
        <v>710</v>
      </c>
      <c r="N502" s="44" t="s">
        <v>725</v>
      </c>
      <c r="O502" s="44" t="s">
        <v>730</v>
      </c>
      <c r="P502" s="44" t="s">
        <v>1234</v>
      </c>
      <c r="Q502" s="45">
        <v>1232.77</v>
      </c>
      <c r="R502" s="45">
        <v>891.73</v>
      </c>
      <c r="S502" s="45" t="str">
        <f>IF('standardised dimensions'!$R502&lt;=_xlfn.PERCENTILE.INC( Q502:Q1123,0.25),"Low",IF(R502&lt;=_xlfn.PERCENTILE.INC(Q502:Q1123,0.5),"Medium","High"))</f>
        <v>High</v>
      </c>
      <c r="T502" s="46">
        <v>0.16700000000000001</v>
      </c>
      <c r="U502" s="43">
        <v>10</v>
      </c>
      <c r="V502" s="45">
        <f t="shared" si="63"/>
        <v>7428.1108999999988</v>
      </c>
      <c r="W502" s="45">
        <f t="shared" si="64"/>
        <v>12327.7</v>
      </c>
      <c r="X502" s="45">
        <f t="shared" si="70"/>
        <v>-4899.589100000002</v>
      </c>
      <c r="Y502" s="46">
        <f t="shared" si="71"/>
        <v>-0.65960096260813805</v>
      </c>
    </row>
    <row r="503" spans="1:25" x14ac:dyDescent="0.3">
      <c r="A503" s="35" t="s">
        <v>516</v>
      </c>
      <c r="B503" s="36">
        <v>44980</v>
      </c>
      <c r="C503" s="36" t="str">
        <f t="shared" si="65"/>
        <v>Feb-2023</v>
      </c>
      <c r="D503" s="36" t="str">
        <f t="shared" si="66"/>
        <v>Q1-2023</v>
      </c>
      <c r="E503" s="36">
        <v>45003</v>
      </c>
      <c r="F503" s="36">
        <f t="shared" si="67"/>
        <v>45003</v>
      </c>
      <c r="G503" s="37">
        <f t="shared" si="68"/>
        <v>23</v>
      </c>
      <c r="H503" s="38" t="s">
        <v>647</v>
      </c>
      <c r="I503" s="38" t="s">
        <v>659</v>
      </c>
      <c r="J503" s="38" t="s">
        <v>699</v>
      </c>
      <c r="K503" s="30" t="str">
        <f t="shared" si="69"/>
        <v>Asia→China→Beijing</v>
      </c>
      <c r="L503" s="38" t="s">
        <v>702</v>
      </c>
      <c r="M503" s="38" t="s">
        <v>710</v>
      </c>
      <c r="N503" s="38" t="s">
        <v>723</v>
      </c>
      <c r="O503" s="38" t="s">
        <v>728</v>
      </c>
      <c r="P503" s="38" t="s">
        <v>1235</v>
      </c>
      <c r="Q503" s="39">
        <v>770.11</v>
      </c>
      <c r="R503" s="39">
        <v>1667.82</v>
      </c>
      <c r="S503" s="39" t="str">
        <f>IF('standardised dimensions'!$R503&lt;=_xlfn.PERCENTILE.INC( Q503:Q1124,0.25),"Low",IF(R503&lt;=_xlfn.PERCENTILE.INC(Q503:Q1124,0.5),"Medium","High"))</f>
        <v>High</v>
      </c>
      <c r="T503" s="40">
        <v>6.9000000000000006E-2</v>
      </c>
      <c r="U503" s="37">
        <v>7</v>
      </c>
      <c r="V503" s="39">
        <f t="shared" si="63"/>
        <v>10869.182940000001</v>
      </c>
      <c r="W503" s="39">
        <f t="shared" si="64"/>
        <v>5390.77</v>
      </c>
      <c r="X503" s="39">
        <f t="shared" si="70"/>
        <v>5478.4129400000002</v>
      </c>
      <c r="Y503" s="40">
        <f t="shared" si="71"/>
        <v>0.50403171703355287</v>
      </c>
    </row>
    <row r="504" spans="1:25" x14ac:dyDescent="0.3">
      <c r="A504" s="41" t="s">
        <v>517</v>
      </c>
      <c r="B504" s="42">
        <v>45740</v>
      </c>
      <c r="C504" s="42" t="str">
        <f t="shared" si="65"/>
        <v>Mar-2025</v>
      </c>
      <c r="D504" s="42" t="str">
        <f t="shared" si="66"/>
        <v>Q1-2025</v>
      </c>
      <c r="E504" s="42">
        <v>45741</v>
      </c>
      <c r="F504" s="42">
        <f t="shared" si="67"/>
        <v>45741</v>
      </c>
      <c r="G504" s="43">
        <f t="shared" si="68"/>
        <v>1</v>
      </c>
      <c r="H504" s="44" t="s">
        <v>647</v>
      </c>
      <c r="I504" s="44" t="s">
        <v>659</v>
      </c>
      <c r="J504" s="44" t="s">
        <v>699</v>
      </c>
      <c r="K504" s="30" t="str">
        <f t="shared" si="69"/>
        <v>Asia→China→Beijing</v>
      </c>
      <c r="L504" s="44" t="s">
        <v>703</v>
      </c>
      <c r="M504" s="44" t="s">
        <v>708</v>
      </c>
      <c r="N504" s="44" t="s">
        <v>715</v>
      </c>
      <c r="O504" s="44" t="s">
        <v>729</v>
      </c>
      <c r="P504" s="44" t="s">
        <v>1236</v>
      </c>
      <c r="Q504" s="45">
        <v>1133.03</v>
      </c>
      <c r="R504" s="45">
        <v>1921.51</v>
      </c>
      <c r="S504" s="45" t="str">
        <f>IF('standardised dimensions'!$R504&lt;=_xlfn.PERCENTILE.INC( Q504:Q1125,0.25),"Low",IF(R504&lt;=_xlfn.PERCENTILE.INC(Q504:Q1125,0.5),"Medium","High"))</f>
        <v>High</v>
      </c>
      <c r="T504" s="46">
        <v>0.10100000000000001</v>
      </c>
      <c r="U504" s="43">
        <v>5</v>
      </c>
      <c r="V504" s="45">
        <f t="shared" si="63"/>
        <v>8637.1874499999994</v>
      </c>
      <c r="W504" s="45">
        <f t="shared" si="64"/>
        <v>5665.15</v>
      </c>
      <c r="X504" s="45">
        <f t="shared" si="70"/>
        <v>2972.0374499999998</v>
      </c>
      <c r="Y504" s="46">
        <f t="shared" si="71"/>
        <v>0.3440978289755654</v>
      </c>
    </row>
    <row r="505" spans="1:25" x14ac:dyDescent="0.3">
      <c r="A505" s="35" t="s">
        <v>518</v>
      </c>
      <c r="B505" s="36">
        <v>45726</v>
      </c>
      <c r="C505" s="36" t="str">
        <f t="shared" si="65"/>
        <v>Mar-2025</v>
      </c>
      <c r="D505" s="36" t="str">
        <f t="shared" si="66"/>
        <v>Q1-2025</v>
      </c>
      <c r="E505" s="36">
        <v>45743</v>
      </c>
      <c r="F505" s="36">
        <f t="shared" si="67"/>
        <v>45743</v>
      </c>
      <c r="G505" s="37">
        <f t="shared" si="68"/>
        <v>17</v>
      </c>
      <c r="H505" s="38" t="s">
        <v>648</v>
      </c>
      <c r="I505" s="38" t="s">
        <v>655</v>
      </c>
      <c r="J505" s="38" t="s">
        <v>692</v>
      </c>
      <c r="K505" s="30" t="str">
        <f t="shared" si="69"/>
        <v>Americas→Brazil→Rio de Janeiro</v>
      </c>
      <c r="L505" s="38" t="s">
        <v>706</v>
      </c>
      <c r="M505" s="38" t="s">
        <v>711</v>
      </c>
      <c r="N505" s="38" t="s">
        <v>721</v>
      </c>
      <c r="O505" s="38" t="s">
        <v>729</v>
      </c>
      <c r="P505" s="38" t="s">
        <v>1237</v>
      </c>
      <c r="Q505" s="39">
        <v>996.73</v>
      </c>
      <c r="R505" s="39">
        <v>1217.43</v>
      </c>
      <c r="S505" s="39" t="str">
        <f>IF('standardised dimensions'!$R505&lt;=_xlfn.PERCENTILE.INC( Q505:Q1126,0.25),"Low",IF(R505&lt;=_xlfn.PERCENTILE.INC(Q505:Q1126,0.5),"Medium","High"))</f>
        <v>High</v>
      </c>
      <c r="T505" s="40">
        <v>7.0000000000000007E-2</v>
      </c>
      <c r="U505" s="37">
        <v>9</v>
      </c>
      <c r="V505" s="39">
        <f t="shared" si="63"/>
        <v>10189.8891</v>
      </c>
      <c r="W505" s="39">
        <f t="shared" si="64"/>
        <v>8970.57</v>
      </c>
      <c r="X505" s="39">
        <f t="shared" si="70"/>
        <v>1219.3191000000006</v>
      </c>
      <c r="Y505" s="40">
        <f t="shared" si="71"/>
        <v>0.11965970267527255</v>
      </c>
    </row>
    <row r="506" spans="1:25" x14ac:dyDescent="0.3">
      <c r="A506" s="41" t="s">
        <v>519</v>
      </c>
      <c r="B506" s="42">
        <v>45387</v>
      </c>
      <c r="C506" s="42" t="str">
        <f t="shared" si="65"/>
        <v>Apr-2024</v>
      </c>
      <c r="D506" s="42" t="str">
        <f t="shared" si="66"/>
        <v>Q2-2024</v>
      </c>
      <c r="E506" s="42">
        <v>45391</v>
      </c>
      <c r="F506" s="42">
        <f t="shared" si="67"/>
        <v>45391</v>
      </c>
      <c r="G506" s="43">
        <f t="shared" si="68"/>
        <v>4</v>
      </c>
      <c r="H506" s="44" t="s">
        <v>646</v>
      </c>
      <c r="I506" s="44" t="s">
        <v>651</v>
      </c>
      <c r="J506" s="44" t="s">
        <v>665</v>
      </c>
      <c r="K506" s="30" t="str">
        <f t="shared" si="69"/>
        <v>Africa→Nigeria→Lagos</v>
      </c>
      <c r="L506" s="44" t="s">
        <v>703</v>
      </c>
      <c r="M506" s="44" t="s">
        <v>711</v>
      </c>
      <c r="N506" s="44" t="s">
        <v>723</v>
      </c>
      <c r="O506" s="44" t="s">
        <v>727</v>
      </c>
      <c r="P506" s="44" t="s">
        <v>1238</v>
      </c>
      <c r="Q506" s="45">
        <v>395.07</v>
      </c>
      <c r="R506" s="45">
        <v>970.27</v>
      </c>
      <c r="S506" s="45" t="str">
        <f>IF('standardised dimensions'!$R506&lt;=_xlfn.PERCENTILE.INC( Q506:Q1127,0.25),"Low",IF(R506&lt;=_xlfn.PERCENTILE.INC(Q506:Q1127,0.5),"Medium","High"))</f>
        <v>High</v>
      </c>
      <c r="T506" s="46">
        <v>0.123</v>
      </c>
      <c r="U506" s="43">
        <v>38</v>
      </c>
      <c r="V506" s="45">
        <f t="shared" si="63"/>
        <v>32335.21802</v>
      </c>
      <c r="W506" s="45">
        <f t="shared" si="64"/>
        <v>15012.66</v>
      </c>
      <c r="X506" s="45">
        <f t="shared" si="70"/>
        <v>17322.55802</v>
      </c>
      <c r="Y506" s="46">
        <f t="shared" si="71"/>
        <v>0.53571799049833657</v>
      </c>
    </row>
    <row r="507" spans="1:25" x14ac:dyDescent="0.3">
      <c r="A507" s="35" t="s">
        <v>520</v>
      </c>
      <c r="B507" s="36">
        <v>45774</v>
      </c>
      <c r="C507" s="36" t="str">
        <f t="shared" si="65"/>
        <v>Apr-2025</v>
      </c>
      <c r="D507" s="36" t="str">
        <f t="shared" si="66"/>
        <v>Q2-2025</v>
      </c>
      <c r="E507" s="36">
        <v>45794</v>
      </c>
      <c r="F507" s="36">
        <f t="shared" si="67"/>
        <v>45794</v>
      </c>
      <c r="G507" s="37">
        <f t="shared" si="68"/>
        <v>20</v>
      </c>
      <c r="H507" s="38" t="s">
        <v>648</v>
      </c>
      <c r="I507" s="38" t="s">
        <v>660</v>
      </c>
      <c r="J507" s="38" t="s">
        <v>697</v>
      </c>
      <c r="K507" s="30" t="str">
        <f t="shared" si="69"/>
        <v>Americas→USA→Austin</v>
      </c>
      <c r="L507" s="38" t="s">
        <v>701</v>
      </c>
      <c r="M507" s="38" t="s">
        <v>711</v>
      </c>
      <c r="N507" s="38" t="s">
        <v>725</v>
      </c>
      <c r="O507" s="38" t="s">
        <v>730</v>
      </c>
      <c r="P507" s="38" t="s">
        <v>1239</v>
      </c>
      <c r="Q507" s="39">
        <v>932.26</v>
      </c>
      <c r="R507" s="39">
        <v>1624.67</v>
      </c>
      <c r="S507" s="39" t="str">
        <f>IF('standardised dimensions'!$R507&lt;=_xlfn.PERCENTILE.INC( Q507:Q1128,0.25),"Low",IF(R507&lt;=_xlfn.PERCENTILE.INC(Q507:Q1128,0.5),"Medium","High"))</f>
        <v>High</v>
      </c>
      <c r="T507" s="40">
        <v>0.23499999999999999</v>
      </c>
      <c r="U507" s="37">
        <v>28</v>
      </c>
      <c r="V507" s="39">
        <f t="shared" si="63"/>
        <v>34800.431400000001</v>
      </c>
      <c r="W507" s="39">
        <f t="shared" si="64"/>
        <v>26103.279999999999</v>
      </c>
      <c r="X507" s="39">
        <f t="shared" si="70"/>
        <v>8697.1514000000025</v>
      </c>
      <c r="Y507" s="40">
        <f t="shared" si="71"/>
        <v>0.24991504559337163</v>
      </c>
    </row>
    <row r="508" spans="1:25" x14ac:dyDescent="0.3">
      <c r="A508" s="41" t="s">
        <v>521</v>
      </c>
      <c r="B508" s="42">
        <v>45589</v>
      </c>
      <c r="C508" s="42" t="str">
        <f t="shared" si="65"/>
        <v>Oct-2024</v>
      </c>
      <c r="D508" s="42" t="str">
        <f t="shared" si="66"/>
        <v>Q4-2024</v>
      </c>
      <c r="E508" s="42">
        <v>45593</v>
      </c>
      <c r="F508" s="42">
        <f t="shared" si="67"/>
        <v>45593</v>
      </c>
      <c r="G508" s="43">
        <f t="shared" si="68"/>
        <v>4</v>
      </c>
      <c r="H508" s="44" t="s">
        <v>647</v>
      </c>
      <c r="I508" s="44" t="s">
        <v>659</v>
      </c>
      <c r="J508" s="44" t="s">
        <v>685</v>
      </c>
      <c r="K508" s="30" t="str">
        <f t="shared" si="69"/>
        <v>Asia→China→Shanghai</v>
      </c>
      <c r="L508" s="44" t="s">
        <v>705</v>
      </c>
      <c r="M508" s="44" t="s">
        <v>710</v>
      </c>
      <c r="N508" s="44" t="s">
        <v>714</v>
      </c>
      <c r="O508" s="44" t="s">
        <v>729</v>
      </c>
      <c r="P508" s="44" t="s">
        <v>1240</v>
      </c>
      <c r="Q508" s="45">
        <v>1331.77</v>
      </c>
      <c r="R508" s="45">
        <v>2606.11</v>
      </c>
      <c r="S508" s="45" t="str">
        <f>IF('standardised dimensions'!$R508&lt;=_xlfn.PERCENTILE.INC( Q508:Q1129,0.25),"Low",IF(R508&lt;=_xlfn.PERCENTILE.INC(Q508:Q1129,0.5),"Medium","High"))</f>
        <v>High</v>
      </c>
      <c r="T508" s="46">
        <v>0.02</v>
      </c>
      <c r="U508" s="43">
        <v>6</v>
      </c>
      <c r="V508" s="45">
        <f t="shared" si="63"/>
        <v>15323.926799999999</v>
      </c>
      <c r="W508" s="45">
        <f t="shared" si="64"/>
        <v>7990.62</v>
      </c>
      <c r="X508" s="45">
        <f t="shared" si="70"/>
        <v>7333.3067999999994</v>
      </c>
      <c r="Y508" s="46">
        <f t="shared" si="71"/>
        <v>0.47855271665745619</v>
      </c>
    </row>
    <row r="509" spans="1:25" x14ac:dyDescent="0.3">
      <c r="A509" s="35" t="s">
        <v>522</v>
      </c>
      <c r="B509" s="36">
        <v>45029</v>
      </c>
      <c r="C509" s="36" t="str">
        <f t="shared" si="65"/>
        <v>Apr-2023</v>
      </c>
      <c r="D509" s="36" t="str">
        <f t="shared" si="66"/>
        <v>Q2-2023</v>
      </c>
      <c r="E509" s="36">
        <v>45036</v>
      </c>
      <c r="F509" s="36">
        <f t="shared" si="67"/>
        <v>45036</v>
      </c>
      <c r="G509" s="37">
        <f t="shared" si="68"/>
        <v>7</v>
      </c>
      <c r="H509" s="38" t="s">
        <v>649</v>
      </c>
      <c r="I509" s="38" t="s">
        <v>657</v>
      </c>
      <c r="J509" s="38" t="s">
        <v>679</v>
      </c>
      <c r="K509" s="30" t="str">
        <f t="shared" si="69"/>
        <v>Europe→France→Lyon</v>
      </c>
      <c r="L509" s="38" t="s">
        <v>705</v>
      </c>
      <c r="M509" s="38" t="s">
        <v>708</v>
      </c>
      <c r="N509" s="38" t="s">
        <v>720</v>
      </c>
      <c r="O509" s="38" t="s">
        <v>731</v>
      </c>
      <c r="P509" s="38" t="s">
        <v>1241</v>
      </c>
      <c r="Q509" s="39">
        <v>227.02</v>
      </c>
      <c r="R509" s="39">
        <v>434.72</v>
      </c>
      <c r="S509" s="39" t="str">
        <f>IF('standardised dimensions'!$R509&lt;=_xlfn.PERCENTILE.INC( Q509:Q1130,0.25),"Low",IF(R509&lt;=_xlfn.PERCENTILE.INC(Q509:Q1130,0.5),"Medium","High"))</f>
        <v>Low</v>
      </c>
      <c r="T509" s="40">
        <v>9.8000000000000004E-2</v>
      </c>
      <c r="U509" s="37">
        <v>10</v>
      </c>
      <c r="V509" s="39">
        <f t="shared" si="63"/>
        <v>3921.1744000000008</v>
      </c>
      <c r="W509" s="39">
        <f t="shared" si="64"/>
        <v>2270.2000000000003</v>
      </c>
      <c r="X509" s="39">
        <f t="shared" si="70"/>
        <v>1650.9744000000005</v>
      </c>
      <c r="Y509" s="40">
        <f t="shared" si="71"/>
        <v>0.42104079838938052</v>
      </c>
    </row>
    <row r="510" spans="1:25" x14ac:dyDescent="0.3">
      <c r="A510" s="41" t="s">
        <v>523</v>
      </c>
      <c r="B510" s="42">
        <v>45608</v>
      </c>
      <c r="C510" s="42" t="str">
        <f t="shared" si="65"/>
        <v>Nov-2024</v>
      </c>
      <c r="D510" s="42" t="str">
        <f t="shared" si="66"/>
        <v>Q4-2024</v>
      </c>
      <c r="E510" s="42">
        <v>45617</v>
      </c>
      <c r="F510" s="42">
        <f t="shared" si="67"/>
        <v>45617</v>
      </c>
      <c r="G510" s="43">
        <f t="shared" si="68"/>
        <v>9</v>
      </c>
      <c r="H510" s="44" t="s">
        <v>647</v>
      </c>
      <c r="I510" s="44" t="s">
        <v>654</v>
      </c>
      <c r="J510" s="44" t="s">
        <v>691</v>
      </c>
      <c r="K510" s="30" t="str">
        <f t="shared" si="69"/>
        <v>Asia→India→Mumbai</v>
      </c>
      <c r="L510" s="44" t="s">
        <v>701</v>
      </c>
      <c r="M510" s="44" t="s">
        <v>711</v>
      </c>
      <c r="N510" s="44" t="s">
        <v>722</v>
      </c>
      <c r="O510" s="44" t="s">
        <v>731</v>
      </c>
      <c r="P510" s="44" t="s">
        <v>1242</v>
      </c>
      <c r="Q510" s="45">
        <v>903.41</v>
      </c>
      <c r="R510" s="45">
        <v>1860.41</v>
      </c>
      <c r="S510" s="45" t="str">
        <f>IF('standardised dimensions'!$R510&lt;=_xlfn.PERCENTILE.INC( Q510:Q1131,0.25),"Low",IF(R510&lt;=_xlfn.PERCENTILE.INC(Q510:Q1131,0.5),"Medium","High"))</f>
        <v>High</v>
      </c>
      <c r="T510" s="46">
        <v>0.108</v>
      </c>
      <c r="U510" s="43">
        <v>5</v>
      </c>
      <c r="V510" s="45">
        <f t="shared" si="63"/>
        <v>8297.4286000000011</v>
      </c>
      <c r="W510" s="45">
        <f t="shared" si="64"/>
        <v>4517.05</v>
      </c>
      <c r="X510" s="45">
        <f t="shared" si="70"/>
        <v>3780.3786000000009</v>
      </c>
      <c r="Y510" s="46">
        <f t="shared" si="71"/>
        <v>0.455608451996803</v>
      </c>
    </row>
    <row r="511" spans="1:25" x14ac:dyDescent="0.3">
      <c r="A511" s="35" t="s">
        <v>524</v>
      </c>
      <c r="B511" s="36">
        <v>45056</v>
      </c>
      <c r="C511" s="36" t="str">
        <f t="shared" si="65"/>
        <v>May-2023</v>
      </c>
      <c r="D511" s="36" t="str">
        <f t="shared" si="66"/>
        <v>Q2-2023</v>
      </c>
      <c r="E511" s="36">
        <v>45060</v>
      </c>
      <c r="F511" s="36">
        <f t="shared" si="67"/>
        <v>45060</v>
      </c>
      <c r="G511" s="37">
        <f t="shared" si="68"/>
        <v>4</v>
      </c>
      <c r="H511" s="38" t="s">
        <v>647</v>
      </c>
      <c r="I511" s="38" t="s">
        <v>654</v>
      </c>
      <c r="J511" s="38" t="s">
        <v>680</v>
      </c>
      <c r="K511" s="30" t="str">
        <f t="shared" si="69"/>
        <v>Asia→India→Delhi</v>
      </c>
      <c r="L511" s="38" t="s">
        <v>703</v>
      </c>
      <c r="M511" s="38" t="s">
        <v>710</v>
      </c>
      <c r="N511" s="38" t="s">
        <v>712</v>
      </c>
      <c r="O511" s="38" t="s">
        <v>732</v>
      </c>
      <c r="P511" s="38" t="s">
        <v>1243</v>
      </c>
      <c r="Q511" s="39">
        <v>622.6</v>
      </c>
      <c r="R511" s="39">
        <v>833.69</v>
      </c>
      <c r="S511" s="39" t="str">
        <f>IF('standardised dimensions'!$R511&lt;=_xlfn.PERCENTILE.INC( Q511:Q1132,0.25),"Low",IF(R511&lt;=_xlfn.PERCENTILE.INC(Q511:Q1132,0.5),"Medium","High"))</f>
        <v>High</v>
      </c>
      <c r="T511" s="40">
        <v>0.20899999999999999</v>
      </c>
      <c r="U511" s="37">
        <v>14</v>
      </c>
      <c r="V511" s="39">
        <f t="shared" si="63"/>
        <v>9232.2830599999998</v>
      </c>
      <c r="W511" s="39">
        <f t="shared" si="64"/>
        <v>8716.4</v>
      </c>
      <c r="X511" s="39">
        <f t="shared" si="70"/>
        <v>515.88306000000011</v>
      </c>
      <c r="Y511" s="40">
        <f t="shared" si="71"/>
        <v>5.5878167582959715E-2</v>
      </c>
    </row>
    <row r="512" spans="1:25" x14ac:dyDescent="0.3">
      <c r="A512" s="41" t="s">
        <v>525</v>
      </c>
      <c r="B512" s="42">
        <v>45353</v>
      </c>
      <c r="C512" s="42" t="str">
        <f t="shared" si="65"/>
        <v>Mar-2024</v>
      </c>
      <c r="D512" s="42" t="str">
        <f t="shared" si="66"/>
        <v>Q1-2024</v>
      </c>
      <c r="E512" s="42">
        <v>45374</v>
      </c>
      <c r="F512" s="42">
        <f t="shared" si="67"/>
        <v>45374</v>
      </c>
      <c r="G512" s="43">
        <f t="shared" si="68"/>
        <v>21</v>
      </c>
      <c r="H512" s="44" t="s">
        <v>648</v>
      </c>
      <c r="I512" s="44" t="s">
        <v>660</v>
      </c>
      <c r="J512" s="44" t="s">
        <v>677</v>
      </c>
      <c r="K512" s="30" t="str">
        <f t="shared" si="69"/>
        <v>Americas→USA→Chicago</v>
      </c>
      <c r="L512" s="44" t="s">
        <v>705</v>
      </c>
      <c r="M512" s="44" t="s">
        <v>708</v>
      </c>
      <c r="N512" s="44" t="s">
        <v>721</v>
      </c>
      <c r="O512" s="44" t="s">
        <v>727</v>
      </c>
      <c r="P512" s="44" t="s">
        <v>1244</v>
      </c>
      <c r="Q512" s="45">
        <v>225.01</v>
      </c>
      <c r="R512" s="45">
        <v>333.48</v>
      </c>
      <c r="S512" s="45" t="str">
        <f>IF('standardised dimensions'!$R512&lt;=_xlfn.PERCENTILE.INC( Q512:Q1133,0.25),"Low",IF(R512&lt;=_xlfn.PERCENTILE.INC(Q512:Q1133,0.5),"Medium","High"))</f>
        <v>Low</v>
      </c>
      <c r="T512" s="46">
        <v>0.11899999999999999</v>
      </c>
      <c r="U512" s="43">
        <v>12</v>
      </c>
      <c r="V512" s="45">
        <f t="shared" si="63"/>
        <v>3525.5505600000001</v>
      </c>
      <c r="W512" s="45">
        <f t="shared" si="64"/>
        <v>2700.12</v>
      </c>
      <c r="X512" s="45">
        <f t="shared" si="70"/>
        <v>825.43056000000024</v>
      </c>
      <c r="Y512" s="46">
        <f t="shared" si="71"/>
        <v>0.23412813004729685</v>
      </c>
    </row>
    <row r="513" spans="1:25" x14ac:dyDescent="0.3">
      <c r="A513" s="35" t="s">
        <v>526</v>
      </c>
      <c r="B513" s="36">
        <v>45575</v>
      </c>
      <c r="C513" s="36" t="str">
        <f t="shared" si="65"/>
        <v>Oct-2024</v>
      </c>
      <c r="D513" s="36" t="str">
        <f t="shared" si="66"/>
        <v>Q4-2024</v>
      </c>
      <c r="E513" s="36">
        <v>45576</v>
      </c>
      <c r="F513" s="36">
        <f t="shared" si="67"/>
        <v>45576</v>
      </c>
      <c r="G513" s="37">
        <f t="shared" si="68"/>
        <v>1</v>
      </c>
      <c r="H513" s="38" t="s">
        <v>649</v>
      </c>
      <c r="I513" s="38" t="s">
        <v>658</v>
      </c>
      <c r="J513" s="38" t="s">
        <v>693</v>
      </c>
      <c r="K513" s="30" t="str">
        <f t="shared" si="69"/>
        <v>Europe→United Kingdom→Manchester</v>
      </c>
      <c r="L513" s="38" t="s">
        <v>703</v>
      </c>
      <c r="M513" s="38" t="s">
        <v>710</v>
      </c>
      <c r="N513" s="38" t="s">
        <v>716</v>
      </c>
      <c r="O513" s="38" t="s">
        <v>727</v>
      </c>
      <c r="P513" s="38" t="s">
        <v>1245</v>
      </c>
      <c r="Q513" s="39">
        <v>1389.46</v>
      </c>
      <c r="R513" s="39">
        <v>1784.7</v>
      </c>
      <c r="S513" s="39" t="str">
        <f>IF('standardised dimensions'!$R513&lt;=_xlfn.PERCENTILE.INC( Q513:Q1134,0.25),"Low",IF(R513&lt;=_xlfn.PERCENTILE.INC(Q513:Q1134,0.5),"Medium","High"))</f>
        <v>High</v>
      </c>
      <c r="T513" s="40">
        <v>0.14599999999999999</v>
      </c>
      <c r="U513" s="37">
        <v>33</v>
      </c>
      <c r="V513" s="39">
        <f t="shared" si="63"/>
        <v>50296.415399999998</v>
      </c>
      <c r="W513" s="39">
        <f t="shared" si="64"/>
        <v>45852.18</v>
      </c>
      <c r="X513" s="39">
        <f t="shared" si="70"/>
        <v>4444.2353999999978</v>
      </c>
      <c r="Y513" s="40">
        <f t="shared" si="71"/>
        <v>8.8360877503011831E-2</v>
      </c>
    </row>
    <row r="514" spans="1:25" x14ac:dyDescent="0.3">
      <c r="A514" s="41" t="s">
        <v>527</v>
      </c>
      <c r="B514" s="42">
        <v>45078</v>
      </c>
      <c r="C514" s="42" t="str">
        <f t="shared" si="65"/>
        <v>Jun-2023</v>
      </c>
      <c r="D514" s="42" t="str">
        <f t="shared" si="66"/>
        <v>Q2-2023</v>
      </c>
      <c r="E514" s="42">
        <v>45085</v>
      </c>
      <c r="F514" s="42">
        <f t="shared" si="67"/>
        <v>45085</v>
      </c>
      <c r="G514" s="43">
        <f t="shared" si="68"/>
        <v>7</v>
      </c>
      <c r="H514" s="44" t="s">
        <v>649</v>
      </c>
      <c r="I514" s="44" t="s">
        <v>656</v>
      </c>
      <c r="J514" s="44" t="s">
        <v>698</v>
      </c>
      <c r="K514" s="30" t="str">
        <f t="shared" si="69"/>
        <v>Europe→Germany→Frankfurt</v>
      </c>
      <c r="L514" s="44" t="s">
        <v>704</v>
      </c>
      <c r="M514" s="44" t="s">
        <v>708</v>
      </c>
      <c r="N514" s="44" t="s">
        <v>720</v>
      </c>
      <c r="O514" s="44" t="s">
        <v>730</v>
      </c>
      <c r="P514" s="44" t="s">
        <v>1246</v>
      </c>
      <c r="Q514" s="45">
        <v>804.17</v>
      </c>
      <c r="R514" s="45">
        <v>1072.29</v>
      </c>
      <c r="S514" s="45" t="str">
        <f>IF('standardised dimensions'!$R514&lt;=_xlfn.PERCENTILE.INC( Q514:Q1135,0.25),"Low",IF(R514&lt;=_xlfn.PERCENTILE.INC(Q514:Q1135,0.5),"Medium","High"))</f>
        <v>High</v>
      </c>
      <c r="T514" s="46">
        <v>3.2000000000000001E-2</v>
      </c>
      <c r="U514" s="43">
        <v>5</v>
      </c>
      <c r="V514" s="45">
        <f t="shared" ref="V514:V577" si="72">R514*U514*(1-T514)</f>
        <v>5189.8836000000001</v>
      </c>
      <c r="W514" s="45">
        <f t="shared" ref="W514:W577" si="73">Q514*U514</f>
        <v>4020.85</v>
      </c>
      <c r="X514" s="45">
        <f t="shared" si="70"/>
        <v>1169.0336000000002</v>
      </c>
      <c r="Y514" s="46">
        <f t="shared" si="71"/>
        <v>0.2252523736755869</v>
      </c>
    </row>
    <row r="515" spans="1:25" x14ac:dyDescent="0.3">
      <c r="A515" s="35" t="s">
        <v>528</v>
      </c>
      <c r="B515" s="36">
        <v>45661</v>
      </c>
      <c r="C515" s="36" t="str">
        <f t="shared" ref="C515:C578" si="74">TEXT(B515,"MMM-YYYY")</f>
        <v>Jan-2025</v>
      </c>
      <c r="D515" s="36" t="str">
        <f t="shared" ref="D515:D578" si="75">"Q"&amp;ROUNDUP(MONTH(B515)/3,0)&amp;"-"&amp;YEAR(B515)</f>
        <v>Q1-2025</v>
      </c>
      <c r="E515" s="36">
        <v>45662</v>
      </c>
      <c r="F515" s="36">
        <f t="shared" ref="F515:F578" si="76">IF(E515&lt;B515,B515,E515)</f>
        <v>45662</v>
      </c>
      <c r="G515" s="37">
        <f t="shared" ref="G515:G578" si="77">F515-B515</f>
        <v>1</v>
      </c>
      <c r="H515" s="38" t="s">
        <v>647</v>
      </c>
      <c r="I515" s="38" t="s">
        <v>654</v>
      </c>
      <c r="J515" s="38" t="s">
        <v>680</v>
      </c>
      <c r="K515" s="30" t="str">
        <f t="shared" ref="K515:K578" si="78">CONCATENATE(H515&amp;"→"&amp;I515&amp;"→"&amp;J515)</f>
        <v>Asia→India→Delhi</v>
      </c>
      <c r="L515" s="38" t="s">
        <v>702</v>
      </c>
      <c r="M515" s="38" t="s">
        <v>707</v>
      </c>
      <c r="N515" s="38" t="s">
        <v>714</v>
      </c>
      <c r="O515" s="38" t="s">
        <v>727</v>
      </c>
      <c r="P515" s="38" t="s">
        <v>1247</v>
      </c>
      <c r="Q515" s="39">
        <v>1428.33</v>
      </c>
      <c r="R515" s="39">
        <v>3028.05</v>
      </c>
      <c r="S515" s="39" t="str">
        <f>IF('standardised dimensions'!$R515&lt;=_xlfn.PERCENTILE.INC( Q515:Q1136,0.25),"Low",IF(R515&lt;=_xlfn.PERCENTILE.INC(Q515:Q1136,0.5),"Medium","High"))</f>
        <v>High</v>
      </c>
      <c r="T515" s="40">
        <v>0</v>
      </c>
      <c r="U515" s="37">
        <v>11</v>
      </c>
      <c r="V515" s="39">
        <f t="shared" si="72"/>
        <v>33308.550000000003</v>
      </c>
      <c r="W515" s="39">
        <f t="shared" si="73"/>
        <v>15711.63</v>
      </c>
      <c r="X515" s="39">
        <f t="shared" ref="X515:X578" si="79">V515-W515</f>
        <v>17596.920000000006</v>
      </c>
      <c r="Y515" s="40">
        <f t="shared" ref="Y515:Y578" si="80">IF(V515=0,0,X515/V515)</f>
        <v>0.52830039134096207</v>
      </c>
    </row>
    <row r="516" spans="1:25" x14ac:dyDescent="0.3">
      <c r="A516" s="41" t="s">
        <v>529</v>
      </c>
      <c r="B516" s="42">
        <v>45874</v>
      </c>
      <c r="C516" s="42" t="str">
        <f t="shared" si="74"/>
        <v>Aug-2025</v>
      </c>
      <c r="D516" s="42" t="str">
        <f t="shared" si="75"/>
        <v>Q3-2025</v>
      </c>
      <c r="E516" s="42">
        <v>45897</v>
      </c>
      <c r="F516" s="42">
        <f t="shared" si="76"/>
        <v>45897</v>
      </c>
      <c r="G516" s="43">
        <f t="shared" si="77"/>
        <v>23</v>
      </c>
      <c r="H516" s="44" t="s">
        <v>647</v>
      </c>
      <c r="I516" s="44" t="s">
        <v>654</v>
      </c>
      <c r="J516" s="44" t="s">
        <v>691</v>
      </c>
      <c r="K516" s="30" t="str">
        <f t="shared" si="78"/>
        <v>Asia→India→Mumbai</v>
      </c>
      <c r="L516" s="44" t="s">
        <v>703</v>
      </c>
      <c r="M516" s="44" t="s">
        <v>710</v>
      </c>
      <c r="N516" s="44" t="s">
        <v>725</v>
      </c>
      <c r="O516" s="44" t="s">
        <v>731</v>
      </c>
      <c r="P516" s="44" t="s">
        <v>1248</v>
      </c>
      <c r="Q516" s="45">
        <v>638.54</v>
      </c>
      <c r="R516" s="45">
        <v>987.24</v>
      </c>
      <c r="S516" s="45" t="str">
        <f>IF('standardised dimensions'!$R516&lt;=_xlfn.PERCENTILE.INC( Q516:Q1137,0.25),"Low",IF(R516&lt;=_xlfn.PERCENTILE.INC(Q516:Q1137,0.5),"Medium","High"))</f>
        <v>High</v>
      </c>
      <c r="T516" s="46">
        <v>0</v>
      </c>
      <c r="U516" s="43">
        <v>11</v>
      </c>
      <c r="V516" s="45">
        <f t="shared" si="72"/>
        <v>10859.64</v>
      </c>
      <c r="W516" s="45">
        <f t="shared" si="73"/>
        <v>7023.94</v>
      </c>
      <c r="X516" s="45">
        <f t="shared" si="79"/>
        <v>3835.7</v>
      </c>
      <c r="Y516" s="46">
        <f t="shared" si="80"/>
        <v>0.35320692030306716</v>
      </c>
    </row>
    <row r="517" spans="1:25" x14ac:dyDescent="0.3">
      <c r="A517" s="35" t="s">
        <v>530</v>
      </c>
      <c r="B517" s="36">
        <v>45199</v>
      </c>
      <c r="C517" s="36" t="str">
        <f t="shared" si="74"/>
        <v>Sep-2023</v>
      </c>
      <c r="D517" s="36" t="str">
        <f t="shared" si="75"/>
        <v>Q3-2023</v>
      </c>
      <c r="E517" s="36">
        <v>45229</v>
      </c>
      <c r="F517" s="36">
        <f t="shared" si="76"/>
        <v>45229</v>
      </c>
      <c r="G517" s="37">
        <f t="shared" si="77"/>
        <v>30</v>
      </c>
      <c r="H517" s="38" t="s">
        <v>647</v>
      </c>
      <c r="I517" s="38" t="s">
        <v>652</v>
      </c>
      <c r="J517" s="38" t="s">
        <v>689</v>
      </c>
      <c r="K517" s="30" t="str">
        <f t="shared" si="78"/>
        <v>Asia→Japan→Tokyo</v>
      </c>
      <c r="L517" s="38" t="s">
        <v>706</v>
      </c>
      <c r="M517" s="38" t="s">
        <v>708</v>
      </c>
      <c r="N517" s="38" t="s">
        <v>726</v>
      </c>
      <c r="O517" s="38" t="s">
        <v>728</v>
      </c>
      <c r="P517" s="38" t="s">
        <v>1249</v>
      </c>
      <c r="Q517" s="39">
        <v>649.13</v>
      </c>
      <c r="R517" s="39">
        <v>975.43</v>
      </c>
      <c r="S517" s="39" t="str">
        <f>IF('standardised dimensions'!$R517&lt;=_xlfn.PERCENTILE.INC( Q517:Q1138,0.25),"Low",IF(R517&lt;=_xlfn.PERCENTILE.INC(Q517:Q1138,0.5),"Medium","High"))</f>
        <v>High</v>
      </c>
      <c r="T517" s="40">
        <v>0.157</v>
      </c>
      <c r="U517" s="37">
        <v>27</v>
      </c>
      <c r="V517" s="39">
        <f t="shared" si="72"/>
        <v>22201.762229999997</v>
      </c>
      <c r="W517" s="39">
        <f t="shared" si="73"/>
        <v>17526.509999999998</v>
      </c>
      <c r="X517" s="39">
        <f t="shared" si="79"/>
        <v>4675.2522299999982</v>
      </c>
      <c r="Y517" s="40">
        <f t="shared" si="80"/>
        <v>0.21058023149543473</v>
      </c>
    </row>
    <row r="518" spans="1:25" x14ac:dyDescent="0.3">
      <c r="A518" s="41" t="s">
        <v>531</v>
      </c>
      <c r="B518" s="42">
        <v>45794</v>
      </c>
      <c r="C518" s="42" t="str">
        <f t="shared" si="74"/>
        <v>May-2025</v>
      </c>
      <c r="D518" s="42" t="str">
        <f t="shared" si="75"/>
        <v>Q2-2025</v>
      </c>
      <c r="E518" s="42">
        <v>45807</v>
      </c>
      <c r="F518" s="42">
        <f t="shared" si="76"/>
        <v>45807</v>
      </c>
      <c r="G518" s="43">
        <f t="shared" si="77"/>
        <v>13</v>
      </c>
      <c r="H518" s="44" t="s">
        <v>646</v>
      </c>
      <c r="I518" s="44" t="s">
        <v>651</v>
      </c>
      <c r="J518" s="44" t="s">
        <v>665</v>
      </c>
      <c r="K518" s="30" t="str">
        <f t="shared" si="78"/>
        <v>Africa→Nigeria→Lagos</v>
      </c>
      <c r="L518" s="44" t="s">
        <v>704</v>
      </c>
      <c r="M518" s="44" t="s">
        <v>710</v>
      </c>
      <c r="N518" s="44" t="s">
        <v>721</v>
      </c>
      <c r="O518" s="44" t="s">
        <v>733</v>
      </c>
      <c r="P518" s="44" t="s">
        <v>1250</v>
      </c>
      <c r="Q518" s="45">
        <v>66.400000000000006</v>
      </c>
      <c r="R518" s="45">
        <v>141.43</v>
      </c>
      <c r="S518" s="45" t="str">
        <f>IF('standardised dimensions'!$R518&lt;=_xlfn.PERCENTILE.INC( Q518:Q1139,0.25),"Low",IF(R518&lt;=_xlfn.PERCENTILE.INC(Q518:Q1139,0.5),"Medium","High"))</f>
        <v>Low</v>
      </c>
      <c r="T518" s="46">
        <v>0.107</v>
      </c>
      <c r="U518" s="43">
        <v>8</v>
      </c>
      <c r="V518" s="45">
        <f t="shared" si="72"/>
        <v>1010.3759200000001</v>
      </c>
      <c r="W518" s="45">
        <f t="shared" si="73"/>
        <v>531.20000000000005</v>
      </c>
      <c r="X518" s="45">
        <f t="shared" si="79"/>
        <v>479.17592000000002</v>
      </c>
      <c r="Y518" s="46">
        <f t="shared" si="80"/>
        <v>0.47425508715607551</v>
      </c>
    </row>
    <row r="519" spans="1:25" x14ac:dyDescent="0.3">
      <c r="A519" s="35" t="s">
        <v>532</v>
      </c>
      <c r="B519" s="36">
        <v>45413</v>
      </c>
      <c r="C519" s="36" t="str">
        <f t="shared" si="74"/>
        <v>May-2024</v>
      </c>
      <c r="D519" s="36" t="str">
        <f t="shared" si="75"/>
        <v>Q2-2024</v>
      </c>
      <c r="E519" s="36">
        <v>45438</v>
      </c>
      <c r="F519" s="36">
        <f t="shared" si="76"/>
        <v>45438</v>
      </c>
      <c r="G519" s="37">
        <f t="shared" si="77"/>
        <v>25</v>
      </c>
      <c r="H519" s="38" t="s">
        <v>649</v>
      </c>
      <c r="I519" s="38" t="s">
        <v>656</v>
      </c>
      <c r="J519" s="38" t="s">
        <v>671</v>
      </c>
      <c r="K519" s="30" t="str">
        <f t="shared" si="78"/>
        <v>Europe→Germany→Berlin</v>
      </c>
      <c r="L519" s="38" t="s">
        <v>703</v>
      </c>
      <c r="M519" s="38" t="s">
        <v>707</v>
      </c>
      <c r="N519" s="38" t="s">
        <v>717</v>
      </c>
      <c r="O519" s="38" t="s">
        <v>729</v>
      </c>
      <c r="P519" s="38" t="s">
        <v>1251</v>
      </c>
      <c r="Q519" s="39">
        <v>930.71</v>
      </c>
      <c r="R519" s="39">
        <v>1625.42</v>
      </c>
      <c r="S519" s="39" t="str">
        <f>IF('standardised dimensions'!$R519&lt;=_xlfn.PERCENTILE.INC( Q519:Q1140,0.25),"Low",IF(R519&lt;=_xlfn.PERCENTILE.INC(Q519:Q1140,0.5),"Medium","High"))</f>
        <v>High</v>
      </c>
      <c r="T519" s="40">
        <v>0.13800000000000001</v>
      </c>
      <c r="U519" s="37">
        <v>7</v>
      </c>
      <c r="V519" s="39">
        <f t="shared" si="72"/>
        <v>9807.7842799999999</v>
      </c>
      <c r="W519" s="39">
        <f t="shared" si="73"/>
        <v>6514.97</v>
      </c>
      <c r="X519" s="39">
        <f t="shared" si="79"/>
        <v>3292.8142799999996</v>
      </c>
      <c r="Y519" s="40">
        <f t="shared" si="80"/>
        <v>0.33573477821231196</v>
      </c>
    </row>
    <row r="520" spans="1:25" x14ac:dyDescent="0.3">
      <c r="A520" s="41" t="s">
        <v>533</v>
      </c>
      <c r="B520" s="42">
        <v>45047</v>
      </c>
      <c r="C520" s="42" t="str">
        <f t="shared" si="74"/>
        <v>May-2023</v>
      </c>
      <c r="D520" s="42" t="str">
        <f t="shared" si="75"/>
        <v>Q2-2023</v>
      </c>
      <c r="E520" s="42">
        <v>45064</v>
      </c>
      <c r="F520" s="42">
        <f t="shared" si="76"/>
        <v>45064</v>
      </c>
      <c r="G520" s="43">
        <f t="shared" si="77"/>
        <v>17</v>
      </c>
      <c r="H520" s="44" t="s">
        <v>646</v>
      </c>
      <c r="I520" s="44" t="s">
        <v>651</v>
      </c>
      <c r="J520" s="44" t="s">
        <v>663</v>
      </c>
      <c r="K520" s="30" t="str">
        <f t="shared" si="78"/>
        <v>Africa→Nigeria→Port Harcourt</v>
      </c>
      <c r="L520" s="44" t="s">
        <v>701</v>
      </c>
      <c r="M520" s="44" t="s">
        <v>711</v>
      </c>
      <c r="N520" s="44" t="s">
        <v>721</v>
      </c>
      <c r="O520" s="44" t="s">
        <v>727</v>
      </c>
      <c r="P520" s="44" t="s">
        <v>1252</v>
      </c>
      <c r="Q520" s="45">
        <v>327.97</v>
      </c>
      <c r="R520" s="45">
        <v>299.94</v>
      </c>
      <c r="S520" s="45" t="str">
        <f>IF('standardised dimensions'!$R520&lt;=_xlfn.PERCENTILE.INC( Q520:Q1141,0.25),"Low",IF(R520&lt;=_xlfn.PERCENTILE.INC(Q520:Q1141,0.5),"Medium","High"))</f>
        <v>Low</v>
      </c>
      <c r="T520" s="46">
        <v>4.9000000000000002E-2</v>
      </c>
      <c r="U520" s="43">
        <v>3</v>
      </c>
      <c r="V520" s="45">
        <f t="shared" si="72"/>
        <v>855.72881999999993</v>
      </c>
      <c r="W520" s="45">
        <f t="shared" si="73"/>
        <v>983.91000000000008</v>
      </c>
      <c r="X520" s="45">
        <f t="shared" si="79"/>
        <v>-128.18118000000015</v>
      </c>
      <c r="Y520" s="46">
        <f t="shared" si="80"/>
        <v>-0.14979182306843442</v>
      </c>
    </row>
    <row r="521" spans="1:25" x14ac:dyDescent="0.3">
      <c r="A521" s="35" t="s">
        <v>534</v>
      </c>
      <c r="B521" s="36">
        <v>45482</v>
      </c>
      <c r="C521" s="36" t="str">
        <f t="shared" si="74"/>
        <v>Jul-2024</v>
      </c>
      <c r="D521" s="36" t="str">
        <f t="shared" si="75"/>
        <v>Q3-2024</v>
      </c>
      <c r="E521" s="36">
        <v>45512</v>
      </c>
      <c r="F521" s="36">
        <f t="shared" si="76"/>
        <v>45512</v>
      </c>
      <c r="G521" s="37">
        <f t="shared" si="77"/>
        <v>30</v>
      </c>
      <c r="H521" s="38" t="s">
        <v>649</v>
      </c>
      <c r="I521" s="38" t="s">
        <v>657</v>
      </c>
      <c r="J521" s="38" t="s">
        <v>673</v>
      </c>
      <c r="K521" s="30" t="str">
        <f t="shared" si="78"/>
        <v>Europe→France→Marseille</v>
      </c>
      <c r="L521" s="38" t="s">
        <v>701</v>
      </c>
      <c r="M521" s="38" t="s">
        <v>711</v>
      </c>
      <c r="N521" s="38" t="s">
        <v>713</v>
      </c>
      <c r="O521" s="38" t="s">
        <v>727</v>
      </c>
      <c r="P521" s="38" t="s">
        <v>1253</v>
      </c>
      <c r="Q521" s="39">
        <v>1062.3800000000001</v>
      </c>
      <c r="R521" s="39">
        <v>1503.96</v>
      </c>
      <c r="S521" s="39" t="str">
        <f>IF('standardised dimensions'!$R521&lt;=_xlfn.PERCENTILE.INC( Q521:Q1142,0.25),"Low",IF(R521&lt;=_xlfn.PERCENTILE.INC(Q521:Q1142,0.5),"Medium","High"))</f>
        <v>High</v>
      </c>
      <c r="T521" s="40">
        <v>0.18</v>
      </c>
      <c r="U521" s="37">
        <v>6</v>
      </c>
      <c r="V521" s="39">
        <f t="shared" si="72"/>
        <v>7399.4832000000006</v>
      </c>
      <c r="W521" s="39">
        <f t="shared" si="73"/>
        <v>6374.2800000000007</v>
      </c>
      <c r="X521" s="39">
        <f t="shared" si="79"/>
        <v>1025.2031999999999</v>
      </c>
      <c r="Y521" s="40">
        <f t="shared" si="80"/>
        <v>0.13855064905073369</v>
      </c>
    </row>
    <row r="522" spans="1:25" x14ac:dyDescent="0.3">
      <c r="A522" s="41" t="s">
        <v>535</v>
      </c>
      <c r="B522" s="42">
        <v>45056</v>
      </c>
      <c r="C522" s="42" t="str">
        <f t="shared" si="74"/>
        <v>May-2023</v>
      </c>
      <c r="D522" s="42" t="str">
        <f t="shared" si="75"/>
        <v>Q2-2023</v>
      </c>
      <c r="E522" s="42">
        <v>45073</v>
      </c>
      <c r="F522" s="42">
        <f t="shared" si="76"/>
        <v>45073</v>
      </c>
      <c r="G522" s="43">
        <f t="shared" si="77"/>
        <v>17</v>
      </c>
      <c r="H522" s="44" t="s">
        <v>647</v>
      </c>
      <c r="I522" s="44" t="s">
        <v>654</v>
      </c>
      <c r="J522" s="44" t="s">
        <v>691</v>
      </c>
      <c r="K522" s="30" t="str">
        <f t="shared" si="78"/>
        <v>Asia→India→Mumbai</v>
      </c>
      <c r="L522" s="44" t="s">
        <v>704</v>
      </c>
      <c r="M522" s="44" t="s">
        <v>707</v>
      </c>
      <c r="N522" s="44" t="s">
        <v>724</v>
      </c>
      <c r="O522" s="44" t="s">
        <v>731</v>
      </c>
      <c r="P522" s="44" t="s">
        <v>1254</v>
      </c>
      <c r="Q522" s="45">
        <v>1286.1600000000001</v>
      </c>
      <c r="R522" s="45">
        <v>3101.11</v>
      </c>
      <c r="S522" s="45" t="str">
        <f>IF('standardised dimensions'!$R522&lt;=_xlfn.PERCENTILE.INC( Q522:Q1143,0.25),"Low",IF(R522&lt;=_xlfn.PERCENTILE.INC(Q522:Q1143,0.5),"Medium","High"))</f>
        <v>High</v>
      </c>
      <c r="T522" s="46">
        <v>0.1</v>
      </c>
      <c r="U522" s="43">
        <v>23</v>
      </c>
      <c r="V522" s="45">
        <f t="shared" si="72"/>
        <v>64192.976999999999</v>
      </c>
      <c r="W522" s="45">
        <f t="shared" si="73"/>
        <v>29581.68</v>
      </c>
      <c r="X522" s="45">
        <f t="shared" si="79"/>
        <v>34611.296999999999</v>
      </c>
      <c r="Y522" s="46">
        <f t="shared" si="80"/>
        <v>0.53917575749758417</v>
      </c>
    </row>
    <row r="523" spans="1:25" x14ac:dyDescent="0.3">
      <c r="A523" s="35" t="s">
        <v>536</v>
      </c>
      <c r="B523" s="36">
        <v>45482</v>
      </c>
      <c r="C523" s="36" t="str">
        <f t="shared" si="74"/>
        <v>Jul-2024</v>
      </c>
      <c r="D523" s="36" t="str">
        <f t="shared" si="75"/>
        <v>Q3-2024</v>
      </c>
      <c r="E523" s="36">
        <v>45485</v>
      </c>
      <c r="F523" s="36">
        <f t="shared" si="76"/>
        <v>45485</v>
      </c>
      <c r="G523" s="37">
        <f t="shared" si="77"/>
        <v>3</v>
      </c>
      <c r="H523" s="38" t="s">
        <v>647</v>
      </c>
      <c r="I523" s="38" t="s">
        <v>659</v>
      </c>
      <c r="J523" s="38" t="s">
        <v>685</v>
      </c>
      <c r="K523" s="30" t="str">
        <f t="shared" si="78"/>
        <v>Asia→China→Shanghai</v>
      </c>
      <c r="L523" s="38" t="s">
        <v>705</v>
      </c>
      <c r="M523" s="38" t="s">
        <v>707</v>
      </c>
      <c r="N523" s="38" t="s">
        <v>726</v>
      </c>
      <c r="O523" s="38" t="s">
        <v>733</v>
      </c>
      <c r="P523" s="38" t="s">
        <v>1255</v>
      </c>
      <c r="Q523" s="39">
        <v>748.39</v>
      </c>
      <c r="R523" s="39">
        <v>979.42</v>
      </c>
      <c r="S523" s="39" t="str">
        <f>IF('standardised dimensions'!$R523&lt;=_xlfn.PERCENTILE.INC( Q523:Q1144,0.25),"Low",IF(R523&lt;=_xlfn.PERCENTILE.INC(Q523:Q1144,0.5),"Medium","High"))</f>
        <v>High</v>
      </c>
      <c r="T523" s="40">
        <v>0</v>
      </c>
      <c r="U523" s="37">
        <v>23</v>
      </c>
      <c r="V523" s="39">
        <f t="shared" si="72"/>
        <v>22526.66</v>
      </c>
      <c r="W523" s="39">
        <f t="shared" si="73"/>
        <v>17212.97</v>
      </c>
      <c r="X523" s="39">
        <f t="shared" si="79"/>
        <v>5313.6899999999987</v>
      </c>
      <c r="Y523" s="40">
        <f t="shared" si="80"/>
        <v>0.23588450307324738</v>
      </c>
    </row>
    <row r="524" spans="1:25" x14ac:dyDescent="0.3">
      <c r="A524" s="41" t="s">
        <v>537</v>
      </c>
      <c r="B524" s="42">
        <v>45406</v>
      </c>
      <c r="C524" s="42" t="str">
        <f t="shared" si="74"/>
        <v>Apr-2024</v>
      </c>
      <c r="D524" s="42" t="str">
        <f t="shared" si="75"/>
        <v>Q2-2024</v>
      </c>
      <c r="E524" s="42">
        <v>45422</v>
      </c>
      <c r="F524" s="42">
        <f t="shared" si="76"/>
        <v>45422</v>
      </c>
      <c r="G524" s="43">
        <f t="shared" si="77"/>
        <v>16</v>
      </c>
      <c r="H524" s="44" t="s">
        <v>646</v>
      </c>
      <c r="I524" s="44" t="s">
        <v>650</v>
      </c>
      <c r="J524" s="44" t="s">
        <v>662</v>
      </c>
      <c r="K524" s="30" t="str">
        <f t="shared" si="78"/>
        <v>Africa→Kenya→Kisumu</v>
      </c>
      <c r="L524" s="44" t="s">
        <v>703</v>
      </c>
      <c r="M524" s="44" t="s">
        <v>708</v>
      </c>
      <c r="N524" s="44" t="s">
        <v>725</v>
      </c>
      <c r="O524" s="44" t="s">
        <v>732</v>
      </c>
      <c r="P524" s="44" t="s">
        <v>1256</v>
      </c>
      <c r="Q524" s="45">
        <v>513.30999999999995</v>
      </c>
      <c r="R524" s="45">
        <v>1186.26</v>
      </c>
      <c r="S524" s="45" t="str">
        <f>IF('standardised dimensions'!$R524&lt;=_xlfn.PERCENTILE.INC( Q524:Q1145,0.25),"Low",IF(R524&lt;=_xlfn.PERCENTILE.INC(Q524:Q1145,0.5),"Medium","High"))</f>
        <v>High</v>
      </c>
      <c r="T524" s="46">
        <v>9.4E-2</v>
      </c>
      <c r="U524" s="43">
        <v>15</v>
      </c>
      <c r="V524" s="45">
        <f t="shared" si="72"/>
        <v>16121.273400000002</v>
      </c>
      <c r="W524" s="45">
        <f t="shared" si="73"/>
        <v>7699.65</v>
      </c>
      <c r="X524" s="45">
        <f t="shared" si="79"/>
        <v>8421.6234000000022</v>
      </c>
      <c r="Y524" s="46">
        <f t="shared" si="80"/>
        <v>0.52239194702820446</v>
      </c>
    </row>
    <row r="525" spans="1:25" x14ac:dyDescent="0.3">
      <c r="A525" s="35" t="s">
        <v>538</v>
      </c>
      <c r="B525" s="36">
        <v>45304</v>
      </c>
      <c r="C525" s="36" t="str">
        <f t="shared" si="74"/>
        <v>Jan-2024</v>
      </c>
      <c r="D525" s="36" t="str">
        <f t="shared" si="75"/>
        <v>Q1-2024</v>
      </c>
      <c r="E525" s="36">
        <v>45306</v>
      </c>
      <c r="F525" s="36">
        <f t="shared" si="76"/>
        <v>45306</v>
      </c>
      <c r="G525" s="37">
        <f t="shared" si="77"/>
        <v>2</v>
      </c>
      <c r="H525" s="38" t="s">
        <v>648</v>
      </c>
      <c r="I525" s="38" t="s">
        <v>660</v>
      </c>
      <c r="J525" s="38" t="s">
        <v>686</v>
      </c>
      <c r="K525" s="30" t="str">
        <f t="shared" si="78"/>
        <v>Americas→USA→San Francisco</v>
      </c>
      <c r="L525" s="38" t="s">
        <v>703</v>
      </c>
      <c r="M525" s="38" t="s">
        <v>711</v>
      </c>
      <c r="N525" s="38" t="s">
        <v>718</v>
      </c>
      <c r="O525" s="38" t="s">
        <v>727</v>
      </c>
      <c r="P525" s="38" t="s">
        <v>1257</v>
      </c>
      <c r="Q525" s="39">
        <v>1061.3699999999999</v>
      </c>
      <c r="R525" s="39">
        <v>1938.33</v>
      </c>
      <c r="S525" s="39" t="str">
        <f>IF('standardised dimensions'!$R525&lt;=_xlfn.PERCENTILE.INC( Q525:Q1146,0.25),"Low",IF(R525&lt;=_xlfn.PERCENTILE.INC(Q525:Q1146,0.5),"Medium","High"))</f>
        <v>High</v>
      </c>
      <c r="T525" s="40">
        <v>0.17</v>
      </c>
      <c r="U525" s="37">
        <v>4</v>
      </c>
      <c r="V525" s="39">
        <f t="shared" si="72"/>
        <v>6435.2555999999995</v>
      </c>
      <c r="W525" s="39">
        <f t="shared" si="73"/>
        <v>4245.4799999999996</v>
      </c>
      <c r="X525" s="39">
        <f t="shared" si="79"/>
        <v>2189.7755999999999</v>
      </c>
      <c r="Y525" s="40">
        <f t="shared" si="80"/>
        <v>0.34027795259600879</v>
      </c>
    </row>
    <row r="526" spans="1:25" x14ac:dyDescent="0.3">
      <c r="A526" s="41" t="s">
        <v>539</v>
      </c>
      <c r="B526" s="42">
        <v>45398</v>
      </c>
      <c r="C526" s="42" t="str">
        <f t="shared" si="74"/>
        <v>Apr-2024</v>
      </c>
      <c r="D526" s="42" t="str">
        <f t="shared" si="75"/>
        <v>Q2-2024</v>
      </c>
      <c r="E526" s="42">
        <v>45409</v>
      </c>
      <c r="F526" s="42">
        <f t="shared" si="76"/>
        <v>45409</v>
      </c>
      <c r="G526" s="43">
        <f t="shared" si="77"/>
        <v>11</v>
      </c>
      <c r="H526" s="44" t="s">
        <v>646</v>
      </c>
      <c r="I526" s="44" t="s">
        <v>650</v>
      </c>
      <c r="J526" s="44" t="s">
        <v>678</v>
      </c>
      <c r="K526" s="30" t="str">
        <f t="shared" si="78"/>
        <v>Africa→Kenya→Nakuru</v>
      </c>
      <c r="L526" s="44" t="s">
        <v>706</v>
      </c>
      <c r="M526" s="44" t="s">
        <v>708</v>
      </c>
      <c r="N526" s="44" t="s">
        <v>726</v>
      </c>
      <c r="O526" s="44" t="s">
        <v>728</v>
      </c>
      <c r="P526" s="44" t="s">
        <v>1258</v>
      </c>
      <c r="Q526" s="45">
        <v>401.3</v>
      </c>
      <c r="R526" s="45">
        <v>826.47</v>
      </c>
      <c r="S526" s="45" t="str">
        <f>IF('standardised dimensions'!$R526&lt;=_xlfn.PERCENTILE.INC( Q526:Q1147,0.25),"Low",IF(R526&lt;=_xlfn.PERCENTILE.INC(Q526:Q1147,0.5),"Medium","High"))</f>
        <v>High</v>
      </c>
      <c r="T526" s="46">
        <v>0.22500000000000001</v>
      </c>
      <c r="U526" s="43">
        <v>13</v>
      </c>
      <c r="V526" s="45">
        <f t="shared" si="72"/>
        <v>8326.6852500000005</v>
      </c>
      <c r="W526" s="45">
        <f t="shared" si="73"/>
        <v>5216.9000000000005</v>
      </c>
      <c r="X526" s="45">
        <f t="shared" si="79"/>
        <v>3109.7852499999999</v>
      </c>
      <c r="Y526" s="46">
        <f t="shared" si="80"/>
        <v>0.37347217489696755</v>
      </c>
    </row>
    <row r="527" spans="1:25" x14ac:dyDescent="0.3">
      <c r="A527" s="35" t="s">
        <v>540</v>
      </c>
      <c r="B527" s="36">
        <v>45695</v>
      </c>
      <c r="C527" s="36" t="str">
        <f t="shared" si="74"/>
        <v>Feb-2025</v>
      </c>
      <c r="D527" s="36" t="str">
        <f t="shared" si="75"/>
        <v>Q1-2025</v>
      </c>
      <c r="E527" s="36">
        <v>45704</v>
      </c>
      <c r="F527" s="36">
        <f t="shared" si="76"/>
        <v>45704</v>
      </c>
      <c r="G527" s="37">
        <f t="shared" si="77"/>
        <v>9</v>
      </c>
      <c r="H527" s="38" t="s">
        <v>646</v>
      </c>
      <c r="I527" s="38" t="s">
        <v>651</v>
      </c>
      <c r="J527" s="38" t="s">
        <v>665</v>
      </c>
      <c r="K527" s="30" t="str">
        <f t="shared" si="78"/>
        <v>Africa→Nigeria→Lagos</v>
      </c>
      <c r="L527" s="38" t="s">
        <v>705</v>
      </c>
      <c r="M527" s="38" t="s">
        <v>710</v>
      </c>
      <c r="N527" s="38" t="s">
        <v>712</v>
      </c>
      <c r="O527" s="38" t="s">
        <v>728</v>
      </c>
      <c r="P527" s="38" t="s">
        <v>1259</v>
      </c>
      <c r="Q527" s="39">
        <v>90.68</v>
      </c>
      <c r="R527" s="39">
        <v>118.17</v>
      </c>
      <c r="S527" s="39" t="str">
        <f>IF('standardised dimensions'!$R527&lt;=_xlfn.PERCENTILE.INC( Q527:Q1148,0.25),"Low",IF(R527&lt;=_xlfn.PERCENTILE.INC(Q527:Q1148,0.5),"Medium","High"))</f>
        <v>Low</v>
      </c>
      <c r="T527" s="40">
        <v>0.13500000000000001</v>
      </c>
      <c r="U527" s="37">
        <v>21</v>
      </c>
      <c r="V527" s="39">
        <f t="shared" si="72"/>
        <v>2146.5580500000001</v>
      </c>
      <c r="W527" s="39">
        <f t="shared" si="73"/>
        <v>1904.2800000000002</v>
      </c>
      <c r="X527" s="39">
        <f t="shared" si="79"/>
        <v>242.27804999999989</v>
      </c>
      <c r="Y527" s="40">
        <f t="shared" si="80"/>
        <v>0.11286815653552899</v>
      </c>
    </row>
    <row r="528" spans="1:25" x14ac:dyDescent="0.3">
      <c r="A528" s="41" t="s">
        <v>541</v>
      </c>
      <c r="B528" s="42">
        <v>44938</v>
      </c>
      <c r="C528" s="42" t="str">
        <f t="shared" si="74"/>
        <v>Jan-2023</v>
      </c>
      <c r="D528" s="42" t="str">
        <f t="shared" si="75"/>
        <v>Q1-2023</v>
      </c>
      <c r="E528" s="42">
        <v>44952</v>
      </c>
      <c r="F528" s="42">
        <f t="shared" si="76"/>
        <v>44952</v>
      </c>
      <c r="G528" s="43">
        <f t="shared" si="77"/>
        <v>14</v>
      </c>
      <c r="H528" s="44" t="s">
        <v>647</v>
      </c>
      <c r="I528" s="44" t="s">
        <v>659</v>
      </c>
      <c r="J528" s="44" t="s">
        <v>676</v>
      </c>
      <c r="K528" s="30" t="str">
        <f t="shared" si="78"/>
        <v>Asia→China→Shenzhen</v>
      </c>
      <c r="L528" s="44" t="s">
        <v>703</v>
      </c>
      <c r="M528" s="44" t="s">
        <v>707</v>
      </c>
      <c r="N528" s="44" t="s">
        <v>724</v>
      </c>
      <c r="O528" s="44" t="s">
        <v>728</v>
      </c>
      <c r="P528" s="44" t="s">
        <v>1260</v>
      </c>
      <c r="Q528" s="45">
        <v>1083.0899999999999</v>
      </c>
      <c r="R528" s="45">
        <v>1425.87</v>
      </c>
      <c r="S528" s="45" t="str">
        <f>IF('standardised dimensions'!$R528&lt;=_xlfn.PERCENTILE.INC( Q528:Q1149,0.25),"Low",IF(R528&lt;=_xlfn.PERCENTILE.INC(Q528:Q1149,0.5),"Medium","High"))</f>
        <v>High</v>
      </c>
      <c r="T528" s="46">
        <v>0</v>
      </c>
      <c r="U528" s="43">
        <v>8</v>
      </c>
      <c r="V528" s="45">
        <f t="shared" si="72"/>
        <v>11406.96</v>
      </c>
      <c r="W528" s="45">
        <f t="shared" si="73"/>
        <v>8664.7199999999993</v>
      </c>
      <c r="X528" s="45">
        <f t="shared" si="79"/>
        <v>2742.24</v>
      </c>
      <c r="Y528" s="46">
        <f t="shared" si="80"/>
        <v>0.24040059752992909</v>
      </c>
    </row>
    <row r="529" spans="1:25" x14ac:dyDescent="0.3">
      <c r="A529" s="35" t="s">
        <v>542</v>
      </c>
      <c r="B529" s="36">
        <v>45448</v>
      </c>
      <c r="C529" s="36" t="str">
        <f t="shared" si="74"/>
        <v>Jun-2024</v>
      </c>
      <c r="D529" s="36" t="str">
        <f t="shared" si="75"/>
        <v>Q2-2024</v>
      </c>
      <c r="E529" s="36">
        <v>45466</v>
      </c>
      <c r="F529" s="36">
        <f t="shared" si="76"/>
        <v>45466</v>
      </c>
      <c r="G529" s="37">
        <f t="shared" si="77"/>
        <v>18</v>
      </c>
      <c r="H529" s="38" t="s">
        <v>646</v>
      </c>
      <c r="I529" s="38" t="s">
        <v>650</v>
      </c>
      <c r="J529" s="38" t="s">
        <v>664</v>
      </c>
      <c r="K529" s="30" t="str">
        <f t="shared" si="78"/>
        <v>Africa→Kenya→Nairobi</v>
      </c>
      <c r="L529" s="38" t="s">
        <v>704</v>
      </c>
      <c r="M529" s="38" t="s">
        <v>710</v>
      </c>
      <c r="N529" s="38" t="s">
        <v>726</v>
      </c>
      <c r="O529" s="38" t="s">
        <v>731</v>
      </c>
      <c r="P529" s="38" t="s">
        <v>1261</v>
      </c>
      <c r="Q529" s="39">
        <v>1208.74</v>
      </c>
      <c r="R529" s="39">
        <v>1594.78</v>
      </c>
      <c r="S529" s="39" t="str">
        <f>IF('standardised dimensions'!$R529&lt;=_xlfn.PERCENTILE.INC( Q529:Q1150,0.25),"Low",IF(R529&lt;=_xlfn.PERCENTILE.INC(Q529:Q1150,0.5),"Medium","High"))</f>
        <v>High</v>
      </c>
      <c r="T529" s="40">
        <v>5.8999999999999997E-2</v>
      </c>
      <c r="U529" s="37">
        <v>39</v>
      </c>
      <c r="V529" s="39">
        <f t="shared" si="72"/>
        <v>58526.83122</v>
      </c>
      <c r="W529" s="39">
        <f t="shared" si="73"/>
        <v>47140.86</v>
      </c>
      <c r="X529" s="39">
        <f t="shared" si="79"/>
        <v>11385.971219999999</v>
      </c>
      <c r="Y529" s="40">
        <f t="shared" si="80"/>
        <v>0.1945427589817838</v>
      </c>
    </row>
    <row r="530" spans="1:25" x14ac:dyDescent="0.3">
      <c r="A530" s="41" t="s">
        <v>543</v>
      </c>
      <c r="B530" s="42">
        <v>45162</v>
      </c>
      <c r="C530" s="42" t="str">
        <f t="shared" si="74"/>
        <v>Aug-2023</v>
      </c>
      <c r="D530" s="42" t="str">
        <f t="shared" si="75"/>
        <v>Q3-2023</v>
      </c>
      <c r="E530" s="42">
        <v>45189</v>
      </c>
      <c r="F530" s="42">
        <f t="shared" si="76"/>
        <v>45189</v>
      </c>
      <c r="G530" s="43">
        <f t="shared" si="77"/>
        <v>27</v>
      </c>
      <c r="H530" s="44" t="s">
        <v>646</v>
      </c>
      <c r="I530" s="44" t="s">
        <v>661</v>
      </c>
      <c r="J530" s="44" t="s">
        <v>687</v>
      </c>
      <c r="K530" s="30" t="str">
        <f t="shared" si="78"/>
        <v>Africa→South Africa→Durban</v>
      </c>
      <c r="L530" s="44" t="s">
        <v>705</v>
      </c>
      <c r="M530" s="44" t="s">
        <v>709</v>
      </c>
      <c r="N530" s="44" t="s">
        <v>724</v>
      </c>
      <c r="O530" s="44" t="s">
        <v>728</v>
      </c>
      <c r="P530" s="44" t="s">
        <v>1262</v>
      </c>
      <c r="Q530" s="45">
        <v>1399.64</v>
      </c>
      <c r="R530" s="45">
        <v>3342.11</v>
      </c>
      <c r="S530" s="45" t="str">
        <f>IF('standardised dimensions'!$R530&lt;=_xlfn.PERCENTILE.INC( Q530:Q1151,0.25),"Low",IF(R530&lt;=_xlfn.PERCENTILE.INC(Q530:Q1151,0.5),"Medium","High"))</f>
        <v>High</v>
      </c>
      <c r="T530" s="46">
        <v>0</v>
      </c>
      <c r="U530" s="43">
        <v>10</v>
      </c>
      <c r="V530" s="45">
        <f t="shared" si="72"/>
        <v>33421.1</v>
      </c>
      <c r="W530" s="45">
        <f t="shared" si="73"/>
        <v>13996.400000000001</v>
      </c>
      <c r="X530" s="45">
        <f t="shared" si="79"/>
        <v>19424.699999999997</v>
      </c>
      <c r="Y530" s="46">
        <f t="shared" si="80"/>
        <v>0.58121067229983447</v>
      </c>
    </row>
    <row r="531" spans="1:25" x14ac:dyDescent="0.3">
      <c r="A531" s="35" t="s">
        <v>544</v>
      </c>
      <c r="B531" s="36">
        <v>45316</v>
      </c>
      <c r="C531" s="36" t="str">
        <f t="shared" si="74"/>
        <v>Jan-2024</v>
      </c>
      <c r="D531" s="36" t="str">
        <f t="shared" si="75"/>
        <v>Q1-2024</v>
      </c>
      <c r="E531" s="36">
        <v>45330</v>
      </c>
      <c r="F531" s="36">
        <f t="shared" si="76"/>
        <v>45330</v>
      </c>
      <c r="G531" s="37">
        <f t="shared" si="77"/>
        <v>14</v>
      </c>
      <c r="H531" s="38" t="s">
        <v>647</v>
      </c>
      <c r="I531" s="38" t="s">
        <v>652</v>
      </c>
      <c r="J531" s="38" t="s">
        <v>666</v>
      </c>
      <c r="K531" s="30" t="str">
        <f t="shared" si="78"/>
        <v>Asia→Japan→Osaka</v>
      </c>
      <c r="L531" s="38" t="s">
        <v>704</v>
      </c>
      <c r="M531" s="38" t="s">
        <v>709</v>
      </c>
      <c r="N531" s="38" t="s">
        <v>714</v>
      </c>
      <c r="O531" s="38" t="s">
        <v>729</v>
      </c>
      <c r="P531" s="38" t="s">
        <v>1263</v>
      </c>
      <c r="Q531" s="39">
        <v>937.16</v>
      </c>
      <c r="R531" s="39">
        <v>1069.77</v>
      </c>
      <c r="S531" s="39" t="str">
        <f>IF('standardised dimensions'!$R531&lt;=_xlfn.PERCENTILE.INC( Q531:Q1152,0.25),"Low",IF(R531&lt;=_xlfn.PERCENTILE.INC(Q531:Q1152,0.5),"Medium","High"))</f>
        <v>High</v>
      </c>
      <c r="T531" s="40">
        <v>3.7999999999999999E-2</v>
      </c>
      <c r="U531" s="37">
        <v>9</v>
      </c>
      <c r="V531" s="39">
        <f t="shared" si="72"/>
        <v>9262.0686600000008</v>
      </c>
      <c r="W531" s="39">
        <f t="shared" si="73"/>
        <v>8434.44</v>
      </c>
      <c r="X531" s="39">
        <f t="shared" si="79"/>
        <v>827.62866000000031</v>
      </c>
      <c r="Y531" s="40">
        <f t="shared" si="80"/>
        <v>8.9356783066645962E-2</v>
      </c>
    </row>
    <row r="532" spans="1:25" x14ac:dyDescent="0.3">
      <c r="A532" s="41" t="s">
        <v>545</v>
      </c>
      <c r="B532" s="42">
        <v>45727</v>
      </c>
      <c r="C532" s="42" t="str">
        <f t="shared" si="74"/>
        <v>Mar-2025</v>
      </c>
      <c r="D532" s="42" t="str">
        <f t="shared" si="75"/>
        <v>Q1-2025</v>
      </c>
      <c r="E532" s="42">
        <v>45742</v>
      </c>
      <c r="F532" s="42">
        <f t="shared" si="76"/>
        <v>45742</v>
      </c>
      <c r="G532" s="43">
        <f t="shared" si="77"/>
        <v>15</v>
      </c>
      <c r="H532" s="44" t="s">
        <v>649</v>
      </c>
      <c r="I532" s="44" t="s">
        <v>656</v>
      </c>
      <c r="J532" s="44" t="s">
        <v>671</v>
      </c>
      <c r="K532" s="30" t="str">
        <f t="shared" si="78"/>
        <v>Europe→Germany→Berlin</v>
      </c>
      <c r="L532" s="44" t="s">
        <v>705</v>
      </c>
      <c r="M532" s="44" t="s">
        <v>708</v>
      </c>
      <c r="N532" s="44" t="s">
        <v>714</v>
      </c>
      <c r="O532" s="44" t="s">
        <v>730</v>
      </c>
      <c r="P532" s="44" t="s">
        <v>1264</v>
      </c>
      <c r="Q532" s="45">
        <v>116.97</v>
      </c>
      <c r="R532" s="45">
        <v>140.82</v>
      </c>
      <c r="S532" s="45" t="str">
        <f>IF('standardised dimensions'!$R532&lt;=_xlfn.PERCENTILE.INC( Q532:Q1153,0.25),"Low",IF(R532&lt;=_xlfn.PERCENTILE.INC(Q532:Q1153,0.5),"Medium","High"))</f>
        <v>Low</v>
      </c>
      <c r="T532" s="46">
        <v>0.122</v>
      </c>
      <c r="U532" s="43">
        <v>5</v>
      </c>
      <c r="V532" s="45">
        <f t="shared" si="72"/>
        <v>618.19979999999987</v>
      </c>
      <c r="W532" s="45">
        <f t="shared" si="73"/>
        <v>584.85</v>
      </c>
      <c r="X532" s="45">
        <f t="shared" si="79"/>
        <v>33.349799999999846</v>
      </c>
      <c r="Y532" s="46">
        <f t="shared" si="80"/>
        <v>5.3946636669891926E-2</v>
      </c>
    </row>
    <row r="533" spans="1:25" x14ac:dyDescent="0.3">
      <c r="A533" s="35" t="s">
        <v>546</v>
      </c>
      <c r="B533" s="36">
        <v>45769</v>
      </c>
      <c r="C533" s="36" t="str">
        <f t="shared" si="74"/>
        <v>Apr-2025</v>
      </c>
      <c r="D533" s="36" t="str">
        <f t="shared" si="75"/>
        <v>Q2-2025</v>
      </c>
      <c r="E533" s="36">
        <v>45789</v>
      </c>
      <c r="F533" s="36">
        <f t="shared" si="76"/>
        <v>45789</v>
      </c>
      <c r="G533" s="37">
        <f t="shared" si="77"/>
        <v>20</v>
      </c>
      <c r="H533" s="38" t="s">
        <v>649</v>
      </c>
      <c r="I533" s="38" t="s">
        <v>657</v>
      </c>
      <c r="J533" s="38" t="s">
        <v>679</v>
      </c>
      <c r="K533" s="30" t="str">
        <f t="shared" si="78"/>
        <v>Europe→France→Lyon</v>
      </c>
      <c r="L533" s="38" t="s">
        <v>706</v>
      </c>
      <c r="M533" s="38" t="s">
        <v>709</v>
      </c>
      <c r="N533" s="38" t="s">
        <v>723</v>
      </c>
      <c r="O533" s="38" t="s">
        <v>732</v>
      </c>
      <c r="P533" s="38" t="s">
        <v>1265</v>
      </c>
      <c r="Q533" s="39">
        <v>59.51</v>
      </c>
      <c r="R533" s="39">
        <v>67.040000000000006</v>
      </c>
      <c r="S533" s="39" t="str">
        <f>IF('standardised dimensions'!$R533&lt;=_xlfn.PERCENTILE.INC( Q533:Q1154,0.25),"Low",IF(R533&lt;=_xlfn.PERCENTILE.INC(Q533:Q1154,0.5),"Medium","High"))</f>
        <v>Low</v>
      </c>
      <c r="T533" s="40">
        <v>0.114</v>
      </c>
      <c r="U533" s="37">
        <v>9</v>
      </c>
      <c r="V533" s="39">
        <f t="shared" si="72"/>
        <v>534.57695999999999</v>
      </c>
      <c r="W533" s="39">
        <f t="shared" si="73"/>
        <v>535.59</v>
      </c>
      <c r="X533" s="39">
        <f t="shared" si="79"/>
        <v>-1.0130400000000463</v>
      </c>
      <c r="Y533" s="40">
        <f t="shared" si="80"/>
        <v>-1.8950311663264469E-3</v>
      </c>
    </row>
    <row r="534" spans="1:25" x14ac:dyDescent="0.3">
      <c r="A534" s="41" t="s">
        <v>547</v>
      </c>
      <c r="B534" s="42">
        <v>45155</v>
      </c>
      <c r="C534" s="42" t="str">
        <f t="shared" si="74"/>
        <v>Aug-2023</v>
      </c>
      <c r="D534" s="42" t="str">
        <f t="shared" si="75"/>
        <v>Q3-2023</v>
      </c>
      <c r="E534" s="42">
        <v>45172</v>
      </c>
      <c r="F534" s="42">
        <f t="shared" si="76"/>
        <v>45172</v>
      </c>
      <c r="G534" s="43">
        <f t="shared" si="77"/>
        <v>17</v>
      </c>
      <c r="H534" s="44" t="s">
        <v>646</v>
      </c>
      <c r="I534" s="44" t="s">
        <v>661</v>
      </c>
      <c r="J534" s="44" t="s">
        <v>687</v>
      </c>
      <c r="K534" s="30" t="str">
        <f t="shared" si="78"/>
        <v>Africa→South Africa→Durban</v>
      </c>
      <c r="L534" s="44" t="s">
        <v>706</v>
      </c>
      <c r="M534" s="44" t="s">
        <v>707</v>
      </c>
      <c r="N534" s="44" t="s">
        <v>720</v>
      </c>
      <c r="O534" s="44" t="s">
        <v>730</v>
      </c>
      <c r="P534" s="44" t="s">
        <v>1266</v>
      </c>
      <c r="Q534" s="45">
        <v>676.37</v>
      </c>
      <c r="R534" s="45">
        <v>1276.67</v>
      </c>
      <c r="S534" s="45" t="str">
        <f>IF('standardised dimensions'!$R534&lt;=_xlfn.PERCENTILE.INC( Q534:Q1155,0.25),"Low",IF(R534&lt;=_xlfn.PERCENTILE.INC(Q534:Q1155,0.5),"Medium","High"))</f>
        <v>High</v>
      </c>
      <c r="T534" s="46">
        <v>6.6000000000000003E-2</v>
      </c>
      <c r="U534" s="43">
        <v>10</v>
      </c>
      <c r="V534" s="45">
        <f t="shared" si="72"/>
        <v>11924.0978</v>
      </c>
      <c r="W534" s="45">
        <f t="shared" si="73"/>
        <v>6763.7</v>
      </c>
      <c r="X534" s="45">
        <f t="shared" si="79"/>
        <v>5160.3977999999997</v>
      </c>
      <c r="Y534" s="46">
        <f t="shared" si="80"/>
        <v>0.4327705027712872</v>
      </c>
    </row>
    <row r="535" spans="1:25" x14ac:dyDescent="0.3">
      <c r="A535" s="35" t="s">
        <v>548</v>
      </c>
      <c r="B535" s="36">
        <v>45832</v>
      </c>
      <c r="C535" s="36" t="str">
        <f t="shared" si="74"/>
        <v>Jun-2025</v>
      </c>
      <c r="D535" s="36" t="str">
        <f t="shared" si="75"/>
        <v>Q2-2025</v>
      </c>
      <c r="E535" s="36">
        <v>45852</v>
      </c>
      <c r="F535" s="36">
        <f t="shared" si="76"/>
        <v>45852</v>
      </c>
      <c r="G535" s="37">
        <f t="shared" si="77"/>
        <v>20</v>
      </c>
      <c r="H535" s="38" t="s">
        <v>646</v>
      </c>
      <c r="I535" s="38" t="s">
        <v>661</v>
      </c>
      <c r="J535" s="38" t="s">
        <v>682</v>
      </c>
      <c r="K535" s="30" t="str">
        <f t="shared" si="78"/>
        <v>Africa→South Africa→Johannesburg</v>
      </c>
      <c r="L535" s="38" t="s">
        <v>706</v>
      </c>
      <c r="M535" s="38" t="s">
        <v>709</v>
      </c>
      <c r="N535" s="38" t="s">
        <v>713</v>
      </c>
      <c r="O535" s="38" t="s">
        <v>731</v>
      </c>
      <c r="P535" s="38" t="s">
        <v>1267</v>
      </c>
      <c r="Q535" s="39">
        <v>1151.06</v>
      </c>
      <c r="R535" s="39">
        <v>2821.36</v>
      </c>
      <c r="S535" s="39" t="str">
        <f>IF('standardised dimensions'!$R535&lt;=_xlfn.PERCENTILE.INC( Q535:Q1156,0.25),"Low",IF(R535&lt;=_xlfn.PERCENTILE.INC(Q535:Q1156,0.5),"Medium","High"))</f>
        <v>High</v>
      </c>
      <c r="T535" s="40">
        <v>0.248</v>
      </c>
      <c r="U535" s="37">
        <v>20</v>
      </c>
      <c r="V535" s="39">
        <f t="shared" si="72"/>
        <v>42433.254400000005</v>
      </c>
      <c r="W535" s="39">
        <f t="shared" si="73"/>
        <v>23021.199999999997</v>
      </c>
      <c r="X535" s="39">
        <f t="shared" si="79"/>
        <v>19412.054400000008</v>
      </c>
      <c r="Y535" s="40">
        <f t="shared" si="80"/>
        <v>0.45747267501594235</v>
      </c>
    </row>
    <row r="536" spans="1:25" x14ac:dyDescent="0.3">
      <c r="A536" s="41" t="s">
        <v>549</v>
      </c>
      <c r="B536" s="42">
        <v>45667</v>
      </c>
      <c r="C536" s="42" t="str">
        <f t="shared" si="74"/>
        <v>Jan-2025</v>
      </c>
      <c r="D536" s="42" t="str">
        <f t="shared" si="75"/>
        <v>Q1-2025</v>
      </c>
      <c r="E536" s="42">
        <v>45694</v>
      </c>
      <c r="F536" s="42">
        <f t="shared" si="76"/>
        <v>45694</v>
      </c>
      <c r="G536" s="43">
        <f t="shared" si="77"/>
        <v>27</v>
      </c>
      <c r="H536" s="44" t="s">
        <v>648</v>
      </c>
      <c r="I536" s="44" t="s">
        <v>655</v>
      </c>
      <c r="J536" s="44" t="s">
        <v>672</v>
      </c>
      <c r="K536" s="30" t="str">
        <f t="shared" si="78"/>
        <v>Americas→Brazil→Brasília</v>
      </c>
      <c r="L536" s="44" t="s">
        <v>703</v>
      </c>
      <c r="M536" s="44" t="s">
        <v>707</v>
      </c>
      <c r="N536" s="44" t="s">
        <v>717</v>
      </c>
      <c r="O536" s="44" t="s">
        <v>731</v>
      </c>
      <c r="P536" s="44" t="s">
        <v>1268</v>
      </c>
      <c r="Q536" s="45">
        <v>725.62</v>
      </c>
      <c r="R536" s="45">
        <v>1559.19</v>
      </c>
      <c r="S536" s="45" t="str">
        <f>IF('standardised dimensions'!$R536&lt;=_xlfn.PERCENTILE.INC( Q536:Q1157,0.25),"Low",IF(R536&lt;=_xlfn.PERCENTILE.INC(Q536:Q1157,0.5),"Medium","High"))</f>
        <v>High</v>
      </c>
      <c r="T536" s="46">
        <v>0.19</v>
      </c>
      <c r="U536" s="43">
        <v>12</v>
      </c>
      <c r="V536" s="45">
        <f t="shared" si="72"/>
        <v>15155.326800000001</v>
      </c>
      <c r="W536" s="45">
        <f t="shared" si="73"/>
        <v>8707.44</v>
      </c>
      <c r="X536" s="45">
        <f t="shared" si="79"/>
        <v>6447.8868000000002</v>
      </c>
      <c r="Y536" s="46">
        <f t="shared" si="80"/>
        <v>0.42545349797405885</v>
      </c>
    </row>
    <row r="537" spans="1:25" x14ac:dyDescent="0.3">
      <c r="A537" s="35" t="s">
        <v>550</v>
      </c>
      <c r="B537" s="36">
        <v>45108</v>
      </c>
      <c r="C537" s="36" t="str">
        <f t="shared" si="74"/>
        <v>Jul-2023</v>
      </c>
      <c r="D537" s="36" t="str">
        <f t="shared" si="75"/>
        <v>Q3-2023</v>
      </c>
      <c r="E537" s="36">
        <v>45118</v>
      </c>
      <c r="F537" s="36">
        <f t="shared" si="76"/>
        <v>45118</v>
      </c>
      <c r="G537" s="37">
        <f t="shared" si="77"/>
        <v>10</v>
      </c>
      <c r="H537" s="38" t="s">
        <v>649</v>
      </c>
      <c r="I537" s="38" t="s">
        <v>657</v>
      </c>
      <c r="J537" s="38" t="s">
        <v>690</v>
      </c>
      <c r="K537" s="30" t="str">
        <f t="shared" si="78"/>
        <v>Europe→France→Paris</v>
      </c>
      <c r="L537" s="38" t="s">
        <v>701</v>
      </c>
      <c r="M537" s="38" t="s">
        <v>711</v>
      </c>
      <c r="N537" s="38" t="s">
        <v>721</v>
      </c>
      <c r="O537" s="38" t="s">
        <v>729</v>
      </c>
      <c r="P537" s="38" t="s">
        <v>1269</v>
      </c>
      <c r="Q537" s="39">
        <v>479.5</v>
      </c>
      <c r="R537" s="39">
        <v>656.66</v>
      </c>
      <c r="S537" s="39" t="str">
        <f>IF('standardised dimensions'!$R537&lt;=_xlfn.PERCENTILE.INC( Q537:Q1158,0.25),"Low",IF(R537&lt;=_xlfn.PERCENTILE.INC(Q537:Q1158,0.5),"Medium","High"))</f>
        <v>Medium</v>
      </c>
      <c r="T537" s="40">
        <v>0.14899999999999999</v>
      </c>
      <c r="U537" s="37">
        <v>14</v>
      </c>
      <c r="V537" s="39">
        <f t="shared" si="72"/>
        <v>7823.4472399999995</v>
      </c>
      <c r="W537" s="39">
        <f t="shared" si="73"/>
        <v>6713</v>
      </c>
      <c r="X537" s="39">
        <f t="shared" si="79"/>
        <v>1110.4472399999995</v>
      </c>
      <c r="Y537" s="40">
        <f t="shared" si="80"/>
        <v>0.14193835606412289</v>
      </c>
    </row>
    <row r="538" spans="1:25" x14ac:dyDescent="0.3">
      <c r="A538" s="41" t="s">
        <v>551</v>
      </c>
      <c r="B538" s="42">
        <v>45520</v>
      </c>
      <c r="C538" s="42" t="str">
        <f t="shared" si="74"/>
        <v>Aug-2024</v>
      </c>
      <c r="D538" s="42" t="str">
        <f t="shared" si="75"/>
        <v>Q3-2024</v>
      </c>
      <c r="E538" s="42">
        <v>45530</v>
      </c>
      <c r="F538" s="42">
        <f t="shared" si="76"/>
        <v>45530</v>
      </c>
      <c r="G538" s="43">
        <f t="shared" si="77"/>
        <v>10</v>
      </c>
      <c r="H538" s="44" t="s">
        <v>648</v>
      </c>
      <c r="I538" s="44" t="s">
        <v>660</v>
      </c>
      <c r="J538" s="44" t="s">
        <v>677</v>
      </c>
      <c r="K538" s="30" t="str">
        <f t="shared" si="78"/>
        <v>Americas→USA→Chicago</v>
      </c>
      <c r="L538" s="44" t="s">
        <v>701</v>
      </c>
      <c r="M538" s="44" t="s">
        <v>710</v>
      </c>
      <c r="N538" s="44" t="s">
        <v>716</v>
      </c>
      <c r="O538" s="44" t="s">
        <v>731</v>
      </c>
      <c r="P538" s="44" t="s">
        <v>1121</v>
      </c>
      <c r="Q538" s="45">
        <v>1291.7</v>
      </c>
      <c r="R538" s="45">
        <v>2657.84</v>
      </c>
      <c r="S538" s="45" t="str">
        <f>IF('standardised dimensions'!$R538&lt;=_xlfn.PERCENTILE.INC( Q538:Q1159,0.25),"Low",IF(R538&lt;=_xlfn.PERCENTILE.INC(Q538:Q1159,0.5),"Medium","High"))</f>
        <v>High</v>
      </c>
      <c r="T538" s="46">
        <v>8.6999999999999994E-2</v>
      </c>
      <c r="U538" s="43">
        <v>21</v>
      </c>
      <c r="V538" s="45">
        <f t="shared" si="72"/>
        <v>50958.766320000002</v>
      </c>
      <c r="W538" s="45">
        <f t="shared" si="73"/>
        <v>27125.7</v>
      </c>
      <c r="X538" s="45">
        <f t="shared" si="79"/>
        <v>23833.066320000002</v>
      </c>
      <c r="Y538" s="46">
        <f t="shared" si="80"/>
        <v>0.46769315745083367</v>
      </c>
    </row>
    <row r="539" spans="1:25" x14ac:dyDescent="0.3">
      <c r="A539" s="35" t="s">
        <v>552</v>
      </c>
      <c r="B539" s="36">
        <v>45114</v>
      </c>
      <c r="C539" s="36" t="str">
        <f t="shared" si="74"/>
        <v>Jul-2023</v>
      </c>
      <c r="D539" s="36" t="str">
        <f t="shared" si="75"/>
        <v>Q3-2023</v>
      </c>
      <c r="E539" s="36">
        <v>45120</v>
      </c>
      <c r="F539" s="36">
        <f t="shared" si="76"/>
        <v>45120</v>
      </c>
      <c r="G539" s="37">
        <f t="shared" si="77"/>
        <v>6</v>
      </c>
      <c r="H539" s="38" t="s">
        <v>646</v>
      </c>
      <c r="I539" s="38" t="s">
        <v>661</v>
      </c>
      <c r="J539" s="38" t="s">
        <v>695</v>
      </c>
      <c r="K539" s="30" t="str">
        <f t="shared" si="78"/>
        <v>Africa→South Africa→Cape Town</v>
      </c>
      <c r="L539" s="38" t="s">
        <v>705</v>
      </c>
      <c r="M539" s="38" t="s">
        <v>709</v>
      </c>
      <c r="N539" s="38" t="s">
        <v>717</v>
      </c>
      <c r="O539" s="38" t="s">
        <v>733</v>
      </c>
      <c r="P539" s="38" t="s">
        <v>1270</v>
      </c>
      <c r="Q539" s="39">
        <v>612.59</v>
      </c>
      <c r="R539" s="39">
        <v>1424.74</v>
      </c>
      <c r="S539" s="39" t="str">
        <f>IF('standardised dimensions'!$R539&lt;=_xlfn.PERCENTILE.INC( Q539:Q1160,0.25),"Low",IF(R539&lt;=_xlfn.PERCENTILE.INC(Q539:Q1160,0.5),"Medium","High"))</f>
        <v>High</v>
      </c>
      <c r="T539" s="40">
        <v>4.3999999999999997E-2</v>
      </c>
      <c r="U539" s="37">
        <v>15</v>
      </c>
      <c r="V539" s="39">
        <f t="shared" si="72"/>
        <v>20430.771599999996</v>
      </c>
      <c r="W539" s="39">
        <f t="shared" si="73"/>
        <v>9188.85</v>
      </c>
      <c r="X539" s="39">
        <f t="shared" si="79"/>
        <v>11241.921599999996</v>
      </c>
      <c r="Y539" s="40">
        <f t="shared" si="80"/>
        <v>0.55024459281802152</v>
      </c>
    </row>
    <row r="540" spans="1:25" x14ac:dyDescent="0.3">
      <c r="A540" s="41" t="s">
        <v>553</v>
      </c>
      <c r="B540" s="42">
        <v>45288</v>
      </c>
      <c r="C540" s="42" t="str">
        <f t="shared" si="74"/>
        <v>Dec-2023</v>
      </c>
      <c r="D540" s="42" t="str">
        <f t="shared" si="75"/>
        <v>Q4-2023</v>
      </c>
      <c r="E540" s="42">
        <v>45292</v>
      </c>
      <c r="F540" s="42">
        <f t="shared" si="76"/>
        <v>45292</v>
      </c>
      <c r="G540" s="43">
        <f t="shared" si="77"/>
        <v>4</v>
      </c>
      <c r="H540" s="44" t="s">
        <v>646</v>
      </c>
      <c r="I540" s="44" t="s">
        <v>661</v>
      </c>
      <c r="J540" s="44" t="s">
        <v>695</v>
      </c>
      <c r="K540" s="30" t="str">
        <f t="shared" si="78"/>
        <v>Africa→South Africa→Cape Town</v>
      </c>
      <c r="L540" s="44" t="s">
        <v>702</v>
      </c>
      <c r="M540" s="44" t="s">
        <v>710</v>
      </c>
      <c r="N540" s="44" t="s">
        <v>720</v>
      </c>
      <c r="O540" s="44" t="s">
        <v>728</v>
      </c>
      <c r="P540" s="44" t="s">
        <v>1271</v>
      </c>
      <c r="Q540" s="45">
        <v>1141.8</v>
      </c>
      <c r="R540" s="45">
        <v>2318.7399999999998</v>
      </c>
      <c r="S540" s="45" t="str">
        <f>IF('standardised dimensions'!$R540&lt;=_xlfn.PERCENTILE.INC( Q540:Q1161,0.25),"Low",IF(R540&lt;=_xlfn.PERCENTILE.INC(Q540:Q1161,0.5),"Medium","High"))</f>
        <v>High</v>
      </c>
      <c r="T540" s="46">
        <v>0.107</v>
      </c>
      <c r="U540" s="43">
        <v>32</v>
      </c>
      <c r="V540" s="45">
        <f t="shared" si="72"/>
        <v>66260.314239999992</v>
      </c>
      <c r="W540" s="45">
        <f t="shared" si="73"/>
        <v>36537.599999999999</v>
      </c>
      <c r="X540" s="45">
        <f t="shared" si="79"/>
        <v>29722.714239999994</v>
      </c>
      <c r="Y540" s="46">
        <f t="shared" si="80"/>
        <v>0.44857490612468304</v>
      </c>
    </row>
    <row r="541" spans="1:25" x14ac:dyDescent="0.3">
      <c r="A541" s="35" t="s">
        <v>554</v>
      </c>
      <c r="B541" s="36">
        <v>44952</v>
      </c>
      <c r="C541" s="36" t="str">
        <f t="shared" si="74"/>
        <v>Jan-2023</v>
      </c>
      <c r="D541" s="36" t="str">
        <f t="shared" si="75"/>
        <v>Q1-2023</v>
      </c>
      <c r="E541" s="36">
        <v>44972</v>
      </c>
      <c r="F541" s="36">
        <f t="shared" si="76"/>
        <v>44972</v>
      </c>
      <c r="G541" s="37">
        <f t="shared" si="77"/>
        <v>20</v>
      </c>
      <c r="H541" s="38" t="s">
        <v>649</v>
      </c>
      <c r="I541" s="38" t="s">
        <v>656</v>
      </c>
      <c r="J541" s="38" t="s">
        <v>671</v>
      </c>
      <c r="K541" s="30" t="str">
        <f t="shared" si="78"/>
        <v>Europe→Germany→Berlin</v>
      </c>
      <c r="L541" s="38" t="s">
        <v>705</v>
      </c>
      <c r="M541" s="38" t="s">
        <v>708</v>
      </c>
      <c r="N541" s="38" t="s">
        <v>719</v>
      </c>
      <c r="O541" s="38" t="s">
        <v>729</v>
      </c>
      <c r="P541" s="38" t="s">
        <v>1272</v>
      </c>
      <c r="Q541" s="39">
        <v>492.62</v>
      </c>
      <c r="R541" s="39">
        <v>366.7</v>
      </c>
      <c r="S541" s="39" t="str">
        <f>IF('standardised dimensions'!$R541&lt;=_xlfn.PERCENTILE.INC( Q541:Q1162,0.25),"Low",IF(R541&lt;=_xlfn.PERCENTILE.INC(Q541:Q1162,0.5),"Medium","High"))</f>
        <v>Low</v>
      </c>
      <c r="T541" s="40">
        <v>8.8999999999999996E-2</v>
      </c>
      <c r="U541" s="37">
        <v>10</v>
      </c>
      <c r="V541" s="39">
        <f t="shared" si="72"/>
        <v>3340.6370000000002</v>
      </c>
      <c r="W541" s="39">
        <f t="shared" si="73"/>
        <v>4926.2</v>
      </c>
      <c r="X541" s="39">
        <f t="shared" si="79"/>
        <v>-1585.5629999999996</v>
      </c>
      <c r="Y541" s="40">
        <f t="shared" si="80"/>
        <v>-0.47462894052840809</v>
      </c>
    </row>
    <row r="542" spans="1:25" x14ac:dyDescent="0.3">
      <c r="A542" s="41" t="s">
        <v>555</v>
      </c>
      <c r="B542" s="42">
        <v>45115</v>
      </c>
      <c r="C542" s="42" t="str">
        <f t="shared" si="74"/>
        <v>Jul-2023</v>
      </c>
      <c r="D542" s="42" t="str">
        <f t="shared" si="75"/>
        <v>Q3-2023</v>
      </c>
      <c r="E542" s="42">
        <v>45116</v>
      </c>
      <c r="F542" s="42">
        <f t="shared" si="76"/>
        <v>45116</v>
      </c>
      <c r="G542" s="43">
        <f t="shared" si="77"/>
        <v>1</v>
      </c>
      <c r="H542" s="44" t="s">
        <v>646</v>
      </c>
      <c r="I542" s="44" t="s">
        <v>650</v>
      </c>
      <c r="J542" s="44" t="s">
        <v>664</v>
      </c>
      <c r="K542" s="30" t="str">
        <f t="shared" si="78"/>
        <v>Africa→Kenya→Nairobi</v>
      </c>
      <c r="L542" s="44" t="s">
        <v>704</v>
      </c>
      <c r="M542" s="44" t="s">
        <v>708</v>
      </c>
      <c r="N542" s="44" t="s">
        <v>726</v>
      </c>
      <c r="O542" s="44" t="s">
        <v>731</v>
      </c>
      <c r="P542" s="44" t="s">
        <v>1273</v>
      </c>
      <c r="Q542" s="45">
        <v>1258.72</v>
      </c>
      <c r="R542" s="45">
        <v>2797.41</v>
      </c>
      <c r="S542" s="45" t="str">
        <f>IF('standardised dimensions'!$R542&lt;=_xlfn.PERCENTILE.INC( Q542:Q1163,0.25),"Low",IF(R542&lt;=_xlfn.PERCENTILE.INC(Q542:Q1163,0.5),"Medium","High"))</f>
        <v>High</v>
      </c>
      <c r="T542" s="46">
        <v>0</v>
      </c>
      <c r="U542" s="43">
        <v>7</v>
      </c>
      <c r="V542" s="45">
        <f t="shared" si="72"/>
        <v>19581.87</v>
      </c>
      <c r="W542" s="45">
        <f t="shared" si="73"/>
        <v>8811.0400000000009</v>
      </c>
      <c r="X542" s="45">
        <f t="shared" si="79"/>
        <v>10770.829999999998</v>
      </c>
      <c r="Y542" s="46">
        <f t="shared" si="80"/>
        <v>0.55004093071805704</v>
      </c>
    </row>
    <row r="543" spans="1:25" x14ac:dyDescent="0.3">
      <c r="A543" s="35" t="s">
        <v>556</v>
      </c>
      <c r="B543" s="36">
        <v>45450</v>
      </c>
      <c r="C543" s="36" t="str">
        <f t="shared" si="74"/>
        <v>Jun-2024</v>
      </c>
      <c r="D543" s="36" t="str">
        <f t="shared" si="75"/>
        <v>Q2-2024</v>
      </c>
      <c r="E543" s="36">
        <v>45452</v>
      </c>
      <c r="F543" s="36">
        <f t="shared" si="76"/>
        <v>45452</v>
      </c>
      <c r="G543" s="37">
        <f t="shared" si="77"/>
        <v>2</v>
      </c>
      <c r="H543" s="38" t="s">
        <v>647</v>
      </c>
      <c r="I543" s="38" t="s">
        <v>659</v>
      </c>
      <c r="J543" s="38" t="s">
        <v>685</v>
      </c>
      <c r="K543" s="30" t="str">
        <f t="shared" si="78"/>
        <v>Asia→China→Shanghai</v>
      </c>
      <c r="L543" s="38" t="s">
        <v>701</v>
      </c>
      <c r="M543" s="38" t="s">
        <v>707</v>
      </c>
      <c r="N543" s="38" t="s">
        <v>719</v>
      </c>
      <c r="O543" s="38" t="s">
        <v>732</v>
      </c>
      <c r="P543" s="38" t="s">
        <v>1274</v>
      </c>
      <c r="Q543" s="39">
        <v>1370.28</v>
      </c>
      <c r="R543" s="39">
        <v>2209.66</v>
      </c>
      <c r="S543" s="39" t="str">
        <f>IF('standardised dimensions'!$R543&lt;=_xlfn.PERCENTILE.INC( Q543:Q1164,0.25),"Low",IF(R543&lt;=_xlfn.PERCENTILE.INC(Q543:Q1164,0.5),"Medium","High"))</f>
        <v>High</v>
      </c>
      <c r="T543" s="40">
        <v>0.13300000000000001</v>
      </c>
      <c r="U543" s="37">
        <v>16</v>
      </c>
      <c r="V543" s="39">
        <f t="shared" si="72"/>
        <v>30652.403519999996</v>
      </c>
      <c r="W543" s="39">
        <f t="shared" si="73"/>
        <v>21924.48</v>
      </c>
      <c r="X543" s="39">
        <f t="shared" si="79"/>
        <v>8727.9235199999966</v>
      </c>
      <c r="Y543" s="40">
        <f t="shared" si="80"/>
        <v>0.28473863442079589</v>
      </c>
    </row>
    <row r="544" spans="1:25" x14ac:dyDescent="0.3">
      <c r="A544" s="41" t="s">
        <v>557</v>
      </c>
      <c r="B544" s="42">
        <v>44968</v>
      </c>
      <c r="C544" s="42" t="str">
        <f t="shared" si="74"/>
        <v>Feb-2023</v>
      </c>
      <c r="D544" s="42" t="str">
        <f t="shared" si="75"/>
        <v>Q1-2023</v>
      </c>
      <c r="E544" s="42">
        <v>44969</v>
      </c>
      <c r="F544" s="42">
        <f t="shared" si="76"/>
        <v>44969</v>
      </c>
      <c r="G544" s="43">
        <f t="shared" si="77"/>
        <v>1</v>
      </c>
      <c r="H544" s="44" t="s">
        <v>646</v>
      </c>
      <c r="I544" s="44" t="s">
        <v>651</v>
      </c>
      <c r="J544" s="44" t="s">
        <v>663</v>
      </c>
      <c r="K544" s="30" t="str">
        <f t="shared" si="78"/>
        <v>Africa→Nigeria→Port Harcourt</v>
      </c>
      <c r="L544" s="44" t="s">
        <v>703</v>
      </c>
      <c r="M544" s="44" t="s">
        <v>711</v>
      </c>
      <c r="N544" s="44" t="s">
        <v>726</v>
      </c>
      <c r="O544" s="44" t="s">
        <v>733</v>
      </c>
      <c r="P544" s="44" t="s">
        <v>1275</v>
      </c>
      <c r="Q544" s="45">
        <v>944.61</v>
      </c>
      <c r="R544" s="45">
        <v>839.04</v>
      </c>
      <c r="S544" s="45" t="str">
        <f>IF('standardised dimensions'!$R544&lt;=_xlfn.PERCENTILE.INC( Q544:Q1165,0.25),"Low",IF(R544&lt;=_xlfn.PERCENTILE.INC(Q544:Q1165,0.5),"Medium","High"))</f>
        <v>High</v>
      </c>
      <c r="T544" s="46">
        <v>5.8999999999999997E-2</v>
      </c>
      <c r="U544" s="43">
        <v>6</v>
      </c>
      <c r="V544" s="45">
        <f t="shared" si="72"/>
        <v>4737.2198399999997</v>
      </c>
      <c r="W544" s="45">
        <f t="shared" si="73"/>
        <v>5667.66</v>
      </c>
      <c r="X544" s="45">
        <f t="shared" si="79"/>
        <v>-930.44016000000011</v>
      </c>
      <c r="Y544" s="46">
        <f t="shared" si="80"/>
        <v>-0.19641059343363726</v>
      </c>
    </row>
    <row r="545" spans="1:25" x14ac:dyDescent="0.3">
      <c r="A545" s="35" t="s">
        <v>558</v>
      </c>
      <c r="B545" s="36">
        <v>45108</v>
      </c>
      <c r="C545" s="36" t="str">
        <f t="shared" si="74"/>
        <v>Jul-2023</v>
      </c>
      <c r="D545" s="36" t="str">
        <f t="shared" si="75"/>
        <v>Q3-2023</v>
      </c>
      <c r="E545" s="36">
        <v>45115</v>
      </c>
      <c r="F545" s="36">
        <f t="shared" si="76"/>
        <v>45115</v>
      </c>
      <c r="G545" s="37">
        <f t="shared" si="77"/>
        <v>7</v>
      </c>
      <c r="H545" s="38" t="s">
        <v>649</v>
      </c>
      <c r="I545" s="38" t="s">
        <v>656</v>
      </c>
      <c r="J545" s="38" t="s">
        <v>698</v>
      </c>
      <c r="K545" s="30" t="str">
        <f t="shared" si="78"/>
        <v>Europe→Germany→Frankfurt</v>
      </c>
      <c r="L545" s="38" t="s">
        <v>705</v>
      </c>
      <c r="M545" s="38" t="s">
        <v>710</v>
      </c>
      <c r="N545" s="38" t="s">
        <v>725</v>
      </c>
      <c r="O545" s="38" t="s">
        <v>731</v>
      </c>
      <c r="P545" s="38" t="s">
        <v>1276</v>
      </c>
      <c r="Q545" s="39">
        <v>460.21</v>
      </c>
      <c r="R545" s="39">
        <v>1139.1500000000001</v>
      </c>
      <c r="S545" s="39" t="str">
        <f>IF('standardised dimensions'!$R545&lt;=_xlfn.PERCENTILE.INC( Q545:Q1166,0.25),"Low",IF(R545&lt;=_xlfn.PERCENTILE.INC(Q545:Q1166,0.5),"Medium","High"))</f>
        <v>High</v>
      </c>
      <c r="T545" s="40">
        <v>0.115</v>
      </c>
      <c r="U545" s="37">
        <v>14</v>
      </c>
      <c r="V545" s="39">
        <f t="shared" si="72"/>
        <v>14114.068500000001</v>
      </c>
      <c r="W545" s="39">
        <f t="shared" si="73"/>
        <v>6442.94</v>
      </c>
      <c r="X545" s="39">
        <f t="shared" si="79"/>
        <v>7671.1285000000016</v>
      </c>
      <c r="Y545" s="40">
        <f t="shared" si="80"/>
        <v>0.54350937151821255</v>
      </c>
    </row>
    <row r="546" spans="1:25" x14ac:dyDescent="0.3">
      <c r="A546" s="41" t="s">
        <v>559</v>
      </c>
      <c r="B546" s="42">
        <v>45889</v>
      </c>
      <c r="C546" s="42" t="str">
        <f t="shared" si="74"/>
        <v>Aug-2025</v>
      </c>
      <c r="D546" s="42" t="str">
        <f t="shared" si="75"/>
        <v>Q3-2025</v>
      </c>
      <c r="E546" s="42">
        <v>45895</v>
      </c>
      <c r="F546" s="42">
        <f t="shared" si="76"/>
        <v>45895</v>
      </c>
      <c r="G546" s="43">
        <f t="shared" si="77"/>
        <v>6</v>
      </c>
      <c r="H546" s="44" t="s">
        <v>648</v>
      </c>
      <c r="I546" s="44" t="s">
        <v>660</v>
      </c>
      <c r="J546" s="44" t="s">
        <v>700</v>
      </c>
      <c r="K546" s="30" t="str">
        <f t="shared" si="78"/>
        <v>Americas→USA→New York</v>
      </c>
      <c r="L546" s="44" t="s">
        <v>701</v>
      </c>
      <c r="M546" s="44" t="s">
        <v>707</v>
      </c>
      <c r="N546" s="44" t="s">
        <v>724</v>
      </c>
      <c r="O546" s="44" t="s">
        <v>729</v>
      </c>
      <c r="P546" s="44" t="s">
        <v>1277</v>
      </c>
      <c r="Q546" s="45">
        <v>1304.95</v>
      </c>
      <c r="R546" s="45">
        <v>1712.03</v>
      </c>
      <c r="S546" s="45" t="str">
        <f>IF('standardised dimensions'!$R546&lt;=_xlfn.PERCENTILE.INC( Q546:Q1167,0.25),"Low",IF(R546&lt;=_xlfn.PERCENTILE.INC(Q546:Q1167,0.5),"Medium","High"))</f>
        <v>High</v>
      </c>
      <c r="T546" s="46">
        <v>0.21199999999999999</v>
      </c>
      <c r="U546" s="43">
        <v>8</v>
      </c>
      <c r="V546" s="45">
        <f t="shared" si="72"/>
        <v>10792.637119999999</v>
      </c>
      <c r="W546" s="45">
        <f t="shared" si="73"/>
        <v>10439.6</v>
      </c>
      <c r="X546" s="45">
        <f t="shared" si="79"/>
        <v>353.03711999999905</v>
      </c>
      <c r="Y546" s="46">
        <f t="shared" si="80"/>
        <v>3.2710922833287949E-2</v>
      </c>
    </row>
    <row r="547" spans="1:25" x14ac:dyDescent="0.3">
      <c r="A547" s="35" t="s">
        <v>560</v>
      </c>
      <c r="B547" s="36">
        <v>45355</v>
      </c>
      <c r="C547" s="36" t="str">
        <f t="shared" si="74"/>
        <v>Mar-2024</v>
      </c>
      <c r="D547" s="36" t="str">
        <f t="shared" si="75"/>
        <v>Q1-2024</v>
      </c>
      <c r="E547" s="36">
        <v>45367</v>
      </c>
      <c r="F547" s="36">
        <f t="shared" si="76"/>
        <v>45367</v>
      </c>
      <c r="G547" s="37">
        <f t="shared" si="77"/>
        <v>12</v>
      </c>
      <c r="H547" s="38" t="s">
        <v>646</v>
      </c>
      <c r="I547" s="38" t="s">
        <v>661</v>
      </c>
      <c r="J547" s="38" t="s">
        <v>682</v>
      </c>
      <c r="K547" s="30" t="str">
        <f t="shared" si="78"/>
        <v>Africa→South Africa→Johannesburg</v>
      </c>
      <c r="L547" s="38" t="s">
        <v>706</v>
      </c>
      <c r="M547" s="38" t="s">
        <v>710</v>
      </c>
      <c r="N547" s="38" t="s">
        <v>724</v>
      </c>
      <c r="O547" s="38" t="s">
        <v>732</v>
      </c>
      <c r="P547" s="38" t="s">
        <v>1278</v>
      </c>
      <c r="Q547" s="39">
        <v>441.08</v>
      </c>
      <c r="R547" s="39">
        <v>1054.29</v>
      </c>
      <c r="S547" s="39" t="str">
        <f>IF('standardised dimensions'!$R547&lt;=_xlfn.PERCENTILE.INC( Q547:Q1168,0.25),"Low",IF(R547&lt;=_xlfn.PERCENTILE.INC(Q547:Q1168,0.5),"Medium","High"))</f>
        <v>High</v>
      </c>
      <c r="T547" s="40">
        <v>0.23699999999999999</v>
      </c>
      <c r="U547" s="37">
        <v>6</v>
      </c>
      <c r="V547" s="39">
        <f t="shared" si="72"/>
        <v>4826.5396199999996</v>
      </c>
      <c r="W547" s="39">
        <f t="shared" si="73"/>
        <v>2646.48</v>
      </c>
      <c r="X547" s="39">
        <f t="shared" si="79"/>
        <v>2180.0596199999995</v>
      </c>
      <c r="Y547" s="40">
        <f t="shared" si="80"/>
        <v>0.45168169985932899</v>
      </c>
    </row>
    <row r="548" spans="1:25" x14ac:dyDescent="0.3">
      <c r="A548" s="41" t="s">
        <v>561</v>
      </c>
      <c r="B548" s="42">
        <v>45177</v>
      </c>
      <c r="C548" s="42" t="str">
        <f t="shared" si="74"/>
        <v>Sep-2023</v>
      </c>
      <c r="D548" s="42" t="str">
        <f t="shared" si="75"/>
        <v>Q3-2023</v>
      </c>
      <c r="E548" s="42">
        <v>45201</v>
      </c>
      <c r="F548" s="42">
        <f t="shared" si="76"/>
        <v>45201</v>
      </c>
      <c r="G548" s="43">
        <f t="shared" si="77"/>
        <v>24</v>
      </c>
      <c r="H548" s="44" t="s">
        <v>648</v>
      </c>
      <c r="I548" s="44" t="s">
        <v>653</v>
      </c>
      <c r="J548" s="44" t="s">
        <v>667</v>
      </c>
      <c r="K548" s="30" t="str">
        <f t="shared" si="78"/>
        <v>Americas→Canada→Toronto</v>
      </c>
      <c r="L548" s="44" t="s">
        <v>702</v>
      </c>
      <c r="M548" s="44" t="s">
        <v>711</v>
      </c>
      <c r="N548" s="44" t="s">
        <v>720</v>
      </c>
      <c r="O548" s="44" t="s">
        <v>733</v>
      </c>
      <c r="P548" s="44" t="s">
        <v>1279</v>
      </c>
      <c r="Q548" s="45">
        <v>1299.03</v>
      </c>
      <c r="R548" s="45">
        <v>2451.2199999999998</v>
      </c>
      <c r="S548" s="45" t="str">
        <f>IF('standardised dimensions'!$R548&lt;=_xlfn.PERCENTILE.INC( Q548:Q1169,0.25),"Low",IF(R548&lt;=_xlfn.PERCENTILE.INC(Q548:Q1169,0.5),"Medium","High"))</f>
        <v>High</v>
      </c>
      <c r="T548" s="46">
        <v>0.20799999999999999</v>
      </c>
      <c r="U548" s="43">
        <v>8</v>
      </c>
      <c r="V548" s="45">
        <f t="shared" si="72"/>
        <v>15530.929919999999</v>
      </c>
      <c r="W548" s="45">
        <f t="shared" si="73"/>
        <v>10392.24</v>
      </c>
      <c r="X548" s="45">
        <f t="shared" si="79"/>
        <v>5138.6899199999989</v>
      </c>
      <c r="Y548" s="46">
        <f t="shared" si="80"/>
        <v>0.3308681416032041</v>
      </c>
    </row>
    <row r="549" spans="1:25" x14ac:dyDescent="0.3">
      <c r="A549" s="35" t="s">
        <v>562</v>
      </c>
      <c r="B549" s="36">
        <v>44985</v>
      </c>
      <c r="C549" s="36" t="str">
        <f t="shared" si="74"/>
        <v>Feb-2023</v>
      </c>
      <c r="D549" s="36" t="str">
        <f t="shared" si="75"/>
        <v>Q1-2023</v>
      </c>
      <c r="E549" s="36">
        <v>44991</v>
      </c>
      <c r="F549" s="36">
        <f t="shared" si="76"/>
        <v>44991</v>
      </c>
      <c r="G549" s="37">
        <f t="shared" si="77"/>
        <v>6</v>
      </c>
      <c r="H549" s="38" t="s">
        <v>649</v>
      </c>
      <c r="I549" s="38" t="s">
        <v>656</v>
      </c>
      <c r="J549" s="38" t="s">
        <v>698</v>
      </c>
      <c r="K549" s="30" t="str">
        <f t="shared" si="78"/>
        <v>Europe→Germany→Frankfurt</v>
      </c>
      <c r="L549" s="38" t="s">
        <v>705</v>
      </c>
      <c r="M549" s="38" t="s">
        <v>709</v>
      </c>
      <c r="N549" s="38" t="s">
        <v>726</v>
      </c>
      <c r="O549" s="38" t="s">
        <v>728</v>
      </c>
      <c r="P549" s="38" t="s">
        <v>1280</v>
      </c>
      <c r="Q549" s="39">
        <v>880.02</v>
      </c>
      <c r="R549" s="39">
        <v>1251.21</v>
      </c>
      <c r="S549" s="39" t="str">
        <f>IF('standardised dimensions'!$R549&lt;=_xlfn.PERCENTILE.INC( Q549:Q1170,0.25),"Low",IF(R549&lt;=_xlfn.PERCENTILE.INC(Q549:Q1170,0.5),"Medium","High"))</f>
        <v>High</v>
      </c>
      <c r="T549" s="40">
        <v>0.123</v>
      </c>
      <c r="U549" s="37">
        <v>29</v>
      </c>
      <c r="V549" s="39">
        <f t="shared" si="72"/>
        <v>31822.023930000003</v>
      </c>
      <c r="W549" s="39">
        <f t="shared" si="73"/>
        <v>25520.579999999998</v>
      </c>
      <c r="X549" s="39">
        <f t="shared" si="79"/>
        <v>6301.4439300000049</v>
      </c>
      <c r="Y549" s="40">
        <f t="shared" si="80"/>
        <v>0.19802146915172672</v>
      </c>
    </row>
    <row r="550" spans="1:25" x14ac:dyDescent="0.3">
      <c r="A550" s="41" t="s">
        <v>563</v>
      </c>
      <c r="B550" s="42">
        <v>45486</v>
      </c>
      <c r="C550" s="42" t="str">
        <f t="shared" si="74"/>
        <v>Jul-2024</v>
      </c>
      <c r="D550" s="42" t="str">
        <f t="shared" si="75"/>
        <v>Q3-2024</v>
      </c>
      <c r="E550" s="42">
        <v>45507</v>
      </c>
      <c r="F550" s="42">
        <f t="shared" si="76"/>
        <v>45507</v>
      </c>
      <c r="G550" s="43">
        <f t="shared" si="77"/>
        <v>21</v>
      </c>
      <c r="H550" s="44" t="s">
        <v>648</v>
      </c>
      <c r="I550" s="44" t="s">
        <v>655</v>
      </c>
      <c r="J550" s="44" t="s">
        <v>692</v>
      </c>
      <c r="K550" s="30" t="str">
        <f t="shared" si="78"/>
        <v>Americas→Brazil→Rio de Janeiro</v>
      </c>
      <c r="L550" s="44" t="s">
        <v>701</v>
      </c>
      <c r="M550" s="44" t="s">
        <v>709</v>
      </c>
      <c r="N550" s="44" t="s">
        <v>724</v>
      </c>
      <c r="O550" s="44" t="s">
        <v>732</v>
      </c>
      <c r="P550" s="44" t="s">
        <v>1281</v>
      </c>
      <c r="Q550" s="45">
        <v>702.98</v>
      </c>
      <c r="R550" s="45">
        <v>1104.8</v>
      </c>
      <c r="S550" s="45" t="str">
        <f>IF('standardised dimensions'!$R550&lt;=_xlfn.PERCENTILE.INC( Q550:Q1171,0.25),"Low",IF(R550&lt;=_xlfn.PERCENTILE.INC(Q550:Q1171,0.5),"Medium","High"))</f>
        <v>High</v>
      </c>
      <c r="T550" s="46">
        <v>0.17499999999999999</v>
      </c>
      <c r="U550" s="43">
        <v>12</v>
      </c>
      <c r="V550" s="45">
        <f t="shared" si="72"/>
        <v>10937.519999999999</v>
      </c>
      <c r="W550" s="45">
        <f t="shared" si="73"/>
        <v>8435.76</v>
      </c>
      <c r="X550" s="45">
        <f t="shared" si="79"/>
        <v>2501.7599999999984</v>
      </c>
      <c r="Y550" s="46">
        <f t="shared" si="80"/>
        <v>0.22873192460448061</v>
      </c>
    </row>
    <row r="551" spans="1:25" x14ac:dyDescent="0.3">
      <c r="A551" s="35" t="s">
        <v>564</v>
      </c>
      <c r="B551" s="36">
        <v>45633</v>
      </c>
      <c r="C551" s="36" t="str">
        <f t="shared" si="74"/>
        <v>Dec-2024</v>
      </c>
      <c r="D551" s="36" t="str">
        <f t="shared" si="75"/>
        <v>Q4-2024</v>
      </c>
      <c r="E551" s="36">
        <v>45652</v>
      </c>
      <c r="F551" s="36">
        <f t="shared" si="76"/>
        <v>45652</v>
      </c>
      <c r="G551" s="37">
        <f t="shared" si="77"/>
        <v>19</v>
      </c>
      <c r="H551" s="38" t="s">
        <v>649</v>
      </c>
      <c r="I551" s="38" t="s">
        <v>658</v>
      </c>
      <c r="J551" s="38" t="s">
        <v>683</v>
      </c>
      <c r="K551" s="30" t="str">
        <f t="shared" si="78"/>
        <v>Europe→United Kingdom→London</v>
      </c>
      <c r="L551" s="38" t="s">
        <v>706</v>
      </c>
      <c r="M551" s="38" t="s">
        <v>708</v>
      </c>
      <c r="N551" s="38" t="s">
        <v>726</v>
      </c>
      <c r="O551" s="38" t="s">
        <v>729</v>
      </c>
      <c r="P551" s="38" t="s">
        <v>1282</v>
      </c>
      <c r="Q551" s="39">
        <v>1035.24</v>
      </c>
      <c r="R551" s="39">
        <v>2383.41</v>
      </c>
      <c r="S551" s="39" t="str">
        <f>IF('standardised dimensions'!$R551&lt;=_xlfn.PERCENTILE.INC( Q551:Q1172,0.25),"Low",IF(R551&lt;=_xlfn.PERCENTILE.INC(Q551:Q1172,0.5),"Medium","High"))</f>
        <v>High</v>
      </c>
      <c r="T551" s="40">
        <v>0.17</v>
      </c>
      <c r="U551" s="37">
        <v>15</v>
      </c>
      <c r="V551" s="39">
        <f t="shared" si="72"/>
        <v>29673.454499999993</v>
      </c>
      <c r="W551" s="39">
        <f t="shared" si="73"/>
        <v>15528.6</v>
      </c>
      <c r="X551" s="39">
        <f t="shared" si="79"/>
        <v>14144.854499999992</v>
      </c>
      <c r="Y551" s="40">
        <f t="shared" si="80"/>
        <v>0.47668378145860962</v>
      </c>
    </row>
    <row r="552" spans="1:25" x14ac:dyDescent="0.3">
      <c r="A552" s="41" t="s">
        <v>565</v>
      </c>
      <c r="B552" s="42">
        <v>45875</v>
      </c>
      <c r="C552" s="42" t="str">
        <f t="shared" si="74"/>
        <v>Aug-2025</v>
      </c>
      <c r="D552" s="42" t="str">
        <f t="shared" si="75"/>
        <v>Q3-2025</v>
      </c>
      <c r="E552" s="42">
        <v>45892</v>
      </c>
      <c r="F552" s="42">
        <f t="shared" si="76"/>
        <v>45892</v>
      </c>
      <c r="G552" s="43">
        <f t="shared" si="77"/>
        <v>17</v>
      </c>
      <c r="H552" s="44" t="s">
        <v>648</v>
      </c>
      <c r="I552" s="44" t="s">
        <v>655</v>
      </c>
      <c r="J552" s="44" t="s">
        <v>672</v>
      </c>
      <c r="K552" s="30" t="str">
        <f t="shared" si="78"/>
        <v>Americas→Brazil→Brasília</v>
      </c>
      <c r="L552" s="44" t="s">
        <v>704</v>
      </c>
      <c r="M552" s="44" t="s">
        <v>710</v>
      </c>
      <c r="N552" s="44" t="s">
        <v>720</v>
      </c>
      <c r="O552" s="44" t="s">
        <v>732</v>
      </c>
      <c r="P552" s="44" t="s">
        <v>1283</v>
      </c>
      <c r="Q552" s="45">
        <v>86.64</v>
      </c>
      <c r="R552" s="45">
        <v>213.06</v>
      </c>
      <c r="S552" s="45" t="str">
        <f>IF('standardised dimensions'!$R552&lt;=_xlfn.PERCENTILE.INC( Q552:Q1173,0.25),"Low",IF(R552&lt;=_xlfn.PERCENTILE.INC(Q552:Q1173,0.5),"Medium","High"))</f>
        <v>Low</v>
      </c>
      <c r="T552" s="46">
        <v>0.21199999999999999</v>
      </c>
      <c r="U552" s="43">
        <v>11</v>
      </c>
      <c r="V552" s="45">
        <f t="shared" si="72"/>
        <v>1846.8040799999999</v>
      </c>
      <c r="W552" s="45">
        <f t="shared" si="73"/>
        <v>953.04</v>
      </c>
      <c r="X552" s="45">
        <f t="shared" si="79"/>
        <v>893.76407999999992</v>
      </c>
      <c r="Y552" s="46">
        <f t="shared" si="80"/>
        <v>0.48395175735154322</v>
      </c>
    </row>
    <row r="553" spans="1:25" x14ac:dyDescent="0.3">
      <c r="A553" s="35" t="s">
        <v>566</v>
      </c>
      <c r="B553" s="36">
        <v>44988</v>
      </c>
      <c r="C553" s="36" t="str">
        <f t="shared" si="74"/>
        <v>Mar-2023</v>
      </c>
      <c r="D553" s="36" t="str">
        <f t="shared" si="75"/>
        <v>Q1-2023</v>
      </c>
      <c r="E553" s="36">
        <v>45005</v>
      </c>
      <c r="F553" s="36">
        <f t="shared" si="76"/>
        <v>45005</v>
      </c>
      <c r="G553" s="37">
        <f t="shared" si="77"/>
        <v>17</v>
      </c>
      <c r="H553" s="38" t="s">
        <v>647</v>
      </c>
      <c r="I553" s="38" t="s">
        <v>652</v>
      </c>
      <c r="J553" s="38" t="s">
        <v>694</v>
      </c>
      <c r="K553" s="30" t="str">
        <f t="shared" si="78"/>
        <v>Asia→Japan→Nagoya</v>
      </c>
      <c r="L553" s="38" t="s">
        <v>705</v>
      </c>
      <c r="M553" s="38" t="s">
        <v>708</v>
      </c>
      <c r="N553" s="38" t="s">
        <v>726</v>
      </c>
      <c r="O553" s="38" t="s">
        <v>729</v>
      </c>
      <c r="P553" s="38" t="s">
        <v>1284</v>
      </c>
      <c r="Q553" s="39">
        <v>1171.17</v>
      </c>
      <c r="R553" s="39">
        <v>2030.64</v>
      </c>
      <c r="S553" s="39" t="str">
        <f>IF('standardised dimensions'!$R553&lt;=_xlfn.PERCENTILE.INC( Q553:Q1174,0.25),"Low",IF(R553&lt;=_xlfn.PERCENTILE.INC(Q553:Q1174,0.5),"Medium","High"))</f>
        <v>High</v>
      </c>
      <c r="T553" s="40">
        <v>0.157</v>
      </c>
      <c r="U553" s="37">
        <v>11</v>
      </c>
      <c r="V553" s="39">
        <f t="shared" si="72"/>
        <v>18830.12472</v>
      </c>
      <c r="W553" s="39">
        <f t="shared" si="73"/>
        <v>12882.87</v>
      </c>
      <c r="X553" s="39">
        <f t="shared" si="79"/>
        <v>5947.254719999999</v>
      </c>
      <c r="Y553" s="40">
        <f t="shared" si="80"/>
        <v>0.31583724528830415</v>
      </c>
    </row>
    <row r="554" spans="1:25" x14ac:dyDescent="0.3">
      <c r="A554" s="41" t="s">
        <v>567</v>
      </c>
      <c r="B554" s="42">
        <v>45704</v>
      </c>
      <c r="C554" s="42" t="str">
        <f t="shared" si="74"/>
        <v>Feb-2025</v>
      </c>
      <c r="D554" s="42" t="str">
        <f t="shared" si="75"/>
        <v>Q1-2025</v>
      </c>
      <c r="E554" s="42">
        <v>45733</v>
      </c>
      <c r="F554" s="42">
        <f t="shared" si="76"/>
        <v>45733</v>
      </c>
      <c r="G554" s="43">
        <f t="shared" si="77"/>
        <v>29</v>
      </c>
      <c r="H554" s="44" t="s">
        <v>649</v>
      </c>
      <c r="I554" s="44" t="s">
        <v>656</v>
      </c>
      <c r="J554" s="44" t="s">
        <v>684</v>
      </c>
      <c r="K554" s="30" t="str">
        <f t="shared" si="78"/>
        <v>Europe→Germany→Munich</v>
      </c>
      <c r="L554" s="44" t="s">
        <v>704</v>
      </c>
      <c r="M554" s="44" t="s">
        <v>707</v>
      </c>
      <c r="N554" s="44" t="s">
        <v>716</v>
      </c>
      <c r="O554" s="44" t="s">
        <v>733</v>
      </c>
      <c r="P554" s="44" t="s">
        <v>1285</v>
      </c>
      <c r="Q554" s="45">
        <v>730.42</v>
      </c>
      <c r="R554" s="45">
        <v>956.7</v>
      </c>
      <c r="S554" s="45" t="str">
        <f>IF('standardised dimensions'!$R554&lt;=_xlfn.PERCENTILE.INC( Q554:Q1175,0.25),"Low",IF(R554&lt;=_xlfn.PERCENTILE.INC(Q554:Q1175,0.5),"Medium","High"))</f>
        <v>High</v>
      </c>
      <c r="T554" s="46">
        <v>4.2000000000000003E-2</v>
      </c>
      <c r="U554" s="43">
        <v>22</v>
      </c>
      <c r="V554" s="45">
        <f t="shared" si="72"/>
        <v>20163.409200000002</v>
      </c>
      <c r="W554" s="45">
        <f t="shared" si="73"/>
        <v>16069.24</v>
      </c>
      <c r="X554" s="45">
        <f t="shared" si="79"/>
        <v>4094.1692000000021</v>
      </c>
      <c r="Y554" s="46">
        <f t="shared" si="80"/>
        <v>0.20304945256975698</v>
      </c>
    </row>
    <row r="555" spans="1:25" x14ac:dyDescent="0.3">
      <c r="A555" s="35" t="s">
        <v>568</v>
      </c>
      <c r="B555" s="36">
        <v>45703</v>
      </c>
      <c r="C555" s="36" t="str">
        <f t="shared" si="74"/>
        <v>Feb-2025</v>
      </c>
      <c r="D555" s="36" t="str">
        <f t="shared" si="75"/>
        <v>Q1-2025</v>
      </c>
      <c r="E555" s="36">
        <v>45717</v>
      </c>
      <c r="F555" s="36">
        <f t="shared" si="76"/>
        <v>45717</v>
      </c>
      <c r="G555" s="37">
        <f t="shared" si="77"/>
        <v>14</v>
      </c>
      <c r="H555" s="38" t="s">
        <v>646</v>
      </c>
      <c r="I555" s="38" t="s">
        <v>650</v>
      </c>
      <c r="J555" s="38" t="s">
        <v>675</v>
      </c>
      <c r="K555" s="30" t="str">
        <f t="shared" si="78"/>
        <v>Africa→Kenya→Mombasa</v>
      </c>
      <c r="L555" s="38" t="s">
        <v>702</v>
      </c>
      <c r="M555" s="38" t="s">
        <v>711</v>
      </c>
      <c r="N555" s="38" t="s">
        <v>716</v>
      </c>
      <c r="O555" s="38" t="s">
        <v>733</v>
      </c>
      <c r="P555" s="38" t="s">
        <v>1286</v>
      </c>
      <c r="Q555" s="39">
        <v>1162.8599999999999</v>
      </c>
      <c r="R555" s="39">
        <v>1447.68</v>
      </c>
      <c r="S555" s="39" t="str">
        <f>IF('standardised dimensions'!$R555&lt;=_xlfn.PERCENTILE.INC( Q555:Q1176,0.25),"Low",IF(R555&lt;=_xlfn.PERCENTILE.INC(Q555:Q1176,0.5),"Medium","High"))</f>
        <v>High</v>
      </c>
      <c r="T555" s="40">
        <v>8.6999999999999994E-2</v>
      </c>
      <c r="U555" s="37">
        <v>12</v>
      </c>
      <c r="V555" s="39">
        <f t="shared" si="72"/>
        <v>15860.782080000001</v>
      </c>
      <c r="W555" s="39">
        <f t="shared" si="73"/>
        <v>13954.32</v>
      </c>
      <c r="X555" s="39">
        <f t="shared" si="79"/>
        <v>1906.4620800000012</v>
      </c>
      <c r="Y555" s="40">
        <f t="shared" si="80"/>
        <v>0.12019975247021369</v>
      </c>
    </row>
    <row r="556" spans="1:25" x14ac:dyDescent="0.3">
      <c r="A556" s="41" t="s">
        <v>569</v>
      </c>
      <c r="B556" s="42">
        <v>45535</v>
      </c>
      <c r="C556" s="42" t="str">
        <f t="shared" si="74"/>
        <v>Aug-2024</v>
      </c>
      <c r="D556" s="42" t="str">
        <f t="shared" si="75"/>
        <v>Q3-2024</v>
      </c>
      <c r="E556" s="42">
        <v>45561</v>
      </c>
      <c r="F556" s="42">
        <f t="shared" si="76"/>
        <v>45561</v>
      </c>
      <c r="G556" s="43">
        <f t="shared" si="77"/>
        <v>26</v>
      </c>
      <c r="H556" s="44" t="s">
        <v>647</v>
      </c>
      <c r="I556" s="44" t="s">
        <v>652</v>
      </c>
      <c r="J556" s="44" t="s">
        <v>689</v>
      </c>
      <c r="K556" s="30" t="str">
        <f t="shared" si="78"/>
        <v>Asia→Japan→Tokyo</v>
      </c>
      <c r="L556" s="44" t="s">
        <v>702</v>
      </c>
      <c r="M556" s="44" t="s">
        <v>708</v>
      </c>
      <c r="N556" s="44" t="s">
        <v>714</v>
      </c>
      <c r="O556" s="44" t="s">
        <v>730</v>
      </c>
      <c r="P556" s="44" t="s">
        <v>1287</v>
      </c>
      <c r="Q556" s="45">
        <v>1189.03</v>
      </c>
      <c r="R556" s="45">
        <v>2949.62</v>
      </c>
      <c r="S556" s="45" t="str">
        <f>IF('standardised dimensions'!$R556&lt;=_xlfn.PERCENTILE.INC( Q556:Q1177,0.25),"Low",IF(R556&lt;=_xlfn.PERCENTILE.INC(Q556:Q1177,0.5),"Medium","High"))</f>
        <v>High</v>
      </c>
      <c r="T556" s="46">
        <v>0.125</v>
      </c>
      <c r="U556" s="43">
        <v>13</v>
      </c>
      <c r="V556" s="45">
        <f t="shared" si="72"/>
        <v>33551.927499999998</v>
      </c>
      <c r="W556" s="45">
        <f t="shared" si="73"/>
        <v>15457.39</v>
      </c>
      <c r="X556" s="45">
        <f t="shared" si="79"/>
        <v>18094.537499999999</v>
      </c>
      <c r="Y556" s="46">
        <f t="shared" si="80"/>
        <v>0.53929949330034765</v>
      </c>
    </row>
    <row r="557" spans="1:25" x14ac:dyDescent="0.3">
      <c r="A557" s="35" t="s">
        <v>570</v>
      </c>
      <c r="B557" s="36">
        <v>45053</v>
      </c>
      <c r="C557" s="36" t="str">
        <f t="shared" si="74"/>
        <v>May-2023</v>
      </c>
      <c r="D557" s="36" t="str">
        <f t="shared" si="75"/>
        <v>Q2-2023</v>
      </c>
      <c r="E557" s="36">
        <v>45066</v>
      </c>
      <c r="F557" s="36">
        <f t="shared" si="76"/>
        <v>45066</v>
      </c>
      <c r="G557" s="37">
        <f t="shared" si="77"/>
        <v>13</v>
      </c>
      <c r="H557" s="38" t="s">
        <v>647</v>
      </c>
      <c r="I557" s="38" t="s">
        <v>654</v>
      </c>
      <c r="J557" s="38" t="s">
        <v>691</v>
      </c>
      <c r="K557" s="30" t="str">
        <f t="shared" si="78"/>
        <v>Asia→India→Mumbai</v>
      </c>
      <c r="L557" s="38" t="s">
        <v>706</v>
      </c>
      <c r="M557" s="38" t="s">
        <v>707</v>
      </c>
      <c r="N557" s="38" t="s">
        <v>726</v>
      </c>
      <c r="O557" s="38" t="s">
        <v>733</v>
      </c>
      <c r="P557" s="38" t="s">
        <v>1288</v>
      </c>
      <c r="Q557" s="39">
        <v>1443.28</v>
      </c>
      <c r="R557" s="39">
        <v>2580.5700000000002</v>
      </c>
      <c r="S557" s="39" t="str">
        <f>IF('standardised dimensions'!$R557&lt;=_xlfn.PERCENTILE.INC( Q557:Q1178,0.25),"Low",IF(R557&lt;=_xlfn.PERCENTILE.INC(Q557:Q1178,0.5),"Medium","High"))</f>
        <v>High</v>
      </c>
      <c r="T557" s="40">
        <v>0</v>
      </c>
      <c r="U557" s="37">
        <v>18</v>
      </c>
      <c r="V557" s="39">
        <f t="shared" si="72"/>
        <v>46450.26</v>
      </c>
      <c r="W557" s="39">
        <f t="shared" si="73"/>
        <v>25979.040000000001</v>
      </c>
      <c r="X557" s="39">
        <f t="shared" si="79"/>
        <v>20471.22</v>
      </c>
      <c r="Y557" s="40">
        <f t="shared" si="80"/>
        <v>0.4407127107577008</v>
      </c>
    </row>
    <row r="558" spans="1:25" x14ac:dyDescent="0.3">
      <c r="A558" s="41" t="s">
        <v>571</v>
      </c>
      <c r="B558" s="42">
        <v>45791</v>
      </c>
      <c r="C558" s="42" t="str">
        <f t="shared" si="74"/>
        <v>May-2025</v>
      </c>
      <c r="D558" s="42" t="str">
        <f t="shared" si="75"/>
        <v>Q2-2025</v>
      </c>
      <c r="E558" s="42">
        <v>45789</v>
      </c>
      <c r="F558" s="42">
        <f t="shared" si="76"/>
        <v>45791</v>
      </c>
      <c r="G558" s="43">
        <f t="shared" si="77"/>
        <v>0</v>
      </c>
      <c r="H558" s="44" t="s">
        <v>648</v>
      </c>
      <c r="I558" s="44" t="s">
        <v>653</v>
      </c>
      <c r="J558" s="44" t="s">
        <v>688</v>
      </c>
      <c r="K558" s="30" t="str">
        <f t="shared" si="78"/>
        <v>Americas→Canada→Vancouver</v>
      </c>
      <c r="L558" s="44" t="s">
        <v>703</v>
      </c>
      <c r="M558" s="44" t="s">
        <v>710</v>
      </c>
      <c r="N558" s="44" t="s">
        <v>721</v>
      </c>
      <c r="O558" s="44" t="s">
        <v>728</v>
      </c>
      <c r="P558" s="44" t="s">
        <v>1289</v>
      </c>
      <c r="Q558" s="45">
        <v>883.5</v>
      </c>
      <c r="R558" s="45">
        <v>1978.91</v>
      </c>
      <c r="S558" s="45" t="str">
        <f>IF('standardised dimensions'!$R558&lt;=_xlfn.PERCENTILE.INC( Q558:Q1179,0.25),"Low",IF(R558&lt;=_xlfn.PERCENTILE.INC(Q558:Q1179,0.5),"Medium","High"))</f>
        <v>High</v>
      </c>
      <c r="T558" s="46">
        <v>5.3999999999999999E-2</v>
      </c>
      <c r="U558" s="43">
        <v>27</v>
      </c>
      <c r="V558" s="45">
        <f t="shared" si="72"/>
        <v>50545.319219999998</v>
      </c>
      <c r="W558" s="45">
        <f t="shared" si="73"/>
        <v>23854.5</v>
      </c>
      <c r="X558" s="45">
        <f t="shared" si="79"/>
        <v>26690.819219999998</v>
      </c>
      <c r="Y558" s="46">
        <f t="shared" si="80"/>
        <v>0.52805718970390547</v>
      </c>
    </row>
    <row r="559" spans="1:25" x14ac:dyDescent="0.3">
      <c r="A559" s="35" t="s">
        <v>572</v>
      </c>
      <c r="B559" s="36">
        <v>45362</v>
      </c>
      <c r="C559" s="36" t="str">
        <f t="shared" si="74"/>
        <v>Mar-2024</v>
      </c>
      <c r="D559" s="36" t="str">
        <f t="shared" si="75"/>
        <v>Q1-2024</v>
      </c>
      <c r="E559" s="36">
        <v>45380</v>
      </c>
      <c r="F559" s="36">
        <f t="shared" si="76"/>
        <v>45380</v>
      </c>
      <c r="G559" s="37">
        <f t="shared" si="77"/>
        <v>18</v>
      </c>
      <c r="H559" s="38" t="s">
        <v>648</v>
      </c>
      <c r="I559" s="38" t="s">
        <v>660</v>
      </c>
      <c r="J559" s="38" t="s">
        <v>700</v>
      </c>
      <c r="K559" s="30" t="str">
        <f t="shared" si="78"/>
        <v>Americas→USA→New York</v>
      </c>
      <c r="L559" s="38" t="s">
        <v>701</v>
      </c>
      <c r="M559" s="38" t="s">
        <v>707</v>
      </c>
      <c r="N559" s="38" t="s">
        <v>724</v>
      </c>
      <c r="O559" s="38" t="s">
        <v>732</v>
      </c>
      <c r="P559" s="38" t="s">
        <v>1290</v>
      </c>
      <c r="Q559" s="39">
        <v>710.98</v>
      </c>
      <c r="R559" s="39">
        <v>1481.45</v>
      </c>
      <c r="S559" s="39" t="str">
        <f>IF('standardised dimensions'!$R559&lt;=_xlfn.PERCENTILE.INC( Q559:Q1180,0.25),"Low",IF(R559&lt;=_xlfn.PERCENTILE.INC(Q559:Q1180,0.5),"Medium","High"))</f>
        <v>High</v>
      </c>
      <c r="T559" s="40">
        <v>0.21099999999999999</v>
      </c>
      <c r="U559" s="37">
        <v>9</v>
      </c>
      <c r="V559" s="39">
        <f t="shared" si="72"/>
        <v>10519.776450000001</v>
      </c>
      <c r="W559" s="39">
        <f t="shared" si="73"/>
        <v>6398.82</v>
      </c>
      <c r="X559" s="39">
        <f t="shared" si="79"/>
        <v>4120.9564500000015</v>
      </c>
      <c r="Y559" s="40">
        <f t="shared" si="80"/>
        <v>0.39173422264120461</v>
      </c>
    </row>
    <row r="560" spans="1:25" x14ac:dyDescent="0.3">
      <c r="A560" s="41" t="s">
        <v>573</v>
      </c>
      <c r="B560" s="42">
        <v>45430</v>
      </c>
      <c r="C560" s="42" t="str">
        <f t="shared" si="74"/>
        <v>May-2024</v>
      </c>
      <c r="D560" s="42" t="str">
        <f t="shared" si="75"/>
        <v>Q2-2024</v>
      </c>
      <c r="E560" s="42">
        <v>45434</v>
      </c>
      <c r="F560" s="42">
        <f t="shared" si="76"/>
        <v>45434</v>
      </c>
      <c r="G560" s="43">
        <f t="shared" si="77"/>
        <v>4</v>
      </c>
      <c r="H560" s="44" t="s">
        <v>646</v>
      </c>
      <c r="I560" s="44" t="s">
        <v>650</v>
      </c>
      <c r="J560" s="44" t="s">
        <v>664</v>
      </c>
      <c r="K560" s="30" t="str">
        <f t="shared" si="78"/>
        <v>Africa→Kenya→Nairobi</v>
      </c>
      <c r="L560" s="44" t="s">
        <v>701</v>
      </c>
      <c r="M560" s="44" t="s">
        <v>711</v>
      </c>
      <c r="N560" s="44" t="s">
        <v>722</v>
      </c>
      <c r="O560" s="44" t="s">
        <v>733</v>
      </c>
      <c r="P560" s="44" t="s">
        <v>1291</v>
      </c>
      <c r="Q560" s="45">
        <v>857.42</v>
      </c>
      <c r="R560" s="45">
        <v>1658.92</v>
      </c>
      <c r="S560" s="45" t="str">
        <f>IF('standardised dimensions'!$R560&lt;=_xlfn.PERCENTILE.INC( Q560:Q1181,0.25),"Low",IF(R560&lt;=_xlfn.PERCENTILE.INC(Q560:Q1181,0.5),"Medium","High"))</f>
        <v>High</v>
      </c>
      <c r="T560" s="46">
        <v>0.122</v>
      </c>
      <c r="U560" s="43">
        <v>9</v>
      </c>
      <c r="V560" s="45">
        <f t="shared" si="72"/>
        <v>13108.78584</v>
      </c>
      <c r="W560" s="45">
        <f t="shared" si="73"/>
        <v>7716.78</v>
      </c>
      <c r="X560" s="45">
        <f t="shared" si="79"/>
        <v>5392.0058400000007</v>
      </c>
      <c r="Y560" s="46">
        <f t="shared" si="80"/>
        <v>0.41132763215544305</v>
      </c>
    </row>
    <row r="561" spans="1:25" x14ac:dyDescent="0.3">
      <c r="A561" s="35" t="s">
        <v>574</v>
      </c>
      <c r="B561" s="36">
        <v>45299</v>
      </c>
      <c r="C561" s="36" t="str">
        <f t="shared" si="74"/>
        <v>Jan-2024</v>
      </c>
      <c r="D561" s="36" t="str">
        <f t="shared" si="75"/>
        <v>Q1-2024</v>
      </c>
      <c r="E561" s="36">
        <v>45303</v>
      </c>
      <c r="F561" s="36">
        <f t="shared" si="76"/>
        <v>45303</v>
      </c>
      <c r="G561" s="37">
        <f t="shared" si="77"/>
        <v>4</v>
      </c>
      <c r="H561" s="38" t="s">
        <v>647</v>
      </c>
      <c r="I561" s="38" t="s">
        <v>654</v>
      </c>
      <c r="J561" s="38" t="s">
        <v>668</v>
      </c>
      <c r="K561" s="30" t="str">
        <f t="shared" si="78"/>
        <v>Asia→India→Bengaluru</v>
      </c>
      <c r="L561" s="38" t="s">
        <v>701</v>
      </c>
      <c r="M561" s="38" t="s">
        <v>711</v>
      </c>
      <c r="N561" s="38" t="s">
        <v>718</v>
      </c>
      <c r="O561" s="38" t="s">
        <v>728</v>
      </c>
      <c r="P561" s="38" t="s">
        <v>1292</v>
      </c>
      <c r="Q561" s="39">
        <v>802.32</v>
      </c>
      <c r="R561" s="39">
        <v>602.34</v>
      </c>
      <c r="S561" s="39" t="str">
        <f>IF('standardised dimensions'!$R561&lt;=_xlfn.PERCENTILE.INC( Q561:Q1182,0.25),"Low",IF(R561&lt;=_xlfn.PERCENTILE.INC(Q561:Q1182,0.5),"Medium","High"))</f>
        <v>Medium</v>
      </c>
      <c r="T561" s="40">
        <v>0.12</v>
      </c>
      <c r="U561" s="37">
        <v>25</v>
      </c>
      <c r="V561" s="39">
        <f t="shared" si="72"/>
        <v>13251.48</v>
      </c>
      <c r="W561" s="39">
        <f t="shared" si="73"/>
        <v>20058</v>
      </c>
      <c r="X561" s="39">
        <f t="shared" si="79"/>
        <v>-6806.52</v>
      </c>
      <c r="Y561" s="40">
        <f t="shared" si="80"/>
        <v>-0.51364224977134632</v>
      </c>
    </row>
    <row r="562" spans="1:25" x14ac:dyDescent="0.3">
      <c r="A562" s="41" t="s">
        <v>575</v>
      </c>
      <c r="B562" s="42">
        <v>45590</v>
      </c>
      <c r="C562" s="42" t="str">
        <f t="shared" si="74"/>
        <v>Oct-2024</v>
      </c>
      <c r="D562" s="42" t="str">
        <f t="shared" si="75"/>
        <v>Q4-2024</v>
      </c>
      <c r="E562" s="42">
        <v>45601</v>
      </c>
      <c r="F562" s="42">
        <f t="shared" si="76"/>
        <v>45601</v>
      </c>
      <c r="G562" s="43">
        <f t="shared" si="77"/>
        <v>11</v>
      </c>
      <c r="H562" s="44" t="s">
        <v>648</v>
      </c>
      <c r="I562" s="44" t="s">
        <v>660</v>
      </c>
      <c r="J562" s="44" t="s">
        <v>700</v>
      </c>
      <c r="K562" s="30" t="str">
        <f t="shared" si="78"/>
        <v>Americas→USA→New York</v>
      </c>
      <c r="L562" s="44" t="s">
        <v>701</v>
      </c>
      <c r="M562" s="44" t="s">
        <v>710</v>
      </c>
      <c r="N562" s="44" t="s">
        <v>725</v>
      </c>
      <c r="O562" s="44" t="s">
        <v>727</v>
      </c>
      <c r="P562" s="44" t="s">
        <v>1293</v>
      </c>
      <c r="Q562" s="45">
        <v>446.66</v>
      </c>
      <c r="R562" s="45">
        <v>527.64</v>
      </c>
      <c r="S562" s="45" t="str">
        <f>IF('standardised dimensions'!$R562&lt;=_xlfn.PERCENTILE.INC( Q562:Q1183,0.25),"Low",IF(R562&lt;=_xlfn.PERCENTILE.INC(Q562:Q1183,0.5),"Medium","High"))</f>
        <v>Medium</v>
      </c>
      <c r="T562" s="46">
        <v>0.14499999999999999</v>
      </c>
      <c r="U562" s="43">
        <v>15</v>
      </c>
      <c r="V562" s="45">
        <f t="shared" si="72"/>
        <v>6766.9829999999993</v>
      </c>
      <c r="W562" s="45">
        <f t="shared" si="73"/>
        <v>6699.9000000000005</v>
      </c>
      <c r="X562" s="45">
        <f t="shared" si="79"/>
        <v>67.082999999998719</v>
      </c>
      <c r="Y562" s="46">
        <f t="shared" si="80"/>
        <v>9.9132804087137105E-3</v>
      </c>
    </row>
    <row r="563" spans="1:25" x14ac:dyDescent="0.3">
      <c r="A563" s="35" t="s">
        <v>576</v>
      </c>
      <c r="B563" s="36">
        <v>45626</v>
      </c>
      <c r="C563" s="36" t="str">
        <f t="shared" si="74"/>
        <v>Nov-2024</v>
      </c>
      <c r="D563" s="36" t="str">
        <f t="shared" si="75"/>
        <v>Q4-2024</v>
      </c>
      <c r="E563" s="36">
        <v>45645</v>
      </c>
      <c r="F563" s="36">
        <f t="shared" si="76"/>
        <v>45645</v>
      </c>
      <c r="G563" s="37">
        <f t="shared" si="77"/>
        <v>19</v>
      </c>
      <c r="H563" s="38" t="s">
        <v>646</v>
      </c>
      <c r="I563" s="38" t="s">
        <v>650</v>
      </c>
      <c r="J563" s="38" t="s">
        <v>662</v>
      </c>
      <c r="K563" s="30" t="str">
        <f t="shared" si="78"/>
        <v>Africa→Kenya→Kisumu</v>
      </c>
      <c r="L563" s="38" t="s">
        <v>701</v>
      </c>
      <c r="M563" s="38" t="s">
        <v>708</v>
      </c>
      <c r="N563" s="38" t="s">
        <v>716</v>
      </c>
      <c r="O563" s="38" t="s">
        <v>730</v>
      </c>
      <c r="P563" s="38" t="s">
        <v>1294</v>
      </c>
      <c r="Q563" s="39">
        <v>1195.98</v>
      </c>
      <c r="R563" s="39">
        <v>1841.9</v>
      </c>
      <c r="S563" s="39" t="str">
        <f>IF('standardised dimensions'!$R563&lt;=_xlfn.PERCENTILE.INC( Q563:Q1184,0.25),"Low",IF(R563&lt;=_xlfn.PERCENTILE.INC(Q563:Q1184,0.5),"Medium","High"))</f>
        <v>High</v>
      </c>
      <c r="T563" s="40">
        <v>5.5E-2</v>
      </c>
      <c r="U563" s="37">
        <v>19</v>
      </c>
      <c r="V563" s="39">
        <f t="shared" si="72"/>
        <v>33071.3145</v>
      </c>
      <c r="W563" s="39">
        <f t="shared" si="73"/>
        <v>22723.62</v>
      </c>
      <c r="X563" s="39">
        <f t="shared" si="79"/>
        <v>10347.694500000001</v>
      </c>
      <c r="Y563" s="40">
        <f t="shared" si="80"/>
        <v>0.31289032977506842</v>
      </c>
    </row>
    <row r="564" spans="1:25" x14ac:dyDescent="0.3">
      <c r="A564" s="41" t="s">
        <v>577</v>
      </c>
      <c r="B564" s="42">
        <v>45029</v>
      </c>
      <c r="C564" s="42" t="str">
        <f t="shared" si="74"/>
        <v>Apr-2023</v>
      </c>
      <c r="D564" s="42" t="str">
        <f t="shared" si="75"/>
        <v>Q2-2023</v>
      </c>
      <c r="E564" s="42">
        <v>45048</v>
      </c>
      <c r="F564" s="42">
        <f t="shared" si="76"/>
        <v>45048</v>
      </c>
      <c r="G564" s="43">
        <f t="shared" si="77"/>
        <v>19</v>
      </c>
      <c r="H564" s="44" t="s">
        <v>648</v>
      </c>
      <c r="I564" s="44" t="s">
        <v>653</v>
      </c>
      <c r="J564" s="44" t="s">
        <v>681</v>
      </c>
      <c r="K564" s="30" t="str">
        <f t="shared" si="78"/>
        <v>Americas→Canada→Montreal</v>
      </c>
      <c r="L564" s="44" t="s">
        <v>704</v>
      </c>
      <c r="M564" s="44" t="s">
        <v>710</v>
      </c>
      <c r="N564" s="44" t="s">
        <v>718</v>
      </c>
      <c r="O564" s="44" t="s">
        <v>732</v>
      </c>
      <c r="P564" s="44" t="s">
        <v>1295</v>
      </c>
      <c r="Q564" s="45">
        <v>671.05</v>
      </c>
      <c r="R564" s="45">
        <v>1645.48</v>
      </c>
      <c r="S564" s="45" t="str">
        <f>IF('standardised dimensions'!$R564&lt;=_xlfn.PERCENTILE.INC( Q564:Q1185,0.25),"Low",IF(R564&lt;=_xlfn.PERCENTILE.INC(Q564:Q1185,0.5),"Medium","High"))</f>
        <v>High</v>
      </c>
      <c r="T564" s="46">
        <v>0.13700000000000001</v>
      </c>
      <c r="U564" s="43">
        <v>6</v>
      </c>
      <c r="V564" s="45">
        <f t="shared" si="72"/>
        <v>8520.2954399999999</v>
      </c>
      <c r="W564" s="45">
        <f t="shared" si="73"/>
        <v>4026.2999999999997</v>
      </c>
      <c r="X564" s="45">
        <f t="shared" si="79"/>
        <v>4493.9954400000006</v>
      </c>
      <c r="Y564" s="46">
        <f t="shared" si="80"/>
        <v>0.52744596377517172</v>
      </c>
    </row>
    <row r="565" spans="1:25" x14ac:dyDescent="0.3">
      <c r="A565" s="35" t="s">
        <v>578</v>
      </c>
      <c r="B565" s="36">
        <v>45692</v>
      </c>
      <c r="C565" s="36" t="str">
        <f t="shared" si="74"/>
        <v>Feb-2025</v>
      </c>
      <c r="D565" s="36" t="str">
        <f t="shared" si="75"/>
        <v>Q1-2025</v>
      </c>
      <c r="E565" s="36">
        <v>45696</v>
      </c>
      <c r="F565" s="36">
        <f t="shared" si="76"/>
        <v>45696</v>
      </c>
      <c r="G565" s="37">
        <f t="shared" si="77"/>
        <v>4</v>
      </c>
      <c r="H565" s="38" t="s">
        <v>649</v>
      </c>
      <c r="I565" s="38" t="s">
        <v>658</v>
      </c>
      <c r="J565" s="38" t="s">
        <v>693</v>
      </c>
      <c r="K565" s="30" t="str">
        <f t="shared" si="78"/>
        <v>Europe→United Kingdom→Manchester</v>
      </c>
      <c r="L565" s="38" t="s">
        <v>706</v>
      </c>
      <c r="M565" s="38" t="s">
        <v>709</v>
      </c>
      <c r="N565" s="38" t="s">
        <v>716</v>
      </c>
      <c r="O565" s="38" t="s">
        <v>729</v>
      </c>
      <c r="P565" s="38" t="s">
        <v>1296</v>
      </c>
      <c r="Q565" s="39">
        <v>586.21</v>
      </c>
      <c r="R565" s="39">
        <v>727.22</v>
      </c>
      <c r="S565" s="39" t="str">
        <f>IF('standardised dimensions'!$R565&lt;=_xlfn.PERCENTILE.INC( Q565:Q1186,0.25),"Low",IF(R565&lt;=_xlfn.PERCENTILE.INC(Q565:Q1186,0.5),"Medium","High"))</f>
        <v>Medium</v>
      </c>
      <c r="T565" s="40">
        <v>6.8000000000000005E-2</v>
      </c>
      <c r="U565" s="37">
        <v>15</v>
      </c>
      <c r="V565" s="39">
        <f t="shared" si="72"/>
        <v>10166.535600000001</v>
      </c>
      <c r="W565" s="39">
        <f t="shared" si="73"/>
        <v>8793.1500000000015</v>
      </c>
      <c r="X565" s="39">
        <f t="shared" si="79"/>
        <v>1373.3855999999996</v>
      </c>
      <c r="Y565" s="40">
        <f t="shared" si="80"/>
        <v>0.13508884973559721</v>
      </c>
    </row>
    <row r="566" spans="1:25" x14ac:dyDescent="0.3">
      <c r="A566" s="41" t="s">
        <v>579</v>
      </c>
      <c r="B566" s="42">
        <v>45315</v>
      </c>
      <c r="C566" s="42" t="str">
        <f t="shared" si="74"/>
        <v>Jan-2024</v>
      </c>
      <c r="D566" s="42" t="str">
        <f t="shared" si="75"/>
        <v>Q1-2024</v>
      </c>
      <c r="E566" s="42">
        <v>45326</v>
      </c>
      <c r="F566" s="42">
        <f t="shared" si="76"/>
        <v>45326</v>
      </c>
      <c r="G566" s="43">
        <f t="shared" si="77"/>
        <v>11</v>
      </c>
      <c r="H566" s="44" t="s">
        <v>649</v>
      </c>
      <c r="I566" s="44" t="s">
        <v>658</v>
      </c>
      <c r="J566" s="44" t="s">
        <v>693</v>
      </c>
      <c r="K566" s="30" t="str">
        <f t="shared" si="78"/>
        <v>Europe→United Kingdom→Manchester</v>
      </c>
      <c r="L566" s="44" t="s">
        <v>704</v>
      </c>
      <c r="M566" s="44" t="s">
        <v>707</v>
      </c>
      <c r="N566" s="44" t="s">
        <v>717</v>
      </c>
      <c r="O566" s="44" t="s">
        <v>731</v>
      </c>
      <c r="P566" s="44" t="s">
        <v>1297</v>
      </c>
      <c r="Q566" s="45">
        <v>525.34</v>
      </c>
      <c r="R566" s="45">
        <v>1233.79</v>
      </c>
      <c r="S566" s="45" t="str">
        <f>IF('standardised dimensions'!$R566&lt;=_xlfn.PERCENTILE.INC( Q566:Q1187,0.25),"Low",IF(R566&lt;=_xlfn.PERCENTILE.INC(Q566:Q1187,0.5),"Medium","High"))</f>
        <v>High</v>
      </c>
      <c r="T566" s="46">
        <v>0.14299999999999999</v>
      </c>
      <c r="U566" s="43">
        <v>4</v>
      </c>
      <c r="V566" s="45">
        <f t="shared" si="72"/>
        <v>4229.4321199999995</v>
      </c>
      <c r="W566" s="45">
        <f t="shared" si="73"/>
        <v>2101.36</v>
      </c>
      <c r="X566" s="45">
        <f t="shared" si="79"/>
        <v>2128.0721199999994</v>
      </c>
      <c r="Y566" s="46">
        <f t="shared" si="80"/>
        <v>0.50315788494082736</v>
      </c>
    </row>
    <row r="567" spans="1:25" x14ac:dyDescent="0.3">
      <c r="A567" s="35" t="s">
        <v>580</v>
      </c>
      <c r="B567" s="36">
        <v>45330</v>
      </c>
      <c r="C567" s="36" t="str">
        <f t="shared" si="74"/>
        <v>Feb-2024</v>
      </c>
      <c r="D567" s="36" t="str">
        <f t="shared" si="75"/>
        <v>Q1-2024</v>
      </c>
      <c r="E567" s="36">
        <v>45331</v>
      </c>
      <c r="F567" s="36">
        <f t="shared" si="76"/>
        <v>45331</v>
      </c>
      <c r="G567" s="37">
        <f t="shared" si="77"/>
        <v>1</v>
      </c>
      <c r="H567" s="38" t="s">
        <v>646</v>
      </c>
      <c r="I567" s="38" t="s">
        <v>650</v>
      </c>
      <c r="J567" s="38" t="s">
        <v>675</v>
      </c>
      <c r="K567" s="30" t="str">
        <f t="shared" si="78"/>
        <v>Africa→Kenya→Mombasa</v>
      </c>
      <c r="L567" s="38" t="s">
        <v>701</v>
      </c>
      <c r="M567" s="38" t="s">
        <v>711</v>
      </c>
      <c r="N567" s="38" t="s">
        <v>721</v>
      </c>
      <c r="O567" s="38" t="s">
        <v>727</v>
      </c>
      <c r="P567" s="38" t="s">
        <v>1298</v>
      </c>
      <c r="Q567" s="39">
        <v>1233.52</v>
      </c>
      <c r="R567" s="39">
        <v>1543.76</v>
      </c>
      <c r="S567" s="39" t="str">
        <f>IF('standardised dimensions'!$R567&lt;=_xlfn.PERCENTILE.INC( Q567:Q1188,0.25),"Low",IF(R567&lt;=_xlfn.PERCENTILE.INC(Q567:Q1188,0.5),"Medium","High"))</f>
        <v>High</v>
      </c>
      <c r="T567" s="40">
        <v>0.126</v>
      </c>
      <c r="U567" s="37">
        <v>13</v>
      </c>
      <c r="V567" s="39">
        <f t="shared" si="72"/>
        <v>17540.201120000002</v>
      </c>
      <c r="W567" s="39">
        <f t="shared" si="73"/>
        <v>16035.76</v>
      </c>
      <c r="X567" s="39">
        <f t="shared" si="79"/>
        <v>1504.4411200000013</v>
      </c>
      <c r="Y567" s="40">
        <f t="shared" si="80"/>
        <v>8.5771030201277493E-2</v>
      </c>
    </row>
    <row r="568" spans="1:25" x14ac:dyDescent="0.3">
      <c r="A568" s="41" t="s">
        <v>581</v>
      </c>
      <c r="B568" s="42">
        <v>45834</v>
      </c>
      <c r="C568" s="42" t="str">
        <f t="shared" si="74"/>
        <v>Jun-2025</v>
      </c>
      <c r="D568" s="42" t="str">
        <f t="shared" si="75"/>
        <v>Q2-2025</v>
      </c>
      <c r="E568" s="42">
        <v>45849</v>
      </c>
      <c r="F568" s="42">
        <f t="shared" si="76"/>
        <v>45849</v>
      </c>
      <c r="G568" s="43">
        <f t="shared" si="77"/>
        <v>15</v>
      </c>
      <c r="H568" s="44" t="s">
        <v>646</v>
      </c>
      <c r="I568" s="44" t="s">
        <v>651</v>
      </c>
      <c r="J568" s="44" t="s">
        <v>663</v>
      </c>
      <c r="K568" s="30" t="str">
        <f t="shared" si="78"/>
        <v>Africa→Nigeria→Port Harcourt</v>
      </c>
      <c r="L568" s="44" t="s">
        <v>705</v>
      </c>
      <c r="M568" s="44" t="s">
        <v>708</v>
      </c>
      <c r="N568" s="44" t="s">
        <v>720</v>
      </c>
      <c r="O568" s="44" t="s">
        <v>731</v>
      </c>
      <c r="P568" s="44" t="s">
        <v>1299</v>
      </c>
      <c r="Q568" s="45">
        <v>1170.1500000000001</v>
      </c>
      <c r="R568" s="45">
        <v>2115.19</v>
      </c>
      <c r="S568" s="45" t="str">
        <f>IF('standardised dimensions'!$R568&lt;=_xlfn.PERCENTILE.INC( Q568:Q1189,0.25),"Low",IF(R568&lt;=_xlfn.PERCENTILE.INC(Q568:Q1189,0.5),"Medium","High"))</f>
        <v>High</v>
      </c>
      <c r="T568" s="46">
        <v>9.1999999999999998E-2</v>
      </c>
      <c r="U568" s="43">
        <v>23</v>
      </c>
      <c r="V568" s="45">
        <f t="shared" si="72"/>
        <v>44173.627960000005</v>
      </c>
      <c r="W568" s="45">
        <f t="shared" si="73"/>
        <v>26913.45</v>
      </c>
      <c r="X568" s="45">
        <f t="shared" si="79"/>
        <v>17260.177960000005</v>
      </c>
      <c r="Y568" s="46">
        <f t="shared" si="80"/>
        <v>0.39073489674946776</v>
      </c>
    </row>
    <row r="569" spans="1:25" x14ac:dyDescent="0.3">
      <c r="A569" s="35" t="s">
        <v>582</v>
      </c>
      <c r="B569" s="36">
        <v>45600</v>
      </c>
      <c r="C569" s="36" t="str">
        <f t="shared" si="74"/>
        <v>Nov-2024</v>
      </c>
      <c r="D569" s="36" t="str">
        <f t="shared" si="75"/>
        <v>Q4-2024</v>
      </c>
      <c r="E569" s="36">
        <v>45603</v>
      </c>
      <c r="F569" s="36">
        <f t="shared" si="76"/>
        <v>45603</v>
      </c>
      <c r="G569" s="37">
        <f t="shared" si="77"/>
        <v>3</v>
      </c>
      <c r="H569" s="38" t="s">
        <v>649</v>
      </c>
      <c r="I569" s="38" t="s">
        <v>657</v>
      </c>
      <c r="J569" s="38" t="s">
        <v>679</v>
      </c>
      <c r="K569" s="30" t="str">
        <f t="shared" si="78"/>
        <v>Europe→France→Lyon</v>
      </c>
      <c r="L569" s="38" t="s">
        <v>701</v>
      </c>
      <c r="M569" s="38" t="s">
        <v>708</v>
      </c>
      <c r="N569" s="38" t="s">
        <v>719</v>
      </c>
      <c r="O569" s="38" t="s">
        <v>732</v>
      </c>
      <c r="P569" s="38" t="s">
        <v>1300</v>
      </c>
      <c r="Q569" s="39">
        <v>740.68</v>
      </c>
      <c r="R569" s="39">
        <v>1837.19</v>
      </c>
      <c r="S569" s="39" t="str">
        <f>IF('standardised dimensions'!$R569&lt;=_xlfn.PERCENTILE.INC( Q569:Q1190,0.25),"Low",IF(R569&lt;=_xlfn.PERCENTILE.INC(Q569:Q1190,0.5),"Medium","High"))</f>
        <v>High</v>
      </c>
      <c r="T569" s="40">
        <v>0.19700000000000001</v>
      </c>
      <c r="U569" s="37">
        <v>17</v>
      </c>
      <c r="V569" s="39">
        <f t="shared" si="72"/>
        <v>25079.480689999997</v>
      </c>
      <c r="W569" s="39">
        <f t="shared" si="73"/>
        <v>12591.56</v>
      </c>
      <c r="X569" s="39">
        <f t="shared" si="79"/>
        <v>12487.920689999997</v>
      </c>
      <c r="Y569" s="40">
        <f t="shared" si="80"/>
        <v>0.4979337827748298</v>
      </c>
    </row>
    <row r="570" spans="1:25" x14ac:dyDescent="0.3">
      <c r="A570" s="41" t="s">
        <v>583</v>
      </c>
      <c r="B570" s="42">
        <v>45342</v>
      </c>
      <c r="C570" s="42" t="str">
        <f t="shared" si="74"/>
        <v>Feb-2024</v>
      </c>
      <c r="D570" s="42" t="str">
        <f t="shared" si="75"/>
        <v>Q1-2024</v>
      </c>
      <c r="E570" s="42">
        <v>45342</v>
      </c>
      <c r="F570" s="42">
        <f t="shared" si="76"/>
        <v>45342</v>
      </c>
      <c r="G570" s="43">
        <f t="shared" si="77"/>
        <v>0</v>
      </c>
      <c r="H570" s="44" t="s">
        <v>648</v>
      </c>
      <c r="I570" s="44" t="s">
        <v>660</v>
      </c>
      <c r="J570" s="44" t="s">
        <v>700</v>
      </c>
      <c r="K570" s="30" t="str">
        <f t="shared" si="78"/>
        <v>Americas→USA→New York</v>
      </c>
      <c r="L570" s="44" t="s">
        <v>706</v>
      </c>
      <c r="M570" s="44" t="s">
        <v>708</v>
      </c>
      <c r="N570" s="44" t="s">
        <v>712</v>
      </c>
      <c r="O570" s="44" t="s">
        <v>729</v>
      </c>
      <c r="P570" s="44" t="s">
        <v>1301</v>
      </c>
      <c r="Q570" s="45">
        <v>1407.05</v>
      </c>
      <c r="R570" s="45">
        <v>2858.93</v>
      </c>
      <c r="S570" s="45" t="str">
        <f>IF('standardised dimensions'!$R570&lt;=_xlfn.PERCENTILE.INC( Q570:Q1191,0.25),"Low",IF(R570&lt;=_xlfn.PERCENTILE.INC(Q570:Q1191,0.5),"Medium","High"))</f>
        <v>High</v>
      </c>
      <c r="T570" s="46">
        <v>0</v>
      </c>
      <c r="U570" s="43">
        <v>12</v>
      </c>
      <c r="V570" s="45">
        <f t="shared" si="72"/>
        <v>34307.159999999996</v>
      </c>
      <c r="W570" s="45">
        <f t="shared" si="73"/>
        <v>16884.599999999999</v>
      </c>
      <c r="X570" s="45">
        <f t="shared" si="79"/>
        <v>17422.559999999998</v>
      </c>
      <c r="Y570" s="46">
        <f t="shared" si="80"/>
        <v>0.50784034586366222</v>
      </c>
    </row>
    <row r="571" spans="1:25" x14ac:dyDescent="0.3">
      <c r="A571" s="35" t="s">
        <v>584</v>
      </c>
      <c r="B571" s="36">
        <v>45760</v>
      </c>
      <c r="C571" s="36" t="str">
        <f t="shared" si="74"/>
        <v>Apr-2025</v>
      </c>
      <c r="D571" s="36" t="str">
        <f t="shared" si="75"/>
        <v>Q2-2025</v>
      </c>
      <c r="E571" s="36">
        <v>45761</v>
      </c>
      <c r="F571" s="36">
        <f t="shared" si="76"/>
        <v>45761</v>
      </c>
      <c r="G571" s="37">
        <f t="shared" si="77"/>
        <v>1</v>
      </c>
      <c r="H571" s="38" t="s">
        <v>647</v>
      </c>
      <c r="I571" s="38" t="s">
        <v>652</v>
      </c>
      <c r="J571" s="38" t="s">
        <v>666</v>
      </c>
      <c r="K571" s="30" t="str">
        <f t="shared" si="78"/>
        <v>Asia→Japan→Osaka</v>
      </c>
      <c r="L571" s="38" t="s">
        <v>706</v>
      </c>
      <c r="M571" s="38" t="s">
        <v>708</v>
      </c>
      <c r="N571" s="38" t="s">
        <v>715</v>
      </c>
      <c r="O571" s="38" t="s">
        <v>727</v>
      </c>
      <c r="P571" s="38" t="s">
        <v>1302</v>
      </c>
      <c r="Q571" s="39">
        <v>138.9</v>
      </c>
      <c r="R571" s="39">
        <v>289.92</v>
      </c>
      <c r="S571" s="39" t="str">
        <f>IF('standardised dimensions'!$R571&lt;=_xlfn.PERCENTILE.INC( Q571:Q1192,0.25),"Low",IF(R571&lt;=_xlfn.PERCENTILE.INC(Q571:Q1192,0.5),"Medium","High"))</f>
        <v>Low</v>
      </c>
      <c r="T571" s="40">
        <v>2.9000000000000001E-2</v>
      </c>
      <c r="U571" s="37">
        <v>12</v>
      </c>
      <c r="V571" s="39">
        <f t="shared" si="72"/>
        <v>3378.1478400000001</v>
      </c>
      <c r="W571" s="39">
        <f t="shared" si="73"/>
        <v>1666.8000000000002</v>
      </c>
      <c r="X571" s="39">
        <f t="shared" si="79"/>
        <v>1711.3478399999999</v>
      </c>
      <c r="Y571" s="40">
        <f t="shared" si="80"/>
        <v>0.50659353025828491</v>
      </c>
    </row>
    <row r="572" spans="1:25" x14ac:dyDescent="0.3">
      <c r="A572" s="41" t="s">
        <v>585</v>
      </c>
      <c r="B572" s="42">
        <v>45078</v>
      </c>
      <c r="C572" s="42" t="str">
        <f t="shared" si="74"/>
        <v>Jun-2023</v>
      </c>
      <c r="D572" s="42" t="str">
        <f t="shared" si="75"/>
        <v>Q2-2023</v>
      </c>
      <c r="E572" s="42">
        <v>45078</v>
      </c>
      <c r="F572" s="42">
        <f t="shared" si="76"/>
        <v>45078</v>
      </c>
      <c r="G572" s="43">
        <f t="shared" si="77"/>
        <v>0</v>
      </c>
      <c r="H572" s="44" t="s">
        <v>647</v>
      </c>
      <c r="I572" s="44" t="s">
        <v>654</v>
      </c>
      <c r="J572" s="44" t="s">
        <v>668</v>
      </c>
      <c r="K572" s="30" t="str">
        <f t="shared" si="78"/>
        <v>Asia→India→Bengaluru</v>
      </c>
      <c r="L572" s="44" t="s">
        <v>701</v>
      </c>
      <c r="M572" s="44" t="s">
        <v>707</v>
      </c>
      <c r="N572" s="44" t="s">
        <v>718</v>
      </c>
      <c r="O572" s="44" t="s">
        <v>733</v>
      </c>
      <c r="P572" s="44" t="s">
        <v>1303</v>
      </c>
      <c r="Q572" s="45">
        <v>669.37</v>
      </c>
      <c r="R572" s="45">
        <v>997.2</v>
      </c>
      <c r="S572" s="45" t="str">
        <f>IF('standardised dimensions'!$R572&lt;=_xlfn.PERCENTILE.INC( Q572:Q1193,0.25),"Low",IF(R572&lt;=_xlfn.PERCENTILE.INC(Q572:Q1193,0.5),"Medium","High"))</f>
        <v>High</v>
      </c>
      <c r="T572" s="46">
        <v>8.2000000000000003E-2</v>
      </c>
      <c r="U572" s="43">
        <v>5</v>
      </c>
      <c r="V572" s="45">
        <f t="shared" si="72"/>
        <v>4577.1480000000001</v>
      </c>
      <c r="W572" s="45">
        <f t="shared" si="73"/>
        <v>3346.85</v>
      </c>
      <c r="X572" s="45">
        <f t="shared" si="79"/>
        <v>1230.2980000000002</v>
      </c>
      <c r="Y572" s="46">
        <f t="shared" si="80"/>
        <v>0.26879139586484863</v>
      </c>
    </row>
    <row r="573" spans="1:25" x14ac:dyDescent="0.3">
      <c r="A573" s="35" t="s">
        <v>586</v>
      </c>
      <c r="B573" s="36">
        <v>45740</v>
      </c>
      <c r="C573" s="36" t="str">
        <f t="shared" si="74"/>
        <v>Mar-2025</v>
      </c>
      <c r="D573" s="36" t="str">
        <f t="shared" si="75"/>
        <v>Q1-2025</v>
      </c>
      <c r="E573" s="36">
        <v>45751</v>
      </c>
      <c r="F573" s="36">
        <f t="shared" si="76"/>
        <v>45751</v>
      </c>
      <c r="G573" s="37">
        <f t="shared" si="77"/>
        <v>11</v>
      </c>
      <c r="H573" s="38" t="s">
        <v>647</v>
      </c>
      <c r="I573" s="38" t="s">
        <v>654</v>
      </c>
      <c r="J573" s="38" t="s">
        <v>691</v>
      </c>
      <c r="K573" s="30" t="str">
        <f t="shared" si="78"/>
        <v>Asia→India→Mumbai</v>
      </c>
      <c r="L573" s="38" t="s">
        <v>702</v>
      </c>
      <c r="M573" s="38" t="s">
        <v>709</v>
      </c>
      <c r="N573" s="38" t="s">
        <v>713</v>
      </c>
      <c r="O573" s="38" t="s">
        <v>730</v>
      </c>
      <c r="P573" s="38" t="s">
        <v>1304</v>
      </c>
      <c r="Q573" s="39">
        <v>23.83</v>
      </c>
      <c r="R573" s="39">
        <v>47.29</v>
      </c>
      <c r="S573" s="39" t="str">
        <f>IF('standardised dimensions'!$R573&lt;=_xlfn.PERCENTILE.INC( Q573:Q1194,0.25),"Low",IF(R573&lt;=_xlfn.PERCENTILE.INC(Q573:Q1194,0.5),"Medium","High"))</f>
        <v>Low</v>
      </c>
      <c r="T573" s="40">
        <v>6.4000000000000001E-2</v>
      </c>
      <c r="U573" s="37">
        <v>19</v>
      </c>
      <c r="V573" s="39">
        <f t="shared" si="72"/>
        <v>841.00536</v>
      </c>
      <c r="W573" s="39">
        <f t="shared" si="73"/>
        <v>452.77</v>
      </c>
      <c r="X573" s="39">
        <f t="shared" si="79"/>
        <v>388.23536000000001</v>
      </c>
      <c r="Y573" s="40">
        <f t="shared" si="80"/>
        <v>0.46163244429262618</v>
      </c>
    </row>
    <row r="574" spans="1:25" x14ac:dyDescent="0.3">
      <c r="A574" s="41" t="s">
        <v>587</v>
      </c>
      <c r="B574" s="42">
        <v>45293</v>
      </c>
      <c r="C574" s="42" t="str">
        <f t="shared" si="74"/>
        <v>Jan-2024</v>
      </c>
      <c r="D574" s="42" t="str">
        <f t="shared" si="75"/>
        <v>Q1-2024</v>
      </c>
      <c r="E574" s="42">
        <v>45293</v>
      </c>
      <c r="F574" s="42">
        <f t="shared" si="76"/>
        <v>45293</v>
      </c>
      <c r="G574" s="43">
        <f t="shared" si="77"/>
        <v>0</v>
      </c>
      <c r="H574" s="44" t="s">
        <v>648</v>
      </c>
      <c r="I574" s="44" t="s">
        <v>653</v>
      </c>
      <c r="J574" s="44" t="s">
        <v>688</v>
      </c>
      <c r="K574" s="30" t="str">
        <f t="shared" si="78"/>
        <v>Americas→Canada→Vancouver</v>
      </c>
      <c r="L574" s="44" t="s">
        <v>702</v>
      </c>
      <c r="M574" s="44" t="s">
        <v>711</v>
      </c>
      <c r="N574" s="44" t="s">
        <v>720</v>
      </c>
      <c r="O574" s="44" t="s">
        <v>731</v>
      </c>
      <c r="P574" s="44" t="s">
        <v>1305</v>
      </c>
      <c r="Q574" s="45">
        <v>444.41</v>
      </c>
      <c r="R574" s="45">
        <v>754.24</v>
      </c>
      <c r="S574" s="45" t="str">
        <f>IF('standardised dimensions'!$R574&lt;=_xlfn.PERCENTILE.INC( Q574:Q1195,0.25),"Low",IF(R574&lt;=_xlfn.PERCENTILE.INC(Q574:Q1195,0.5),"Medium","High"))</f>
        <v>Medium</v>
      </c>
      <c r="T574" s="46">
        <v>0.20699999999999999</v>
      </c>
      <c r="U574" s="43">
        <v>32</v>
      </c>
      <c r="V574" s="45">
        <f t="shared" si="72"/>
        <v>19139.594240000002</v>
      </c>
      <c r="W574" s="45">
        <f t="shared" si="73"/>
        <v>14221.12</v>
      </c>
      <c r="X574" s="45">
        <f t="shared" si="79"/>
        <v>4918.4742400000014</v>
      </c>
      <c r="Y574" s="46">
        <f t="shared" si="80"/>
        <v>0.25697902360546598</v>
      </c>
    </row>
    <row r="575" spans="1:25" x14ac:dyDescent="0.3">
      <c r="A575" s="35" t="s">
        <v>588</v>
      </c>
      <c r="B575" s="36">
        <v>45279</v>
      </c>
      <c r="C575" s="36" t="str">
        <f t="shared" si="74"/>
        <v>Dec-2023</v>
      </c>
      <c r="D575" s="36" t="str">
        <f t="shared" si="75"/>
        <v>Q4-2023</v>
      </c>
      <c r="E575" s="36">
        <v>45292</v>
      </c>
      <c r="F575" s="36">
        <f t="shared" si="76"/>
        <v>45292</v>
      </c>
      <c r="G575" s="37">
        <f t="shared" si="77"/>
        <v>13</v>
      </c>
      <c r="H575" s="38" t="s">
        <v>648</v>
      </c>
      <c r="I575" s="38" t="s">
        <v>653</v>
      </c>
      <c r="J575" s="38" t="s">
        <v>667</v>
      </c>
      <c r="K575" s="30" t="str">
        <f t="shared" si="78"/>
        <v>Americas→Canada→Toronto</v>
      </c>
      <c r="L575" s="38" t="s">
        <v>706</v>
      </c>
      <c r="M575" s="38" t="s">
        <v>707</v>
      </c>
      <c r="N575" s="38" t="s">
        <v>723</v>
      </c>
      <c r="O575" s="38" t="s">
        <v>732</v>
      </c>
      <c r="P575" s="38" t="s">
        <v>1306</v>
      </c>
      <c r="Q575" s="39">
        <v>856.1</v>
      </c>
      <c r="R575" s="39">
        <v>901.48</v>
      </c>
      <c r="S575" s="39" t="str">
        <f>IF('standardised dimensions'!$R575&lt;=_xlfn.PERCENTILE.INC( Q575:Q1196,0.25),"Low",IF(R575&lt;=_xlfn.PERCENTILE.INC(Q575:Q1196,0.5),"Medium","High"))</f>
        <v>High</v>
      </c>
      <c r="T575" s="40">
        <v>5.6000000000000001E-2</v>
      </c>
      <c r="U575" s="37">
        <v>17</v>
      </c>
      <c r="V575" s="39">
        <f t="shared" si="72"/>
        <v>14466.95104</v>
      </c>
      <c r="W575" s="39">
        <f t="shared" si="73"/>
        <v>14553.7</v>
      </c>
      <c r="X575" s="39">
        <f t="shared" si="79"/>
        <v>-86.748960000000807</v>
      </c>
      <c r="Y575" s="40">
        <f t="shared" si="80"/>
        <v>-5.9963540182134192E-3</v>
      </c>
    </row>
    <row r="576" spans="1:25" x14ac:dyDescent="0.3">
      <c r="A576" s="41" t="s">
        <v>589</v>
      </c>
      <c r="B576" s="42">
        <v>45042</v>
      </c>
      <c r="C576" s="42" t="str">
        <f t="shared" si="74"/>
        <v>Apr-2023</v>
      </c>
      <c r="D576" s="42" t="str">
        <f t="shared" si="75"/>
        <v>Q2-2023</v>
      </c>
      <c r="E576" s="42">
        <v>45042</v>
      </c>
      <c r="F576" s="42">
        <f t="shared" si="76"/>
        <v>45042</v>
      </c>
      <c r="G576" s="43">
        <f t="shared" si="77"/>
        <v>0</v>
      </c>
      <c r="H576" s="44" t="s">
        <v>649</v>
      </c>
      <c r="I576" s="44" t="s">
        <v>657</v>
      </c>
      <c r="J576" s="44" t="s">
        <v>673</v>
      </c>
      <c r="K576" s="30" t="str">
        <f t="shared" si="78"/>
        <v>Europe→France→Marseille</v>
      </c>
      <c r="L576" s="44" t="s">
        <v>704</v>
      </c>
      <c r="M576" s="44" t="s">
        <v>711</v>
      </c>
      <c r="N576" s="44" t="s">
        <v>724</v>
      </c>
      <c r="O576" s="44" t="s">
        <v>727</v>
      </c>
      <c r="P576" s="44" t="s">
        <v>1307</v>
      </c>
      <c r="Q576" s="45">
        <v>81.489999999999995</v>
      </c>
      <c r="R576" s="45">
        <v>113.08</v>
      </c>
      <c r="S576" s="45" t="str">
        <f>IF('standardised dimensions'!$R576&lt;=_xlfn.PERCENTILE.INC( Q576:Q1197,0.25),"Low",IF(R576&lt;=_xlfn.PERCENTILE.INC(Q576:Q1197,0.5),"Medium","High"))</f>
        <v>Low</v>
      </c>
      <c r="T576" s="46">
        <v>0.121</v>
      </c>
      <c r="U576" s="43">
        <v>5</v>
      </c>
      <c r="V576" s="45">
        <f t="shared" si="72"/>
        <v>496.98660000000001</v>
      </c>
      <c r="W576" s="45">
        <f t="shared" si="73"/>
        <v>407.45</v>
      </c>
      <c r="X576" s="45">
        <f t="shared" si="79"/>
        <v>89.536600000000021</v>
      </c>
      <c r="Y576" s="46">
        <f t="shared" si="80"/>
        <v>0.18015898215364362</v>
      </c>
    </row>
    <row r="577" spans="1:25" x14ac:dyDescent="0.3">
      <c r="A577" s="35" t="s">
        <v>590</v>
      </c>
      <c r="B577" s="36">
        <v>45872</v>
      </c>
      <c r="C577" s="36" t="str">
        <f t="shared" si="74"/>
        <v>Aug-2025</v>
      </c>
      <c r="D577" s="36" t="str">
        <f t="shared" si="75"/>
        <v>Q3-2025</v>
      </c>
      <c r="E577" s="36">
        <v>45885</v>
      </c>
      <c r="F577" s="36">
        <f t="shared" si="76"/>
        <v>45885</v>
      </c>
      <c r="G577" s="37">
        <f t="shared" si="77"/>
        <v>13</v>
      </c>
      <c r="H577" s="38" t="s">
        <v>648</v>
      </c>
      <c r="I577" s="38" t="s">
        <v>653</v>
      </c>
      <c r="J577" s="38" t="s">
        <v>681</v>
      </c>
      <c r="K577" s="30" t="str">
        <f t="shared" si="78"/>
        <v>Americas→Canada→Montreal</v>
      </c>
      <c r="L577" s="38" t="s">
        <v>706</v>
      </c>
      <c r="M577" s="38" t="s">
        <v>710</v>
      </c>
      <c r="N577" s="38" t="s">
        <v>719</v>
      </c>
      <c r="O577" s="38" t="s">
        <v>729</v>
      </c>
      <c r="P577" s="38" t="s">
        <v>1308</v>
      </c>
      <c r="Q577" s="39">
        <v>698.66</v>
      </c>
      <c r="R577" s="39">
        <v>868.62</v>
      </c>
      <c r="S577" s="39" t="str">
        <f>IF('standardised dimensions'!$R577&lt;=_xlfn.PERCENTILE.INC( Q577:Q1198,0.25),"Low",IF(R577&lt;=_xlfn.PERCENTILE.INC(Q577:Q1198,0.5),"Medium","High"))</f>
        <v>High</v>
      </c>
      <c r="T577" s="40">
        <v>7.1999999999999995E-2</v>
      </c>
      <c r="U577" s="37">
        <v>15</v>
      </c>
      <c r="V577" s="39">
        <f t="shared" si="72"/>
        <v>12091.190399999999</v>
      </c>
      <c r="W577" s="39">
        <f t="shared" si="73"/>
        <v>10479.9</v>
      </c>
      <c r="X577" s="39">
        <f t="shared" si="79"/>
        <v>1611.2903999999999</v>
      </c>
      <c r="Y577" s="40">
        <f t="shared" si="80"/>
        <v>0.13326151906432637</v>
      </c>
    </row>
    <row r="578" spans="1:25" x14ac:dyDescent="0.3">
      <c r="A578" s="41" t="s">
        <v>591</v>
      </c>
      <c r="B578" s="42">
        <v>45140</v>
      </c>
      <c r="C578" s="42" t="str">
        <f t="shared" si="74"/>
        <v>Aug-2023</v>
      </c>
      <c r="D578" s="42" t="str">
        <f t="shared" si="75"/>
        <v>Q3-2023</v>
      </c>
      <c r="E578" s="42">
        <v>45157</v>
      </c>
      <c r="F578" s="42">
        <f t="shared" si="76"/>
        <v>45157</v>
      </c>
      <c r="G578" s="43">
        <f t="shared" si="77"/>
        <v>17</v>
      </c>
      <c r="H578" s="44" t="s">
        <v>648</v>
      </c>
      <c r="I578" s="44" t="s">
        <v>653</v>
      </c>
      <c r="J578" s="44" t="s">
        <v>688</v>
      </c>
      <c r="K578" s="30" t="str">
        <f t="shared" si="78"/>
        <v>Americas→Canada→Vancouver</v>
      </c>
      <c r="L578" s="44" t="s">
        <v>701</v>
      </c>
      <c r="M578" s="44" t="s">
        <v>708</v>
      </c>
      <c r="N578" s="44" t="s">
        <v>721</v>
      </c>
      <c r="O578" s="44" t="s">
        <v>729</v>
      </c>
      <c r="P578" s="44" t="s">
        <v>1309</v>
      </c>
      <c r="Q578" s="45">
        <v>175.38</v>
      </c>
      <c r="R578" s="45">
        <v>347.9</v>
      </c>
      <c r="S578" s="45" t="str">
        <f>IF('standardised dimensions'!$R578&lt;=_xlfn.PERCENTILE.INC( Q578:Q1199,0.25),"Low",IF(R578&lt;=_xlfn.PERCENTILE.INC(Q578:Q1199,0.5),"Medium","High"))</f>
        <v>Low</v>
      </c>
      <c r="T578" s="46">
        <v>7.1999999999999995E-2</v>
      </c>
      <c r="U578" s="43">
        <v>43</v>
      </c>
      <c r="V578" s="45">
        <f t="shared" ref="V578:V632" si="81">R578*U578*(1-T578)</f>
        <v>13882.6016</v>
      </c>
      <c r="W578" s="45">
        <f t="shared" ref="W578:W632" si="82">Q578*U578</f>
        <v>7541.34</v>
      </c>
      <c r="X578" s="45">
        <f t="shared" si="79"/>
        <v>6341.2615999999998</v>
      </c>
      <c r="Y578" s="46">
        <f t="shared" si="80"/>
        <v>0.45677761148169804</v>
      </c>
    </row>
    <row r="579" spans="1:25" x14ac:dyDescent="0.3">
      <c r="A579" s="35" t="s">
        <v>592</v>
      </c>
      <c r="B579" s="36">
        <v>45092</v>
      </c>
      <c r="C579" s="36" t="str">
        <f t="shared" ref="C579:C632" si="83">TEXT(B579,"MMM-YYYY")</f>
        <v>Jun-2023</v>
      </c>
      <c r="D579" s="36" t="str">
        <f t="shared" ref="D579:D632" si="84">"Q"&amp;ROUNDUP(MONTH(B579)/3,0)&amp;"-"&amp;YEAR(B579)</f>
        <v>Q2-2023</v>
      </c>
      <c r="E579" s="36">
        <v>45119</v>
      </c>
      <c r="F579" s="36">
        <f t="shared" ref="F579:F632" si="85">IF(E579&lt;B579,B579,E579)</f>
        <v>45119</v>
      </c>
      <c r="G579" s="37">
        <f t="shared" ref="G579:G632" si="86">F579-B579</f>
        <v>27</v>
      </c>
      <c r="H579" s="38" t="s">
        <v>649</v>
      </c>
      <c r="I579" s="38" t="s">
        <v>658</v>
      </c>
      <c r="J579" s="38" t="s">
        <v>693</v>
      </c>
      <c r="K579" s="30" t="str">
        <f t="shared" ref="K579:K632" si="87">CONCATENATE(H579&amp;"→"&amp;I579&amp;"→"&amp;J579)</f>
        <v>Europe→United Kingdom→Manchester</v>
      </c>
      <c r="L579" s="38" t="s">
        <v>704</v>
      </c>
      <c r="M579" s="38" t="s">
        <v>711</v>
      </c>
      <c r="N579" s="38" t="s">
        <v>714</v>
      </c>
      <c r="O579" s="38" t="s">
        <v>733</v>
      </c>
      <c r="P579" s="38" t="s">
        <v>1310</v>
      </c>
      <c r="Q579" s="39">
        <v>751.28</v>
      </c>
      <c r="R579" s="39">
        <v>1111.8800000000001</v>
      </c>
      <c r="S579" s="39" t="str">
        <f>IF('standardised dimensions'!$R579&lt;=_xlfn.PERCENTILE.INC( Q579:Q1200,0.25),"Low",IF(R579&lt;=_xlfn.PERCENTILE.INC(Q579:Q1200,0.5),"Medium","High"))</f>
        <v>High</v>
      </c>
      <c r="T579" s="40">
        <v>0.13500000000000001</v>
      </c>
      <c r="U579" s="37">
        <v>7</v>
      </c>
      <c r="V579" s="39">
        <f t="shared" si="81"/>
        <v>6732.4334000000008</v>
      </c>
      <c r="W579" s="39">
        <f t="shared" si="82"/>
        <v>5258.96</v>
      </c>
      <c r="X579" s="39">
        <f t="shared" ref="X579:X632" si="88">V579-W579</f>
        <v>1473.4734000000008</v>
      </c>
      <c r="Y579" s="40">
        <f t="shared" ref="Y579:Y632" si="89">IF(V579=0,0,X579/V579)</f>
        <v>0.21886193482433863</v>
      </c>
    </row>
    <row r="580" spans="1:25" x14ac:dyDescent="0.3">
      <c r="A580" s="41" t="s">
        <v>593</v>
      </c>
      <c r="B580" s="42">
        <v>45607</v>
      </c>
      <c r="C580" s="42" t="str">
        <f t="shared" si="83"/>
        <v>Nov-2024</v>
      </c>
      <c r="D580" s="42" t="str">
        <f t="shared" si="84"/>
        <v>Q4-2024</v>
      </c>
      <c r="E580" s="42">
        <v>45620</v>
      </c>
      <c r="F580" s="42">
        <f t="shared" si="85"/>
        <v>45620</v>
      </c>
      <c r="G580" s="43">
        <f t="shared" si="86"/>
        <v>13</v>
      </c>
      <c r="H580" s="44" t="s">
        <v>649</v>
      </c>
      <c r="I580" s="44" t="s">
        <v>658</v>
      </c>
      <c r="J580" s="44" t="s">
        <v>683</v>
      </c>
      <c r="K580" s="30" t="str">
        <f t="shared" si="87"/>
        <v>Europe→United Kingdom→London</v>
      </c>
      <c r="L580" s="44" t="s">
        <v>701</v>
      </c>
      <c r="M580" s="44" t="s">
        <v>707</v>
      </c>
      <c r="N580" s="44" t="s">
        <v>718</v>
      </c>
      <c r="O580" s="44" t="s">
        <v>729</v>
      </c>
      <c r="P580" s="44" t="s">
        <v>1311</v>
      </c>
      <c r="Q580" s="45">
        <v>164.53</v>
      </c>
      <c r="R580" s="45">
        <v>327.72</v>
      </c>
      <c r="S580" s="45" t="str">
        <f>IF('standardised dimensions'!$R580&lt;=_xlfn.PERCENTILE.INC( Q580:Q1201,0.25),"Low",IF(R580&lt;=_xlfn.PERCENTILE.INC(Q580:Q1201,0.5),"Medium","High"))</f>
        <v>Low</v>
      </c>
      <c r="T580" s="46">
        <v>6.7000000000000004E-2</v>
      </c>
      <c r="U580" s="43">
        <v>14</v>
      </c>
      <c r="V580" s="45">
        <f t="shared" si="81"/>
        <v>4280.6786400000001</v>
      </c>
      <c r="W580" s="45">
        <f t="shared" si="82"/>
        <v>2303.42</v>
      </c>
      <c r="X580" s="45">
        <f t="shared" si="88"/>
        <v>1977.25864</v>
      </c>
      <c r="Y580" s="46">
        <f t="shared" si="89"/>
        <v>0.46190307805960412</v>
      </c>
    </row>
    <row r="581" spans="1:25" x14ac:dyDescent="0.3">
      <c r="A581" s="35" t="s">
        <v>594</v>
      </c>
      <c r="B581" s="36">
        <v>45849</v>
      </c>
      <c r="C581" s="36" t="str">
        <f t="shared" si="83"/>
        <v>Jul-2025</v>
      </c>
      <c r="D581" s="36" t="str">
        <f t="shared" si="84"/>
        <v>Q3-2025</v>
      </c>
      <c r="E581" s="36">
        <v>45872</v>
      </c>
      <c r="F581" s="36">
        <f t="shared" si="85"/>
        <v>45872</v>
      </c>
      <c r="G581" s="37">
        <f t="shared" si="86"/>
        <v>23</v>
      </c>
      <c r="H581" s="38" t="s">
        <v>646</v>
      </c>
      <c r="I581" s="38" t="s">
        <v>650</v>
      </c>
      <c r="J581" s="38" t="s">
        <v>678</v>
      </c>
      <c r="K581" s="30" t="str">
        <f t="shared" si="87"/>
        <v>Africa→Kenya→Nakuru</v>
      </c>
      <c r="L581" s="38" t="s">
        <v>705</v>
      </c>
      <c r="M581" s="38" t="s">
        <v>707</v>
      </c>
      <c r="N581" s="38" t="s">
        <v>712</v>
      </c>
      <c r="O581" s="38" t="s">
        <v>730</v>
      </c>
      <c r="P581" s="38" t="s">
        <v>1312</v>
      </c>
      <c r="Q581" s="39">
        <v>389.93</v>
      </c>
      <c r="R581" s="39">
        <v>486.13</v>
      </c>
      <c r="S581" s="39" t="str">
        <f>IF('standardised dimensions'!$R581&lt;=_xlfn.PERCENTILE.INC( Q581:Q1202,0.25),"Low",IF(R581&lt;=_xlfn.PERCENTILE.INC(Q581:Q1202,0.5),"Medium","High"))</f>
        <v>Medium</v>
      </c>
      <c r="T581" s="40">
        <v>0.13200000000000001</v>
      </c>
      <c r="U581" s="37">
        <v>17</v>
      </c>
      <c r="V581" s="39">
        <f t="shared" si="81"/>
        <v>7173.3342799999991</v>
      </c>
      <c r="W581" s="39">
        <f t="shared" si="82"/>
        <v>6628.81</v>
      </c>
      <c r="X581" s="39">
        <f t="shared" si="88"/>
        <v>544.52427999999873</v>
      </c>
      <c r="Y581" s="40">
        <f t="shared" si="89"/>
        <v>7.5909508569562828E-2</v>
      </c>
    </row>
    <row r="582" spans="1:25" x14ac:dyDescent="0.3">
      <c r="A582" s="41" t="s">
        <v>595</v>
      </c>
      <c r="B582" s="42">
        <v>45080</v>
      </c>
      <c r="C582" s="42" t="str">
        <f t="shared" si="83"/>
        <v>Jun-2023</v>
      </c>
      <c r="D582" s="42" t="str">
        <f t="shared" si="84"/>
        <v>Q2-2023</v>
      </c>
      <c r="E582" s="42">
        <v>45108</v>
      </c>
      <c r="F582" s="42">
        <f t="shared" si="85"/>
        <v>45108</v>
      </c>
      <c r="G582" s="43">
        <f t="shared" si="86"/>
        <v>28</v>
      </c>
      <c r="H582" s="44" t="s">
        <v>648</v>
      </c>
      <c r="I582" s="44" t="s">
        <v>655</v>
      </c>
      <c r="J582" s="44" t="s">
        <v>672</v>
      </c>
      <c r="K582" s="30" t="str">
        <f t="shared" si="87"/>
        <v>Americas→Brazil→Brasília</v>
      </c>
      <c r="L582" s="44" t="s">
        <v>705</v>
      </c>
      <c r="M582" s="44" t="s">
        <v>709</v>
      </c>
      <c r="N582" s="44" t="s">
        <v>720</v>
      </c>
      <c r="O582" s="44" t="s">
        <v>727</v>
      </c>
      <c r="P582" s="44" t="s">
        <v>1313</v>
      </c>
      <c r="Q582" s="45">
        <v>860.4</v>
      </c>
      <c r="R582" s="45">
        <v>2066.6</v>
      </c>
      <c r="S582" s="45" t="str">
        <f>IF('standardised dimensions'!$R582&lt;=_xlfn.PERCENTILE.INC( Q582:Q1203,0.25),"Low",IF(R582&lt;=_xlfn.PERCENTILE.INC(Q582:Q1203,0.5),"Medium","High"))</f>
        <v>High</v>
      </c>
      <c r="T582" s="46">
        <v>0.01</v>
      </c>
      <c r="U582" s="43">
        <v>3</v>
      </c>
      <c r="V582" s="45">
        <f t="shared" si="81"/>
        <v>6137.8019999999988</v>
      </c>
      <c r="W582" s="45">
        <f t="shared" si="82"/>
        <v>2581.1999999999998</v>
      </c>
      <c r="X582" s="45">
        <f t="shared" si="88"/>
        <v>3556.601999999999</v>
      </c>
      <c r="Y582" s="46">
        <f t="shared" si="89"/>
        <v>0.57945857491004105</v>
      </c>
    </row>
    <row r="583" spans="1:25" x14ac:dyDescent="0.3">
      <c r="A583" s="35" t="s">
        <v>596</v>
      </c>
      <c r="B583" s="36">
        <v>44955</v>
      </c>
      <c r="C583" s="36" t="str">
        <f t="shared" si="83"/>
        <v>Jan-2023</v>
      </c>
      <c r="D583" s="36" t="str">
        <f t="shared" si="84"/>
        <v>Q1-2023</v>
      </c>
      <c r="E583" s="36">
        <v>44963</v>
      </c>
      <c r="F583" s="36">
        <f t="shared" si="85"/>
        <v>44963</v>
      </c>
      <c r="G583" s="37">
        <f t="shared" si="86"/>
        <v>8</v>
      </c>
      <c r="H583" s="38" t="s">
        <v>648</v>
      </c>
      <c r="I583" s="38" t="s">
        <v>655</v>
      </c>
      <c r="J583" s="38" t="s">
        <v>672</v>
      </c>
      <c r="K583" s="30" t="str">
        <f t="shared" si="87"/>
        <v>Americas→Brazil→Brasília</v>
      </c>
      <c r="L583" s="38" t="s">
        <v>701</v>
      </c>
      <c r="M583" s="38" t="s">
        <v>709</v>
      </c>
      <c r="N583" s="38" t="s">
        <v>726</v>
      </c>
      <c r="O583" s="38" t="s">
        <v>732</v>
      </c>
      <c r="P583" s="38" t="s">
        <v>1314</v>
      </c>
      <c r="Q583" s="39">
        <v>41.84</v>
      </c>
      <c r="R583" s="39">
        <v>86.2</v>
      </c>
      <c r="S583" s="39" t="str">
        <f>IF('standardised dimensions'!$R583&lt;=_xlfn.PERCENTILE.INC( Q583:Q1204,0.25),"Low",IF(R583&lt;=_xlfn.PERCENTILE.INC(Q583:Q1204,0.5),"Medium","High"))</f>
        <v>Low</v>
      </c>
      <c r="T583" s="40">
        <v>0.22600000000000001</v>
      </c>
      <c r="U583" s="37">
        <v>27</v>
      </c>
      <c r="V583" s="39">
        <f t="shared" si="81"/>
        <v>1801.4076000000002</v>
      </c>
      <c r="W583" s="39">
        <f t="shared" si="82"/>
        <v>1129.68</v>
      </c>
      <c r="X583" s="39">
        <f t="shared" si="88"/>
        <v>671.72760000000017</v>
      </c>
      <c r="Y583" s="40">
        <f t="shared" si="89"/>
        <v>0.37289039970742882</v>
      </c>
    </row>
    <row r="584" spans="1:25" x14ac:dyDescent="0.3">
      <c r="A584" s="41" t="s">
        <v>597</v>
      </c>
      <c r="B584" s="42">
        <v>45541</v>
      </c>
      <c r="C584" s="42" t="str">
        <f t="shared" si="83"/>
        <v>Sep-2024</v>
      </c>
      <c r="D584" s="42" t="str">
        <f t="shared" si="84"/>
        <v>Q3-2024</v>
      </c>
      <c r="E584" s="42">
        <v>45539</v>
      </c>
      <c r="F584" s="42">
        <f t="shared" si="85"/>
        <v>45541</v>
      </c>
      <c r="G584" s="43">
        <f t="shared" si="86"/>
        <v>0</v>
      </c>
      <c r="H584" s="44" t="s">
        <v>647</v>
      </c>
      <c r="I584" s="44" t="s">
        <v>652</v>
      </c>
      <c r="J584" s="44" t="s">
        <v>666</v>
      </c>
      <c r="K584" s="30" t="str">
        <f t="shared" si="87"/>
        <v>Asia→Japan→Osaka</v>
      </c>
      <c r="L584" s="44" t="s">
        <v>701</v>
      </c>
      <c r="M584" s="44" t="s">
        <v>711</v>
      </c>
      <c r="N584" s="44" t="s">
        <v>720</v>
      </c>
      <c r="O584" s="44" t="s">
        <v>731</v>
      </c>
      <c r="P584" s="44" t="s">
        <v>1315</v>
      </c>
      <c r="Q584" s="45">
        <v>1368.17</v>
      </c>
      <c r="R584" s="45">
        <v>2307.75</v>
      </c>
      <c r="S584" s="45" t="str">
        <f>IF('standardised dimensions'!$R584&lt;=_xlfn.PERCENTILE.INC( Q584:Q1205,0.25),"Low",IF(R584&lt;=_xlfn.PERCENTILE.INC(Q584:Q1205,0.5),"Medium","High"))</f>
        <v>High</v>
      </c>
      <c r="T584" s="46">
        <v>0.16300000000000001</v>
      </c>
      <c r="U584" s="43">
        <v>21</v>
      </c>
      <c r="V584" s="45">
        <f t="shared" si="81"/>
        <v>40563.321749999996</v>
      </c>
      <c r="W584" s="45">
        <f t="shared" si="82"/>
        <v>28731.57</v>
      </c>
      <c r="X584" s="45">
        <f t="shared" si="88"/>
        <v>11831.751749999996</v>
      </c>
      <c r="Y584" s="46">
        <f t="shared" si="89"/>
        <v>0.29168596750831921</v>
      </c>
    </row>
    <row r="585" spans="1:25" x14ac:dyDescent="0.3">
      <c r="A585" s="35" t="s">
        <v>598</v>
      </c>
      <c r="B585" s="36">
        <v>45507</v>
      </c>
      <c r="C585" s="36" t="str">
        <f t="shared" si="83"/>
        <v>Aug-2024</v>
      </c>
      <c r="D585" s="36" t="str">
        <f t="shared" si="84"/>
        <v>Q3-2024</v>
      </c>
      <c r="E585" s="36">
        <v>45513</v>
      </c>
      <c r="F585" s="36">
        <f t="shared" si="85"/>
        <v>45513</v>
      </c>
      <c r="G585" s="37">
        <f t="shared" si="86"/>
        <v>6</v>
      </c>
      <c r="H585" s="38" t="s">
        <v>646</v>
      </c>
      <c r="I585" s="38" t="s">
        <v>650</v>
      </c>
      <c r="J585" s="38" t="s">
        <v>675</v>
      </c>
      <c r="K585" s="30" t="str">
        <f t="shared" si="87"/>
        <v>Africa→Kenya→Mombasa</v>
      </c>
      <c r="L585" s="38" t="s">
        <v>704</v>
      </c>
      <c r="M585" s="38" t="s">
        <v>709</v>
      </c>
      <c r="N585" s="38" t="s">
        <v>722</v>
      </c>
      <c r="O585" s="38" t="s">
        <v>731</v>
      </c>
      <c r="P585" s="38" t="s">
        <v>1316</v>
      </c>
      <c r="Q585" s="39">
        <v>643.21</v>
      </c>
      <c r="R585" s="39">
        <v>1112.81</v>
      </c>
      <c r="S585" s="39" t="str">
        <f>IF('standardised dimensions'!$R585&lt;=_xlfn.PERCENTILE.INC( Q585:Q1206,0.25),"Low",IF(R585&lt;=_xlfn.PERCENTILE.INC(Q585:Q1206,0.5),"Medium","High"))</f>
        <v>High</v>
      </c>
      <c r="T585" s="40">
        <v>0.14099999999999999</v>
      </c>
      <c r="U585" s="37">
        <v>4</v>
      </c>
      <c r="V585" s="39">
        <f t="shared" si="81"/>
        <v>3823.6151599999998</v>
      </c>
      <c r="W585" s="39">
        <f t="shared" si="82"/>
        <v>2572.84</v>
      </c>
      <c r="X585" s="39">
        <f t="shared" si="88"/>
        <v>1250.7751599999997</v>
      </c>
      <c r="Y585" s="40">
        <f t="shared" si="89"/>
        <v>0.32711847496702562</v>
      </c>
    </row>
    <row r="586" spans="1:25" x14ac:dyDescent="0.3">
      <c r="A586" s="41" t="s">
        <v>599</v>
      </c>
      <c r="B586" s="42">
        <v>45764</v>
      </c>
      <c r="C586" s="42" t="str">
        <f t="shared" si="83"/>
        <v>Apr-2025</v>
      </c>
      <c r="D586" s="42" t="str">
        <f t="shared" si="84"/>
        <v>Q2-2025</v>
      </c>
      <c r="E586" s="42">
        <v>45764</v>
      </c>
      <c r="F586" s="42">
        <f t="shared" si="85"/>
        <v>45764</v>
      </c>
      <c r="G586" s="43">
        <f t="shared" si="86"/>
        <v>0</v>
      </c>
      <c r="H586" s="44" t="s">
        <v>648</v>
      </c>
      <c r="I586" s="44" t="s">
        <v>655</v>
      </c>
      <c r="J586" s="44" t="s">
        <v>670</v>
      </c>
      <c r="K586" s="30" t="str">
        <f t="shared" si="87"/>
        <v>Americas→Brazil→São Paulo</v>
      </c>
      <c r="L586" s="44" t="s">
        <v>701</v>
      </c>
      <c r="M586" s="44" t="s">
        <v>710</v>
      </c>
      <c r="N586" s="44" t="s">
        <v>716</v>
      </c>
      <c r="O586" s="44" t="s">
        <v>730</v>
      </c>
      <c r="P586" s="44" t="s">
        <v>1317</v>
      </c>
      <c r="Q586" s="45">
        <v>719.41</v>
      </c>
      <c r="R586" s="45">
        <v>1125.99</v>
      </c>
      <c r="S586" s="45" t="str">
        <f>IF('standardised dimensions'!$R586&lt;=_xlfn.PERCENTILE.INC( Q586:Q1207,0.25),"Low",IF(R586&lt;=_xlfn.PERCENTILE.INC(Q586:Q1207,0.5),"Medium","High"))</f>
        <v>High</v>
      </c>
      <c r="T586" s="46">
        <v>4.1000000000000002E-2</v>
      </c>
      <c r="U586" s="43">
        <v>21</v>
      </c>
      <c r="V586" s="45">
        <f t="shared" si="81"/>
        <v>22676.312610000001</v>
      </c>
      <c r="W586" s="45">
        <f t="shared" si="82"/>
        <v>15107.609999999999</v>
      </c>
      <c r="X586" s="45">
        <f t="shared" si="88"/>
        <v>7568.7026100000021</v>
      </c>
      <c r="Y586" s="46">
        <f t="shared" si="89"/>
        <v>0.33377131194876403</v>
      </c>
    </row>
    <row r="587" spans="1:25" x14ac:dyDescent="0.3">
      <c r="A587" s="35" t="s">
        <v>600</v>
      </c>
      <c r="B587" s="36">
        <v>45049</v>
      </c>
      <c r="C587" s="36" t="str">
        <f t="shared" si="83"/>
        <v>May-2023</v>
      </c>
      <c r="D587" s="36" t="str">
        <f t="shared" si="84"/>
        <v>Q2-2023</v>
      </c>
      <c r="E587" s="36">
        <v>45062</v>
      </c>
      <c r="F587" s="36">
        <f t="shared" si="85"/>
        <v>45062</v>
      </c>
      <c r="G587" s="37">
        <f t="shared" si="86"/>
        <v>13</v>
      </c>
      <c r="H587" s="38" t="s">
        <v>648</v>
      </c>
      <c r="I587" s="38" t="s">
        <v>660</v>
      </c>
      <c r="J587" s="38" t="s">
        <v>700</v>
      </c>
      <c r="K587" s="30" t="str">
        <f t="shared" si="87"/>
        <v>Americas→USA→New York</v>
      </c>
      <c r="L587" s="38" t="s">
        <v>701</v>
      </c>
      <c r="M587" s="38" t="s">
        <v>709</v>
      </c>
      <c r="N587" s="38" t="s">
        <v>716</v>
      </c>
      <c r="O587" s="38" t="s">
        <v>730</v>
      </c>
      <c r="P587" s="38" t="s">
        <v>1318</v>
      </c>
      <c r="Q587" s="39">
        <v>64.5</v>
      </c>
      <c r="R587" s="39">
        <v>123.62</v>
      </c>
      <c r="S587" s="39" t="str">
        <f>IF('standardised dimensions'!$R587&lt;=_xlfn.PERCENTILE.INC( Q587:Q1208,0.25),"Low",IF(R587&lt;=_xlfn.PERCENTILE.INC(Q587:Q1208,0.5),"Medium","High"))</f>
        <v>Low</v>
      </c>
      <c r="T587" s="40">
        <v>0</v>
      </c>
      <c r="U587" s="37">
        <v>3</v>
      </c>
      <c r="V587" s="39">
        <f t="shared" si="81"/>
        <v>370.86</v>
      </c>
      <c r="W587" s="39">
        <f t="shared" si="82"/>
        <v>193.5</v>
      </c>
      <c r="X587" s="39">
        <f t="shared" si="88"/>
        <v>177.36</v>
      </c>
      <c r="Y587" s="40">
        <f t="shared" si="89"/>
        <v>0.47823976702798904</v>
      </c>
    </row>
    <row r="588" spans="1:25" x14ac:dyDescent="0.3">
      <c r="A588" s="41" t="s">
        <v>601</v>
      </c>
      <c r="B588" s="42">
        <v>45364</v>
      </c>
      <c r="C588" s="42" t="str">
        <f t="shared" si="83"/>
        <v>Mar-2024</v>
      </c>
      <c r="D588" s="42" t="str">
        <f t="shared" si="84"/>
        <v>Q1-2024</v>
      </c>
      <c r="E588" s="42">
        <v>45388</v>
      </c>
      <c r="F588" s="42">
        <f t="shared" si="85"/>
        <v>45388</v>
      </c>
      <c r="G588" s="43">
        <f t="shared" si="86"/>
        <v>24</v>
      </c>
      <c r="H588" s="44" t="s">
        <v>646</v>
      </c>
      <c r="I588" s="44" t="s">
        <v>651</v>
      </c>
      <c r="J588" s="44" t="s">
        <v>669</v>
      </c>
      <c r="K588" s="30" t="str">
        <f t="shared" si="87"/>
        <v>Africa→Nigeria→Abuja</v>
      </c>
      <c r="L588" s="44" t="s">
        <v>704</v>
      </c>
      <c r="M588" s="44" t="s">
        <v>710</v>
      </c>
      <c r="N588" s="44" t="s">
        <v>716</v>
      </c>
      <c r="O588" s="44" t="s">
        <v>727</v>
      </c>
      <c r="P588" s="44" t="s">
        <v>1319</v>
      </c>
      <c r="Q588" s="45">
        <v>1232.78</v>
      </c>
      <c r="R588" s="45">
        <v>1731.75</v>
      </c>
      <c r="S588" s="45" t="str">
        <f>IF('standardised dimensions'!$R588&lt;=_xlfn.PERCENTILE.INC( Q588:Q1209,0.25),"Low",IF(R588&lt;=_xlfn.PERCENTILE.INC(Q588:Q1209,0.5),"Medium","High"))</f>
        <v>High</v>
      </c>
      <c r="T588" s="46">
        <v>9.2999999999999999E-2</v>
      </c>
      <c r="U588" s="43">
        <v>16</v>
      </c>
      <c r="V588" s="45">
        <f t="shared" si="81"/>
        <v>25131.155999999999</v>
      </c>
      <c r="W588" s="45">
        <f t="shared" si="82"/>
        <v>19724.48</v>
      </c>
      <c r="X588" s="45">
        <f t="shared" si="88"/>
        <v>5406.6759999999995</v>
      </c>
      <c r="Y588" s="46">
        <f t="shared" si="89"/>
        <v>0.21513837246484005</v>
      </c>
    </row>
    <row r="589" spans="1:25" x14ac:dyDescent="0.3">
      <c r="A589" s="35" t="s">
        <v>602</v>
      </c>
      <c r="B589" s="36">
        <v>45459</v>
      </c>
      <c r="C589" s="36" t="str">
        <f t="shared" si="83"/>
        <v>Jun-2024</v>
      </c>
      <c r="D589" s="36" t="str">
        <f t="shared" si="84"/>
        <v>Q2-2024</v>
      </c>
      <c r="E589" s="36">
        <v>45464</v>
      </c>
      <c r="F589" s="36">
        <f t="shared" si="85"/>
        <v>45464</v>
      </c>
      <c r="G589" s="37">
        <f t="shared" si="86"/>
        <v>5</v>
      </c>
      <c r="H589" s="38" t="s">
        <v>647</v>
      </c>
      <c r="I589" s="38" t="s">
        <v>652</v>
      </c>
      <c r="J589" s="38" t="s">
        <v>689</v>
      </c>
      <c r="K589" s="30" t="str">
        <f t="shared" si="87"/>
        <v>Asia→Japan→Tokyo</v>
      </c>
      <c r="L589" s="38" t="s">
        <v>705</v>
      </c>
      <c r="M589" s="38" t="s">
        <v>710</v>
      </c>
      <c r="N589" s="38" t="s">
        <v>721</v>
      </c>
      <c r="O589" s="38" t="s">
        <v>730</v>
      </c>
      <c r="P589" s="38" t="s">
        <v>1320</v>
      </c>
      <c r="Q589" s="39">
        <v>1367.13</v>
      </c>
      <c r="R589" s="39">
        <v>3062.01</v>
      </c>
      <c r="S589" s="39" t="str">
        <f>IF('standardised dimensions'!$R589&lt;=_xlfn.PERCENTILE.INC( Q589:Q1210,0.25),"Low",IF(R589&lt;=_xlfn.PERCENTILE.INC(Q589:Q1210,0.5),"Medium","High"))</f>
        <v>High</v>
      </c>
      <c r="T589" s="40">
        <v>0.10299999999999999</v>
      </c>
      <c r="U589" s="37">
        <v>25</v>
      </c>
      <c r="V589" s="39">
        <f t="shared" si="81"/>
        <v>68665.574250000005</v>
      </c>
      <c r="W589" s="39">
        <f t="shared" si="82"/>
        <v>34178.25</v>
      </c>
      <c r="X589" s="39">
        <f t="shared" si="88"/>
        <v>34487.324250000005</v>
      </c>
      <c r="Y589" s="40">
        <f t="shared" si="89"/>
        <v>0.50225057645971705</v>
      </c>
    </row>
    <row r="590" spans="1:25" x14ac:dyDescent="0.3">
      <c r="A590" s="41" t="s">
        <v>603</v>
      </c>
      <c r="B590" s="42">
        <v>45703</v>
      </c>
      <c r="C590" s="42" t="str">
        <f t="shared" si="83"/>
        <v>Feb-2025</v>
      </c>
      <c r="D590" s="42" t="str">
        <f t="shared" si="84"/>
        <v>Q1-2025</v>
      </c>
      <c r="E590" s="42">
        <v>45715</v>
      </c>
      <c r="F590" s="42">
        <f t="shared" si="85"/>
        <v>45715</v>
      </c>
      <c r="G590" s="43">
        <f t="shared" si="86"/>
        <v>12</v>
      </c>
      <c r="H590" s="44" t="s">
        <v>649</v>
      </c>
      <c r="I590" s="44" t="s">
        <v>657</v>
      </c>
      <c r="J590" s="44" t="s">
        <v>679</v>
      </c>
      <c r="K590" s="30" t="str">
        <f t="shared" si="87"/>
        <v>Europe→France→Lyon</v>
      </c>
      <c r="L590" s="44" t="s">
        <v>703</v>
      </c>
      <c r="M590" s="44" t="s">
        <v>711</v>
      </c>
      <c r="N590" s="44" t="s">
        <v>723</v>
      </c>
      <c r="O590" s="44" t="s">
        <v>733</v>
      </c>
      <c r="P590" s="44" t="s">
        <v>1321</v>
      </c>
      <c r="Q590" s="45">
        <v>1027.26</v>
      </c>
      <c r="R590" s="45">
        <v>2200.41</v>
      </c>
      <c r="S590" s="45" t="str">
        <f>IF('standardised dimensions'!$R590&lt;=_xlfn.PERCENTILE.INC( Q590:Q1211,0.25),"Low",IF(R590&lt;=_xlfn.PERCENTILE.INC(Q590:Q1211,0.5),"Medium","High"))</f>
        <v>High</v>
      </c>
      <c r="T590" s="46">
        <v>8.7999999999999995E-2</v>
      </c>
      <c r="U590" s="43">
        <v>6</v>
      </c>
      <c r="V590" s="45">
        <f t="shared" si="81"/>
        <v>12040.64352</v>
      </c>
      <c r="W590" s="45">
        <f t="shared" si="82"/>
        <v>6163.5599999999995</v>
      </c>
      <c r="X590" s="45">
        <f t="shared" si="88"/>
        <v>5877.0835200000001</v>
      </c>
      <c r="Y590" s="46">
        <f t="shared" si="89"/>
        <v>0.48810377204822358</v>
      </c>
    </row>
    <row r="591" spans="1:25" x14ac:dyDescent="0.3">
      <c r="A591" s="35" t="s">
        <v>604</v>
      </c>
      <c r="B591" s="36">
        <v>45019</v>
      </c>
      <c r="C591" s="36" t="str">
        <f t="shared" si="83"/>
        <v>Apr-2023</v>
      </c>
      <c r="D591" s="36" t="str">
        <f t="shared" si="84"/>
        <v>Q2-2023</v>
      </c>
      <c r="E591" s="36">
        <v>45032</v>
      </c>
      <c r="F591" s="36">
        <f t="shared" si="85"/>
        <v>45032</v>
      </c>
      <c r="G591" s="37">
        <f t="shared" si="86"/>
        <v>13</v>
      </c>
      <c r="H591" s="38" t="s">
        <v>649</v>
      </c>
      <c r="I591" s="38" t="s">
        <v>657</v>
      </c>
      <c r="J591" s="38" t="s">
        <v>673</v>
      </c>
      <c r="K591" s="30" t="str">
        <f t="shared" si="87"/>
        <v>Europe→France→Marseille</v>
      </c>
      <c r="L591" s="38" t="s">
        <v>703</v>
      </c>
      <c r="M591" s="38" t="s">
        <v>709</v>
      </c>
      <c r="N591" s="38" t="s">
        <v>724</v>
      </c>
      <c r="O591" s="38" t="s">
        <v>733</v>
      </c>
      <c r="P591" s="38" t="s">
        <v>1322</v>
      </c>
      <c r="Q591" s="39">
        <v>790.54</v>
      </c>
      <c r="R591" s="39">
        <v>601.49</v>
      </c>
      <c r="S591" s="39" t="str">
        <f>IF('standardised dimensions'!$R591&lt;=_xlfn.PERCENTILE.INC( Q591:Q1212,0.25),"Low",IF(R591&lt;=_xlfn.PERCENTILE.INC(Q591:Q1212,0.5),"Medium","High"))</f>
        <v>Medium</v>
      </c>
      <c r="T591" s="40">
        <v>0</v>
      </c>
      <c r="U591" s="37">
        <v>15</v>
      </c>
      <c r="V591" s="39">
        <f t="shared" si="81"/>
        <v>9022.35</v>
      </c>
      <c r="W591" s="39">
        <f t="shared" si="82"/>
        <v>11858.099999999999</v>
      </c>
      <c r="X591" s="39">
        <f t="shared" si="88"/>
        <v>-2835.7499999999982</v>
      </c>
      <c r="Y591" s="40">
        <f t="shared" si="89"/>
        <v>-0.31430281467688553</v>
      </c>
    </row>
    <row r="592" spans="1:25" x14ac:dyDescent="0.3">
      <c r="A592" s="41" t="s">
        <v>605</v>
      </c>
      <c r="B592" s="42">
        <v>45899</v>
      </c>
      <c r="C592" s="42" t="str">
        <f t="shared" si="83"/>
        <v>Aug-2025</v>
      </c>
      <c r="D592" s="42" t="str">
        <f t="shared" si="84"/>
        <v>Q3-2025</v>
      </c>
      <c r="E592" s="42">
        <v>45922</v>
      </c>
      <c r="F592" s="42">
        <f t="shared" si="85"/>
        <v>45922</v>
      </c>
      <c r="G592" s="43">
        <f t="shared" si="86"/>
        <v>23</v>
      </c>
      <c r="H592" s="44" t="s">
        <v>649</v>
      </c>
      <c r="I592" s="44" t="s">
        <v>657</v>
      </c>
      <c r="J592" s="44" t="s">
        <v>673</v>
      </c>
      <c r="K592" s="30" t="str">
        <f t="shared" si="87"/>
        <v>Europe→France→Marseille</v>
      </c>
      <c r="L592" s="44" t="s">
        <v>701</v>
      </c>
      <c r="M592" s="44" t="s">
        <v>711</v>
      </c>
      <c r="N592" s="44" t="s">
        <v>718</v>
      </c>
      <c r="O592" s="44" t="s">
        <v>727</v>
      </c>
      <c r="P592" s="44" t="s">
        <v>1323</v>
      </c>
      <c r="Q592" s="45">
        <v>663.9</v>
      </c>
      <c r="R592" s="45">
        <v>947.77</v>
      </c>
      <c r="S592" s="45" t="str">
        <f>IF('standardised dimensions'!$R592&lt;=_xlfn.PERCENTILE.INC( Q592:Q1213,0.25),"Low",IF(R592&lt;=_xlfn.PERCENTILE.INC(Q592:Q1213,0.5),"Medium","High"))</f>
        <v>High</v>
      </c>
      <c r="T592" s="46">
        <v>0.17399999999999999</v>
      </c>
      <c r="U592" s="43">
        <v>15</v>
      </c>
      <c r="V592" s="45">
        <f t="shared" si="81"/>
        <v>11742.8703</v>
      </c>
      <c r="W592" s="45">
        <f t="shared" si="82"/>
        <v>9958.5</v>
      </c>
      <c r="X592" s="45">
        <f t="shared" si="88"/>
        <v>1784.3703000000005</v>
      </c>
      <c r="Y592" s="46">
        <f t="shared" si="89"/>
        <v>0.1519535049280073</v>
      </c>
    </row>
    <row r="593" spans="1:25" x14ac:dyDescent="0.3">
      <c r="A593" s="35" t="s">
        <v>606</v>
      </c>
      <c r="B593" s="36">
        <v>44984</v>
      </c>
      <c r="C593" s="36" t="str">
        <f t="shared" si="83"/>
        <v>Feb-2023</v>
      </c>
      <c r="D593" s="36" t="str">
        <f t="shared" si="84"/>
        <v>Q1-2023</v>
      </c>
      <c r="E593" s="36">
        <v>44983</v>
      </c>
      <c r="F593" s="36">
        <f t="shared" si="85"/>
        <v>44984</v>
      </c>
      <c r="G593" s="37">
        <f t="shared" si="86"/>
        <v>0</v>
      </c>
      <c r="H593" s="38" t="s">
        <v>648</v>
      </c>
      <c r="I593" s="38" t="s">
        <v>660</v>
      </c>
      <c r="J593" s="38" t="s">
        <v>686</v>
      </c>
      <c r="K593" s="30" t="str">
        <f t="shared" si="87"/>
        <v>Americas→USA→San Francisco</v>
      </c>
      <c r="L593" s="38" t="s">
        <v>703</v>
      </c>
      <c r="M593" s="38" t="s">
        <v>708</v>
      </c>
      <c r="N593" s="38" t="s">
        <v>716</v>
      </c>
      <c r="O593" s="38" t="s">
        <v>729</v>
      </c>
      <c r="P593" s="38" t="s">
        <v>1324</v>
      </c>
      <c r="Q593" s="39">
        <v>1015.91</v>
      </c>
      <c r="R593" s="39">
        <v>2331.48</v>
      </c>
      <c r="S593" s="39" t="str">
        <f>IF('standardised dimensions'!$R593&lt;=_xlfn.PERCENTILE.INC( Q593:Q1214,0.25),"Low",IF(R593&lt;=_xlfn.PERCENTILE.INC(Q593:Q1214,0.5),"Medium","High"))</f>
        <v>High</v>
      </c>
      <c r="T593" s="40">
        <v>0.14599999999999999</v>
      </c>
      <c r="U593" s="37">
        <v>26</v>
      </c>
      <c r="V593" s="39">
        <f t="shared" si="81"/>
        <v>51768.181920000003</v>
      </c>
      <c r="W593" s="39">
        <f t="shared" si="82"/>
        <v>26413.66</v>
      </c>
      <c r="X593" s="39">
        <f t="shared" si="88"/>
        <v>25354.521920000003</v>
      </c>
      <c r="Y593" s="40">
        <f t="shared" si="89"/>
        <v>0.48977037592669626</v>
      </c>
    </row>
    <row r="594" spans="1:25" x14ac:dyDescent="0.3">
      <c r="A594" s="41" t="s">
        <v>607</v>
      </c>
      <c r="B594" s="42">
        <v>45504</v>
      </c>
      <c r="C594" s="42" t="str">
        <f t="shared" si="83"/>
        <v>Jul-2024</v>
      </c>
      <c r="D594" s="42" t="str">
        <f t="shared" si="84"/>
        <v>Q3-2024</v>
      </c>
      <c r="E594" s="42">
        <v>45519</v>
      </c>
      <c r="F594" s="42">
        <f t="shared" si="85"/>
        <v>45519</v>
      </c>
      <c r="G594" s="43">
        <f t="shared" si="86"/>
        <v>15</v>
      </c>
      <c r="H594" s="44" t="s">
        <v>647</v>
      </c>
      <c r="I594" s="44" t="s">
        <v>652</v>
      </c>
      <c r="J594" s="44" t="s">
        <v>689</v>
      </c>
      <c r="K594" s="30" t="str">
        <f t="shared" si="87"/>
        <v>Asia→Japan→Tokyo</v>
      </c>
      <c r="L594" s="44" t="s">
        <v>701</v>
      </c>
      <c r="M594" s="44" t="s">
        <v>709</v>
      </c>
      <c r="N594" s="44" t="s">
        <v>721</v>
      </c>
      <c r="O594" s="44" t="s">
        <v>732</v>
      </c>
      <c r="P594" s="44" t="s">
        <v>1325</v>
      </c>
      <c r="Q594" s="45">
        <v>1252.52</v>
      </c>
      <c r="R594" s="45">
        <v>1417.24</v>
      </c>
      <c r="S594" s="45" t="str">
        <f>IF('standardised dimensions'!$R594&lt;=_xlfn.PERCENTILE.INC( Q594:Q1215,0.25),"Low",IF(R594&lt;=_xlfn.PERCENTILE.INC(Q594:Q1215,0.5),"Medium","High"))</f>
        <v>High</v>
      </c>
      <c r="T594" s="46">
        <v>0.192</v>
      </c>
      <c r="U594" s="43">
        <v>5</v>
      </c>
      <c r="V594" s="45">
        <f t="shared" si="81"/>
        <v>5725.6496000000006</v>
      </c>
      <c r="W594" s="45">
        <f t="shared" si="82"/>
        <v>6262.6</v>
      </c>
      <c r="X594" s="45">
        <f t="shared" si="88"/>
        <v>-536.95039999999972</v>
      </c>
      <c r="Y594" s="46">
        <f t="shared" si="89"/>
        <v>-9.3779821943696953E-2</v>
      </c>
    </row>
    <row r="595" spans="1:25" x14ac:dyDescent="0.3">
      <c r="A595" s="35" t="s">
        <v>608</v>
      </c>
      <c r="B595" s="36">
        <v>45823</v>
      </c>
      <c r="C595" s="36" t="str">
        <f t="shared" si="83"/>
        <v>Jun-2025</v>
      </c>
      <c r="D595" s="36" t="str">
        <f t="shared" si="84"/>
        <v>Q2-2025</v>
      </c>
      <c r="E595" s="36">
        <v>45850</v>
      </c>
      <c r="F595" s="36">
        <f t="shared" si="85"/>
        <v>45850</v>
      </c>
      <c r="G595" s="37">
        <f t="shared" si="86"/>
        <v>27</v>
      </c>
      <c r="H595" s="38" t="s">
        <v>649</v>
      </c>
      <c r="I595" s="38" t="s">
        <v>657</v>
      </c>
      <c r="J595" s="38" t="s">
        <v>673</v>
      </c>
      <c r="K595" s="30" t="str">
        <f t="shared" si="87"/>
        <v>Europe→France→Marseille</v>
      </c>
      <c r="L595" s="38" t="s">
        <v>704</v>
      </c>
      <c r="M595" s="38" t="s">
        <v>711</v>
      </c>
      <c r="N595" s="38" t="s">
        <v>712</v>
      </c>
      <c r="O595" s="38" t="s">
        <v>733</v>
      </c>
      <c r="P595" s="38" t="s">
        <v>1326</v>
      </c>
      <c r="Q595" s="39">
        <v>318.83</v>
      </c>
      <c r="R595" s="39">
        <v>699.5</v>
      </c>
      <c r="S595" s="39" t="str">
        <f>IF('standardised dimensions'!$R595&lt;=_xlfn.PERCENTILE.INC( Q595:Q1216,0.25),"Low",IF(R595&lt;=_xlfn.PERCENTILE.INC(Q595:Q1216,0.5),"Medium","High"))</f>
        <v>Medium</v>
      </c>
      <c r="T595" s="40">
        <v>0.08</v>
      </c>
      <c r="U595" s="37">
        <v>13</v>
      </c>
      <c r="V595" s="39">
        <f t="shared" si="81"/>
        <v>8366.02</v>
      </c>
      <c r="W595" s="39">
        <f t="shared" si="82"/>
        <v>4144.79</v>
      </c>
      <c r="X595" s="39">
        <f t="shared" si="88"/>
        <v>4221.2300000000005</v>
      </c>
      <c r="Y595" s="40">
        <f t="shared" si="89"/>
        <v>0.50456848059172699</v>
      </c>
    </row>
    <row r="596" spans="1:25" x14ac:dyDescent="0.3">
      <c r="A596" s="41" t="s">
        <v>609</v>
      </c>
      <c r="B596" s="42">
        <v>45473</v>
      </c>
      <c r="C596" s="42" t="str">
        <f t="shared" si="83"/>
        <v>Jun-2024</v>
      </c>
      <c r="D596" s="42" t="str">
        <f t="shared" si="84"/>
        <v>Q2-2024</v>
      </c>
      <c r="E596" s="42">
        <v>45494</v>
      </c>
      <c r="F596" s="42">
        <f t="shared" si="85"/>
        <v>45494</v>
      </c>
      <c r="G596" s="43">
        <f t="shared" si="86"/>
        <v>21</v>
      </c>
      <c r="H596" s="44" t="s">
        <v>646</v>
      </c>
      <c r="I596" s="44" t="s">
        <v>650</v>
      </c>
      <c r="J596" s="44" t="s">
        <v>662</v>
      </c>
      <c r="K596" s="30" t="str">
        <f t="shared" si="87"/>
        <v>Africa→Kenya→Kisumu</v>
      </c>
      <c r="L596" s="44" t="s">
        <v>705</v>
      </c>
      <c r="M596" s="44" t="s">
        <v>707</v>
      </c>
      <c r="N596" s="44" t="s">
        <v>723</v>
      </c>
      <c r="O596" s="44" t="s">
        <v>731</v>
      </c>
      <c r="P596" s="44" t="s">
        <v>1327</v>
      </c>
      <c r="Q596" s="45">
        <v>753.43</v>
      </c>
      <c r="R596" s="45">
        <v>1787.2</v>
      </c>
      <c r="S596" s="45" t="str">
        <f>IF('standardised dimensions'!$R596&lt;=_xlfn.PERCENTILE.INC( Q596:Q1217,0.25),"Low",IF(R596&lt;=_xlfn.PERCENTILE.INC(Q596:Q1217,0.5),"Medium","High"))</f>
        <v>High</v>
      </c>
      <c r="T596" s="46">
        <v>7.2999999999999995E-2</v>
      </c>
      <c r="U596" s="43">
        <v>9</v>
      </c>
      <c r="V596" s="45">
        <f t="shared" si="81"/>
        <v>14910.609600000002</v>
      </c>
      <c r="W596" s="45">
        <f t="shared" si="82"/>
        <v>6780.87</v>
      </c>
      <c r="X596" s="45">
        <f t="shared" si="88"/>
        <v>8129.7396000000017</v>
      </c>
      <c r="Y596" s="46">
        <f t="shared" si="89"/>
        <v>0.54523187301476939</v>
      </c>
    </row>
    <row r="597" spans="1:25" x14ac:dyDescent="0.3">
      <c r="A597" s="35" t="s">
        <v>610</v>
      </c>
      <c r="B597" s="36">
        <v>45705</v>
      </c>
      <c r="C597" s="36" t="str">
        <f t="shared" si="83"/>
        <v>Feb-2025</v>
      </c>
      <c r="D597" s="36" t="str">
        <f t="shared" si="84"/>
        <v>Q1-2025</v>
      </c>
      <c r="E597" s="36">
        <v>45703</v>
      </c>
      <c r="F597" s="36">
        <f t="shared" si="85"/>
        <v>45705</v>
      </c>
      <c r="G597" s="37">
        <f t="shared" si="86"/>
        <v>0</v>
      </c>
      <c r="H597" s="38" t="s">
        <v>648</v>
      </c>
      <c r="I597" s="38" t="s">
        <v>653</v>
      </c>
      <c r="J597" s="38" t="s">
        <v>667</v>
      </c>
      <c r="K597" s="30" t="str">
        <f t="shared" si="87"/>
        <v>Americas→Canada→Toronto</v>
      </c>
      <c r="L597" s="38" t="s">
        <v>705</v>
      </c>
      <c r="M597" s="38" t="s">
        <v>707</v>
      </c>
      <c r="N597" s="38" t="s">
        <v>726</v>
      </c>
      <c r="O597" s="38" t="s">
        <v>727</v>
      </c>
      <c r="P597" s="38" t="s">
        <v>1328</v>
      </c>
      <c r="Q597" s="39">
        <v>1133.47</v>
      </c>
      <c r="R597" s="39">
        <v>1698.75</v>
      </c>
      <c r="S597" s="39" t="str">
        <f>IF('standardised dimensions'!$R597&lt;=_xlfn.PERCENTILE.INC( Q597:Q1218,0.25),"Low",IF(R597&lt;=_xlfn.PERCENTILE.INC(Q597:Q1218,0.5),"Medium","High"))</f>
        <v>High</v>
      </c>
      <c r="T597" s="40">
        <v>4.2999999999999997E-2</v>
      </c>
      <c r="U597" s="37">
        <v>5</v>
      </c>
      <c r="V597" s="39">
        <f t="shared" si="81"/>
        <v>8128.5187499999993</v>
      </c>
      <c r="W597" s="39">
        <f t="shared" si="82"/>
        <v>5667.35</v>
      </c>
      <c r="X597" s="39">
        <f t="shared" si="88"/>
        <v>2461.1687499999989</v>
      </c>
      <c r="Y597" s="40">
        <f t="shared" si="89"/>
        <v>0.30278194904821976</v>
      </c>
    </row>
    <row r="598" spans="1:25" x14ac:dyDescent="0.3">
      <c r="A598" s="41" t="s">
        <v>611</v>
      </c>
      <c r="B598" s="42">
        <v>44933</v>
      </c>
      <c r="C598" s="42" t="str">
        <f t="shared" si="83"/>
        <v>Jan-2023</v>
      </c>
      <c r="D598" s="42" t="str">
        <f t="shared" si="84"/>
        <v>Q1-2023</v>
      </c>
      <c r="E598" s="42">
        <v>44956</v>
      </c>
      <c r="F598" s="42">
        <f t="shared" si="85"/>
        <v>44956</v>
      </c>
      <c r="G598" s="43">
        <f t="shared" si="86"/>
        <v>23</v>
      </c>
      <c r="H598" s="44" t="s">
        <v>646</v>
      </c>
      <c r="I598" s="44" t="s">
        <v>661</v>
      </c>
      <c r="J598" s="44" t="s">
        <v>695</v>
      </c>
      <c r="K598" s="30" t="str">
        <f t="shared" si="87"/>
        <v>Africa→South Africa→Cape Town</v>
      </c>
      <c r="L598" s="44" t="s">
        <v>704</v>
      </c>
      <c r="M598" s="44" t="s">
        <v>708</v>
      </c>
      <c r="N598" s="44" t="s">
        <v>720</v>
      </c>
      <c r="O598" s="44" t="s">
        <v>728</v>
      </c>
      <c r="P598" s="44" t="s">
        <v>1329</v>
      </c>
      <c r="Q598" s="45">
        <v>299.02</v>
      </c>
      <c r="R598" s="45">
        <v>724.7</v>
      </c>
      <c r="S598" s="45" t="str">
        <f>IF('standardised dimensions'!$R598&lt;=_xlfn.PERCENTILE.INC( Q598:Q1219,0.25),"Low",IF(R598&lt;=_xlfn.PERCENTILE.INC(Q598:Q1219,0.5),"Medium","High"))</f>
        <v>Medium</v>
      </c>
      <c r="T598" s="46">
        <v>0.14000000000000001</v>
      </c>
      <c r="U598" s="43">
        <v>5</v>
      </c>
      <c r="V598" s="45">
        <f t="shared" si="81"/>
        <v>3116.21</v>
      </c>
      <c r="W598" s="45">
        <f t="shared" si="82"/>
        <v>1495.1</v>
      </c>
      <c r="X598" s="45">
        <f t="shared" si="88"/>
        <v>1621.1100000000001</v>
      </c>
      <c r="Y598" s="46">
        <f t="shared" si="89"/>
        <v>0.52021847051386139</v>
      </c>
    </row>
    <row r="599" spans="1:25" x14ac:dyDescent="0.3">
      <c r="A599" s="35" t="s">
        <v>612</v>
      </c>
      <c r="B599" s="36">
        <v>45726</v>
      </c>
      <c r="C599" s="36" t="str">
        <f t="shared" si="83"/>
        <v>Mar-2025</v>
      </c>
      <c r="D599" s="36" t="str">
        <f t="shared" si="84"/>
        <v>Q1-2025</v>
      </c>
      <c r="E599" s="36">
        <v>45751</v>
      </c>
      <c r="F599" s="36">
        <f t="shared" si="85"/>
        <v>45751</v>
      </c>
      <c r="G599" s="37">
        <f t="shared" si="86"/>
        <v>25</v>
      </c>
      <c r="H599" s="38" t="s">
        <v>647</v>
      </c>
      <c r="I599" s="38" t="s">
        <v>652</v>
      </c>
      <c r="J599" s="38" t="s">
        <v>666</v>
      </c>
      <c r="K599" s="30" t="str">
        <f t="shared" si="87"/>
        <v>Asia→Japan→Osaka</v>
      </c>
      <c r="L599" s="38" t="s">
        <v>701</v>
      </c>
      <c r="M599" s="38" t="s">
        <v>711</v>
      </c>
      <c r="N599" s="38" t="s">
        <v>722</v>
      </c>
      <c r="O599" s="38" t="s">
        <v>728</v>
      </c>
      <c r="P599" s="38" t="s">
        <v>1330</v>
      </c>
      <c r="Q599" s="39">
        <v>783.72</v>
      </c>
      <c r="R599" s="39">
        <v>1355.94</v>
      </c>
      <c r="S599" s="39" t="str">
        <f>IF('standardised dimensions'!$R599&lt;=_xlfn.PERCENTILE.INC( Q599:Q1220,0.25),"Low",IF(R599&lt;=_xlfn.PERCENTILE.INC(Q599:Q1220,0.5),"Medium","High"))</f>
        <v>High</v>
      </c>
      <c r="T599" s="40">
        <v>0.187</v>
      </c>
      <c r="U599" s="37">
        <v>4</v>
      </c>
      <c r="V599" s="39">
        <f t="shared" si="81"/>
        <v>4409.5168800000001</v>
      </c>
      <c r="W599" s="39">
        <f t="shared" si="82"/>
        <v>3134.88</v>
      </c>
      <c r="X599" s="39">
        <f t="shared" si="88"/>
        <v>1274.63688</v>
      </c>
      <c r="Y599" s="40">
        <f t="shared" si="89"/>
        <v>0.28906497348525856</v>
      </c>
    </row>
    <row r="600" spans="1:25" x14ac:dyDescent="0.3">
      <c r="A600" s="41" t="s">
        <v>613</v>
      </c>
      <c r="B600" s="42">
        <v>45521</v>
      </c>
      <c r="C600" s="42" t="str">
        <f t="shared" si="83"/>
        <v>Aug-2024</v>
      </c>
      <c r="D600" s="42" t="str">
        <f t="shared" si="84"/>
        <v>Q3-2024</v>
      </c>
      <c r="E600" s="42">
        <v>45519</v>
      </c>
      <c r="F600" s="42">
        <f t="shared" si="85"/>
        <v>45521</v>
      </c>
      <c r="G600" s="43">
        <f t="shared" si="86"/>
        <v>0</v>
      </c>
      <c r="H600" s="44" t="s">
        <v>648</v>
      </c>
      <c r="I600" s="44" t="s">
        <v>655</v>
      </c>
      <c r="J600" s="44" t="s">
        <v>692</v>
      </c>
      <c r="K600" s="30" t="str">
        <f t="shared" si="87"/>
        <v>Americas→Brazil→Rio de Janeiro</v>
      </c>
      <c r="L600" s="44" t="s">
        <v>704</v>
      </c>
      <c r="M600" s="44" t="s">
        <v>711</v>
      </c>
      <c r="N600" s="44" t="s">
        <v>724</v>
      </c>
      <c r="O600" s="44" t="s">
        <v>732</v>
      </c>
      <c r="P600" s="44" t="s">
        <v>1331</v>
      </c>
      <c r="Q600" s="45">
        <v>165.3</v>
      </c>
      <c r="R600" s="45">
        <v>275.07</v>
      </c>
      <c r="S600" s="45" t="str">
        <f>IF('standardised dimensions'!$R600&lt;=_xlfn.PERCENTILE.INC( Q600:Q1221,0.25),"Low",IF(R600&lt;=_xlfn.PERCENTILE.INC(Q600:Q1221,0.5),"Medium","High"))</f>
        <v>Low</v>
      </c>
      <c r="T600" s="46">
        <v>0.13300000000000001</v>
      </c>
      <c r="U600" s="43">
        <v>25</v>
      </c>
      <c r="V600" s="45">
        <f t="shared" si="81"/>
        <v>5962.1422499999999</v>
      </c>
      <c r="W600" s="45">
        <f t="shared" si="82"/>
        <v>4132.5</v>
      </c>
      <c r="X600" s="45">
        <f t="shared" si="88"/>
        <v>1829.6422499999999</v>
      </c>
      <c r="Y600" s="46">
        <f t="shared" si="89"/>
        <v>0.30687665159280625</v>
      </c>
    </row>
    <row r="601" spans="1:25" x14ac:dyDescent="0.3">
      <c r="A601" s="35" t="s">
        <v>614</v>
      </c>
      <c r="B601" s="36">
        <v>45360</v>
      </c>
      <c r="C601" s="36" t="str">
        <f t="shared" si="83"/>
        <v>Mar-2024</v>
      </c>
      <c r="D601" s="36" t="str">
        <f t="shared" si="84"/>
        <v>Q1-2024</v>
      </c>
      <c r="E601" s="36">
        <v>45373</v>
      </c>
      <c r="F601" s="36">
        <f t="shared" si="85"/>
        <v>45373</v>
      </c>
      <c r="G601" s="37">
        <f t="shared" si="86"/>
        <v>13</v>
      </c>
      <c r="H601" s="38" t="s">
        <v>649</v>
      </c>
      <c r="I601" s="38" t="s">
        <v>658</v>
      </c>
      <c r="J601" s="38" t="s">
        <v>693</v>
      </c>
      <c r="K601" s="30" t="str">
        <f t="shared" si="87"/>
        <v>Europe→United Kingdom→Manchester</v>
      </c>
      <c r="L601" s="38" t="s">
        <v>704</v>
      </c>
      <c r="M601" s="38" t="s">
        <v>708</v>
      </c>
      <c r="N601" s="38" t="s">
        <v>718</v>
      </c>
      <c r="O601" s="38" t="s">
        <v>731</v>
      </c>
      <c r="P601" s="38" t="s">
        <v>1332</v>
      </c>
      <c r="Q601" s="39">
        <v>985.45</v>
      </c>
      <c r="R601" s="39">
        <v>1802.44</v>
      </c>
      <c r="S601" s="39" t="str">
        <f>IF('standardised dimensions'!$R601&lt;=_xlfn.PERCENTILE.INC( Q601:Q1222,0.25),"Low",IF(R601&lt;=_xlfn.PERCENTILE.INC(Q601:Q1222,0.5),"Medium","High"))</f>
        <v>High</v>
      </c>
      <c r="T601" s="40">
        <v>8.9999999999999993E-3</v>
      </c>
      <c r="U601" s="37">
        <v>19</v>
      </c>
      <c r="V601" s="39">
        <f t="shared" si="81"/>
        <v>33938.142760000002</v>
      </c>
      <c r="W601" s="39">
        <f t="shared" si="82"/>
        <v>18723.55</v>
      </c>
      <c r="X601" s="39">
        <f t="shared" si="88"/>
        <v>15214.592760000003</v>
      </c>
      <c r="Y601" s="40">
        <f t="shared" si="89"/>
        <v>0.44830363486867486</v>
      </c>
    </row>
    <row r="602" spans="1:25" x14ac:dyDescent="0.3">
      <c r="A602" s="41" t="s">
        <v>615</v>
      </c>
      <c r="B602" s="42">
        <v>45523</v>
      </c>
      <c r="C602" s="42" t="str">
        <f t="shared" si="83"/>
        <v>Aug-2024</v>
      </c>
      <c r="D602" s="42" t="str">
        <f t="shared" si="84"/>
        <v>Q3-2024</v>
      </c>
      <c r="E602" s="42">
        <v>45537</v>
      </c>
      <c r="F602" s="42">
        <f t="shared" si="85"/>
        <v>45537</v>
      </c>
      <c r="G602" s="43">
        <f t="shared" si="86"/>
        <v>14</v>
      </c>
      <c r="H602" s="44" t="s">
        <v>648</v>
      </c>
      <c r="I602" s="44" t="s">
        <v>653</v>
      </c>
      <c r="J602" s="44" t="s">
        <v>667</v>
      </c>
      <c r="K602" s="30" t="str">
        <f t="shared" si="87"/>
        <v>Americas→Canada→Toronto</v>
      </c>
      <c r="L602" s="44" t="s">
        <v>704</v>
      </c>
      <c r="M602" s="44" t="s">
        <v>710</v>
      </c>
      <c r="N602" s="44" t="s">
        <v>712</v>
      </c>
      <c r="O602" s="44" t="s">
        <v>728</v>
      </c>
      <c r="P602" s="44" t="s">
        <v>1333</v>
      </c>
      <c r="Q602" s="45">
        <v>1337.01</v>
      </c>
      <c r="R602" s="45">
        <v>1269.78</v>
      </c>
      <c r="S602" s="45" t="str">
        <f>IF('standardised dimensions'!$R602&lt;=_xlfn.PERCENTILE.INC( Q602:Q1223,0.25),"Low",IF(R602&lt;=_xlfn.PERCENTILE.INC(Q602:Q1223,0.5),"Medium","High"))</f>
        <v>High</v>
      </c>
      <c r="T602" s="46">
        <v>0.16</v>
      </c>
      <c r="U602" s="43">
        <v>7</v>
      </c>
      <c r="V602" s="45">
        <f t="shared" si="81"/>
        <v>7466.3063999999986</v>
      </c>
      <c r="W602" s="45">
        <f t="shared" si="82"/>
        <v>9359.07</v>
      </c>
      <c r="X602" s="45">
        <f t="shared" si="88"/>
        <v>-1892.7636000000011</v>
      </c>
      <c r="Y602" s="46">
        <f t="shared" si="89"/>
        <v>-0.25350735672996244</v>
      </c>
    </row>
    <row r="603" spans="1:25" x14ac:dyDescent="0.3">
      <c r="A603" s="35" t="s">
        <v>616</v>
      </c>
      <c r="B603" s="36">
        <v>45880</v>
      </c>
      <c r="C603" s="36" t="str">
        <f t="shared" si="83"/>
        <v>Aug-2025</v>
      </c>
      <c r="D603" s="36" t="str">
        <f t="shared" si="84"/>
        <v>Q3-2025</v>
      </c>
      <c r="E603" s="36">
        <v>45897</v>
      </c>
      <c r="F603" s="36">
        <f t="shared" si="85"/>
        <v>45897</v>
      </c>
      <c r="G603" s="37">
        <f t="shared" si="86"/>
        <v>17</v>
      </c>
      <c r="H603" s="38" t="s">
        <v>649</v>
      </c>
      <c r="I603" s="38" t="s">
        <v>657</v>
      </c>
      <c r="J603" s="38" t="s">
        <v>690</v>
      </c>
      <c r="K603" s="30" t="str">
        <f t="shared" si="87"/>
        <v>Europe→France→Paris</v>
      </c>
      <c r="L603" s="38" t="s">
        <v>702</v>
      </c>
      <c r="M603" s="38" t="s">
        <v>708</v>
      </c>
      <c r="N603" s="38" t="s">
        <v>721</v>
      </c>
      <c r="O603" s="38" t="s">
        <v>729</v>
      </c>
      <c r="P603" s="38" t="s">
        <v>1334</v>
      </c>
      <c r="Q603" s="39">
        <v>416.16</v>
      </c>
      <c r="R603" s="39">
        <v>571.9</v>
      </c>
      <c r="S603" s="39" t="str">
        <f>IF('standardised dimensions'!$R603&lt;=_xlfn.PERCENTILE.INC( Q603:Q1224,0.25),"Low",IF(R603&lt;=_xlfn.PERCENTILE.INC(Q603:Q1224,0.5),"Medium","High"))</f>
        <v>Medium</v>
      </c>
      <c r="T603" s="40">
        <v>7.0999999999999994E-2</v>
      </c>
      <c r="U603" s="37">
        <v>2</v>
      </c>
      <c r="V603" s="39">
        <f t="shared" si="81"/>
        <v>1062.5902000000001</v>
      </c>
      <c r="W603" s="39">
        <f t="shared" si="82"/>
        <v>832.32</v>
      </c>
      <c r="X603" s="39">
        <f t="shared" si="88"/>
        <v>230.27020000000005</v>
      </c>
      <c r="Y603" s="40">
        <f t="shared" si="89"/>
        <v>0.21670649701079497</v>
      </c>
    </row>
    <row r="604" spans="1:25" x14ac:dyDescent="0.3">
      <c r="A604" s="41" t="s">
        <v>617</v>
      </c>
      <c r="B604" s="42">
        <v>45793</v>
      </c>
      <c r="C604" s="42" t="str">
        <f t="shared" si="83"/>
        <v>May-2025</v>
      </c>
      <c r="D604" s="42" t="str">
        <f t="shared" si="84"/>
        <v>Q2-2025</v>
      </c>
      <c r="E604" s="42">
        <v>45795</v>
      </c>
      <c r="F604" s="42">
        <f t="shared" si="85"/>
        <v>45795</v>
      </c>
      <c r="G604" s="43">
        <f t="shared" si="86"/>
        <v>2</v>
      </c>
      <c r="H604" s="44" t="s">
        <v>647</v>
      </c>
      <c r="I604" s="44" t="s">
        <v>652</v>
      </c>
      <c r="J604" s="44" t="s">
        <v>689</v>
      </c>
      <c r="K604" s="30" t="str">
        <f t="shared" si="87"/>
        <v>Asia→Japan→Tokyo</v>
      </c>
      <c r="L604" s="44" t="s">
        <v>706</v>
      </c>
      <c r="M604" s="44" t="s">
        <v>707</v>
      </c>
      <c r="N604" s="44" t="s">
        <v>713</v>
      </c>
      <c r="O604" s="44" t="s">
        <v>728</v>
      </c>
      <c r="P604" s="44" t="s">
        <v>1335</v>
      </c>
      <c r="Q604" s="45">
        <v>1144.3800000000001</v>
      </c>
      <c r="R604" s="45">
        <v>2755.04</v>
      </c>
      <c r="S604" s="45" t="str">
        <f>IF('standardised dimensions'!$R604&lt;=_xlfn.PERCENTILE.INC( Q604:Q1225,0.25),"Low",IF(R604&lt;=_xlfn.PERCENTILE.INC(Q604:Q1225,0.5),"Medium","High"))</f>
        <v>High</v>
      </c>
      <c r="T604" s="46">
        <v>0.15</v>
      </c>
      <c r="U604" s="43">
        <v>17</v>
      </c>
      <c r="V604" s="45">
        <f t="shared" si="81"/>
        <v>39810.328000000001</v>
      </c>
      <c r="W604" s="45">
        <f t="shared" si="82"/>
        <v>19454.460000000003</v>
      </c>
      <c r="X604" s="45">
        <f t="shared" si="88"/>
        <v>20355.867999999999</v>
      </c>
      <c r="Y604" s="46">
        <f t="shared" si="89"/>
        <v>0.51132128326096682</v>
      </c>
    </row>
    <row r="605" spans="1:25" x14ac:dyDescent="0.3">
      <c r="A605" s="35" t="s">
        <v>618</v>
      </c>
      <c r="B605" s="36">
        <v>45026</v>
      </c>
      <c r="C605" s="36" t="str">
        <f t="shared" si="83"/>
        <v>Apr-2023</v>
      </c>
      <c r="D605" s="36" t="str">
        <f t="shared" si="84"/>
        <v>Q2-2023</v>
      </c>
      <c r="E605" s="36">
        <v>45041</v>
      </c>
      <c r="F605" s="36">
        <f t="shared" si="85"/>
        <v>45041</v>
      </c>
      <c r="G605" s="37">
        <f t="shared" si="86"/>
        <v>15</v>
      </c>
      <c r="H605" s="38" t="s">
        <v>649</v>
      </c>
      <c r="I605" s="38" t="s">
        <v>658</v>
      </c>
      <c r="J605" s="38" t="s">
        <v>683</v>
      </c>
      <c r="K605" s="30" t="str">
        <f t="shared" si="87"/>
        <v>Europe→United Kingdom→London</v>
      </c>
      <c r="L605" s="38" t="s">
        <v>705</v>
      </c>
      <c r="M605" s="38" t="s">
        <v>707</v>
      </c>
      <c r="N605" s="38" t="s">
        <v>726</v>
      </c>
      <c r="O605" s="38" t="s">
        <v>728</v>
      </c>
      <c r="P605" s="38" t="s">
        <v>1336</v>
      </c>
      <c r="Q605" s="39">
        <v>405.66</v>
      </c>
      <c r="R605" s="39">
        <v>962.51</v>
      </c>
      <c r="S605" s="39" t="str">
        <f>IF('standardised dimensions'!$R605&lt;=_xlfn.PERCENTILE.INC( Q605:Q1226,0.25),"Low",IF(R605&lt;=_xlfn.PERCENTILE.INC(Q605:Q1226,0.5),"Medium","High"))</f>
        <v>High</v>
      </c>
      <c r="T605" s="40">
        <v>0.19</v>
      </c>
      <c r="U605" s="37">
        <v>7</v>
      </c>
      <c r="V605" s="39">
        <f t="shared" si="81"/>
        <v>5457.4317000000001</v>
      </c>
      <c r="W605" s="39">
        <f t="shared" si="82"/>
        <v>2839.6200000000003</v>
      </c>
      <c r="X605" s="39">
        <f t="shared" si="88"/>
        <v>2617.8116999999997</v>
      </c>
      <c r="Y605" s="40">
        <f t="shared" si="89"/>
        <v>0.47967832561239376</v>
      </c>
    </row>
    <row r="606" spans="1:25" x14ac:dyDescent="0.3">
      <c r="A606" s="41" t="s">
        <v>619</v>
      </c>
      <c r="B606" s="42">
        <v>45186</v>
      </c>
      <c r="C606" s="42" t="str">
        <f t="shared" si="83"/>
        <v>Sep-2023</v>
      </c>
      <c r="D606" s="42" t="str">
        <f t="shared" si="84"/>
        <v>Q3-2023</v>
      </c>
      <c r="E606" s="42">
        <v>45201</v>
      </c>
      <c r="F606" s="42">
        <f t="shared" si="85"/>
        <v>45201</v>
      </c>
      <c r="G606" s="43">
        <f t="shared" si="86"/>
        <v>15</v>
      </c>
      <c r="H606" s="44" t="s">
        <v>648</v>
      </c>
      <c r="I606" s="44" t="s">
        <v>655</v>
      </c>
      <c r="J606" s="44" t="s">
        <v>692</v>
      </c>
      <c r="K606" s="30" t="str">
        <f t="shared" si="87"/>
        <v>Americas→Brazil→Rio de Janeiro</v>
      </c>
      <c r="L606" s="44" t="s">
        <v>705</v>
      </c>
      <c r="M606" s="44" t="s">
        <v>707</v>
      </c>
      <c r="N606" s="44" t="s">
        <v>717</v>
      </c>
      <c r="O606" s="44" t="s">
        <v>731</v>
      </c>
      <c r="P606" s="44" t="s">
        <v>1337</v>
      </c>
      <c r="Q606" s="45">
        <v>689.33</v>
      </c>
      <c r="R606" s="45">
        <v>668.27</v>
      </c>
      <c r="S606" s="45" t="str">
        <f>IF('standardised dimensions'!$R606&lt;=_xlfn.PERCENTILE.INC( Q606:Q1227,0.25),"Low",IF(R606&lt;=_xlfn.PERCENTILE.INC(Q606:Q1227,0.5),"Medium","High"))</f>
        <v>Medium</v>
      </c>
      <c r="T606" s="46">
        <v>0.186</v>
      </c>
      <c r="U606" s="43">
        <v>13</v>
      </c>
      <c r="V606" s="45">
        <f t="shared" si="81"/>
        <v>7071.6331400000008</v>
      </c>
      <c r="W606" s="45">
        <f t="shared" si="82"/>
        <v>8961.2900000000009</v>
      </c>
      <c r="X606" s="45">
        <f t="shared" si="88"/>
        <v>-1889.6568600000001</v>
      </c>
      <c r="Y606" s="46">
        <f t="shared" si="89"/>
        <v>-0.26721647214861033</v>
      </c>
    </row>
    <row r="607" spans="1:25" x14ac:dyDescent="0.3">
      <c r="A607" s="35" t="s">
        <v>620</v>
      </c>
      <c r="B607" s="36">
        <v>45038</v>
      </c>
      <c r="C607" s="36" t="str">
        <f t="shared" si="83"/>
        <v>Apr-2023</v>
      </c>
      <c r="D607" s="36" t="str">
        <f t="shared" si="84"/>
        <v>Q2-2023</v>
      </c>
      <c r="E607" s="36">
        <v>45060</v>
      </c>
      <c r="F607" s="36">
        <f t="shared" si="85"/>
        <v>45060</v>
      </c>
      <c r="G607" s="37">
        <f t="shared" si="86"/>
        <v>22</v>
      </c>
      <c r="H607" s="38" t="s">
        <v>647</v>
      </c>
      <c r="I607" s="38" t="s">
        <v>652</v>
      </c>
      <c r="J607" s="38" t="s">
        <v>694</v>
      </c>
      <c r="K607" s="30" t="str">
        <f t="shared" si="87"/>
        <v>Asia→Japan→Nagoya</v>
      </c>
      <c r="L607" s="38" t="s">
        <v>706</v>
      </c>
      <c r="M607" s="38" t="s">
        <v>707</v>
      </c>
      <c r="N607" s="38" t="s">
        <v>720</v>
      </c>
      <c r="O607" s="38" t="s">
        <v>733</v>
      </c>
      <c r="P607" s="38" t="s">
        <v>1338</v>
      </c>
      <c r="Q607" s="39">
        <v>1209.22</v>
      </c>
      <c r="R607" s="39">
        <v>1404.33</v>
      </c>
      <c r="S607" s="39" t="str">
        <f>IF('standardised dimensions'!$R607&lt;=_xlfn.PERCENTILE.INC( Q607:Q1228,0.25),"Low",IF(R607&lt;=_xlfn.PERCENTILE.INC(Q607:Q1228,0.5),"Medium","High"))</f>
        <v>High</v>
      </c>
      <c r="T607" s="40">
        <v>0.10299999999999999</v>
      </c>
      <c r="U607" s="37">
        <v>11</v>
      </c>
      <c r="V607" s="39">
        <f t="shared" si="81"/>
        <v>13856.52411</v>
      </c>
      <c r="W607" s="39">
        <f t="shared" si="82"/>
        <v>13301.42</v>
      </c>
      <c r="X607" s="39">
        <f t="shared" si="88"/>
        <v>555.10411000000022</v>
      </c>
      <c r="Y607" s="40">
        <f t="shared" si="89"/>
        <v>4.0060848275751328E-2</v>
      </c>
    </row>
    <row r="608" spans="1:25" x14ac:dyDescent="0.3">
      <c r="A608" s="41" t="s">
        <v>621</v>
      </c>
      <c r="B608" s="42">
        <v>45827</v>
      </c>
      <c r="C608" s="42" t="str">
        <f t="shared" si="83"/>
        <v>Jun-2025</v>
      </c>
      <c r="D608" s="42" t="str">
        <f t="shared" si="84"/>
        <v>Q2-2025</v>
      </c>
      <c r="E608" s="42">
        <v>45829</v>
      </c>
      <c r="F608" s="42">
        <f t="shared" si="85"/>
        <v>45829</v>
      </c>
      <c r="G608" s="43">
        <f t="shared" si="86"/>
        <v>2</v>
      </c>
      <c r="H608" s="44" t="s">
        <v>646</v>
      </c>
      <c r="I608" s="44" t="s">
        <v>661</v>
      </c>
      <c r="J608" s="44" t="s">
        <v>682</v>
      </c>
      <c r="K608" s="30" t="str">
        <f t="shared" si="87"/>
        <v>Africa→South Africa→Johannesburg</v>
      </c>
      <c r="L608" s="44" t="s">
        <v>705</v>
      </c>
      <c r="M608" s="44" t="s">
        <v>1426</v>
      </c>
      <c r="N608" s="44" t="s">
        <v>722</v>
      </c>
      <c r="O608" s="44" t="s">
        <v>730</v>
      </c>
      <c r="P608" s="44" t="s">
        <v>1339</v>
      </c>
      <c r="Q608" s="45">
        <v>1466.27</v>
      </c>
      <c r="R608" s="45">
        <v>3589.89</v>
      </c>
      <c r="S608" s="45" t="str">
        <f>IF('standardised dimensions'!$R608&lt;=_xlfn.PERCENTILE.INC( Q608:Q1229,0.25),"Low",IF(R608&lt;=_xlfn.PERCENTILE.INC(Q608:Q1229,0.5),"Medium","High"))</f>
        <v>High</v>
      </c>
      <c r="T608" s="46">
        <v>9.7000000000000003E-2</v>
      </c>
      <c r="U608" s="43">
        <v>9</v>
      </c>
      <c r="V608" s="45">
        <f t="shared" si="81"/>
        <v>29175.036029999999</v>
      </c>
      <c r="W608" s="45">
        <f t="shared" si="82"/>
        <v>13196.43</v>
      </c>
      <c r="X608" s="45">
        <f t="shared" si="88"/>
        <v>15978.606029999999</v>
      </c>
      <c r="Y608" s="46">
        <f t="shared" si="89"/>
        <v>0.54768076425234147</v>
      </c>
    </row>
    <row r="609" spans="1:25" x14ac:dyDescent="0.3">
      <c r="A609" s="35" t="s">
        <v>622</v>
      </c>
      <c r="B609" s="36">
        <v>45623</v>
      </c>
      <c r="C609" s="36" t="str">
        <f t="shared" si="83"/>
        <v>Nov-2024</v>
      </c>
      <c r="D609" s="36" t="str">
        <f t="shared" si="84"/>
        <v>Q4-2024</v>
      </c>
      <c r="E609" s="36">
        <v>45650</v>
      </c>
      <c r="F609" s="36">
        <f t="shared" si="85"/>
        <v>45650</v>
      </c>
      <c r="G609" s="37">
        <f t="shared" si="86"/>
        <v>27</v>
      </c>
      <c r="H609" s="38" t="s">
        <v>646</v>
      </c>
      <c r="I609" s="38" t="s">
        <v>650</v>
      </c>
      <c r="J609" s="38" t="s">
        <v>675</v>
      </c>
      <c r="K609" s="30" t="str">
        <f t="shared" si="87"/>
        <v>Africa→Kenya→Mombasa</v>
      </c>
      <c r="L609" s="38" t="s">
        <v>701</v>
      </c>
      <c r="M609" s="38" t="s">
        <v>710</v>
      </c>
      <c r="N609" s="38" t="s">
        <v>717</v>
      </c>
      <c r="O609" s="38" t="s">
        <v>728</v>
      </c>
      <c r="P609" s="38" t="s">
        <v>1340</v>
      </c>
      <c r="Q609" s="39">
        <v>143.33000000000001</v>
      </c>
      <c r="R609" s="39">
        <v>233.51</v>
      </c>
      <c r="S609" s="39" t="str">
        <f>IF('standardised dimensions'!$R609&lt;=_xlfn.PERCENTILE.INC( Q609:Q1230,0.25),"Low",IF(R609&lt;=_xlfn.PERCENTILE.INC(Q609:Q1230,0.5),"Medium","High"))</f>
        <v>Low</v>
      </c>
      <c r="T609" s="40">
        <v>0.16300000000000001</v>
      </c>
      <c r="U609" s="37">
        <v>14</v>
      </c>
      <c r="V609" s="39">
        <f t="shared" si="81"/>
        <v>2736.27018</v>
      </c>
      <c r="W609" s="39">
        <f t="shared" si="82"/>
        <v>2006.6200000000001</v>
      </c>
      <c r="X609" s="39">
        <f t="shared" si="88"/>
        <v>729.65017999999986</v>
      </c>
      <c r="Y609" s="40">
        <f t="shared" si="89"/>
        <v>0.26665867476580835</v>
      </c>
    </row>
    <row r="610" spans="1:25" x14ac:dyDescent="0.3">
      <c r="A610" s="41" t="s">
        <v>623</v>
      </c>
      <c r="B610" s="42">
        <v>45319</v>
      </c>
      <c r="C610" s="42" t="str">
        <f t="shared" si="83"/>
        <v>Jan-2024</v>
      </c>
      <c r="D610" s="42" t="str">
        <f t="shared" si="84"/>
        <v>Q1-2024</v>
      </c>
      <c r="E610" s="42">
        <v>45318</v>
      </c>
      <c r="F610" s="42">
        <f t="shared" si="85"/>
        <v>45319</v>
      </c>
      <c r="G610" s="43">
        <f t="shared" si="86"/>
        <v>0</v>
      </c>
      <c r="H610" s="44" t="s">
        <v>646</v>
      </c>
      <c r="I610" s="44" t="s">
        <v>661</v>
      </c>
      <c r="J610" s="44" t="s">
        <v>695</v>
      </c>
      <c r="K610" s="30" t="str">
        <f t="shared" si="87"/>
        <v>Africa→South Africa→Cape Town</v>
      </c>
      <c r="L610" s="44" t="s">
        <v>706</v>
      </c>
      <c r="M610" s="44" t="s">
        <v>711</v>
      </c>
      <c r="N610" s="44" t="s">
        <v>719</v>
      </c>
      <c r="O610" s="44" t="s">
        <v>727</v>
      </c>
      <c r="P610" s="44" t="s">
        <v>1341</v>
      </c>
      <c r="Q610" s="45">
        <v>109.75</v>
      </c>
      <c r="R610" s="45">
        <v>124.25</v>
      </c>
      <c r="S610" s="45" t="str">
        <f>IF('standardised dimensions'!$R610&lt;=_xlfn.PERCENTILE.INC( Q610:Q1231,0.25),"Low",IF(R610&lt;=_xlfn.PERCENTILE.INC(Q610:Q1231,0.5),"Medium","High"))</f>
        <v>Low</v>
      </c>
      <c r="T610" s="46">
        <v>0.12</v>
      </c>
      <c r="U610" s="43">
        <v>19</v>
      </c>
      <c r="V610" s="45">
        <f t="shared" si="81"/>
        <v>2077.46</v>
      </c>
      <c r="W610" s="45">
        <f t="shared" si="82"/>
        <v>2085.25</v>
      </c>
      <c r="X610" s="45">
        <f t="shared" si="88"/>
        <v>-7.7899999999999636</v>
      </c>
      <c r="Y610" s="46">
        <f t="shared" si="89"/>
        <v>-3.7497713554051405E-3</v>
      </c>
    </row>
    <row r="611" spans="1:25" x14ac:dyDescent="0.3">
      <c r="A611" s="35" t="s">
        <v>624</v>
      </c>
      <c r="B611" s="36">
        <v>45032</v>
      </c>
      <c r="C611" s="36" t="str">
        <f t="shared" si="83"/>
        <v>Apr-2023</v>
      </c>
      <c r="D611" s="36" t="str">
        <f t="shared" si="84"/>
        <v>Q2-2023</v>
      </c>
      <c r="E611" s="36">
        <v>45039</v>
      </c>
      <c r="F611" s="36">
        <f t="shared" si="85"/>
        <v>45039</v>
      </c>
      <c r="G611" s="37">
        <f t="shared" si="86"/>
        <v>7</v>
      </c>
      <c r="H611" s="38" t="s">
        <v>648</v>
      </c>
      <c r="I611" s="38" t="s">
        <v>660</v>
      </c>
      <c r="J611" s="38" t="s">
        <v>697</v>
      </c>
      <c r="K611" s="30" t="str">
        <f t="shared" si="87"/>
        <v>Americas→USA→Austin</v>
      </c>
      <c r="L611" s="38" t="s">
        <v>701</v>
      </c>
      <c r="M611" s="38" t="s">
        <v>710</v>
      </c>
      <c r="N611" s="38" t="s">
        <v>719</v>
      </c>
      <c r="O611" s="38" t="s">
        <v>728</v>
      </c>
      <c r="P611" s="38" t="s">
        <v>1342</v>
      </c>
      <c r="Q611" s="39">
        <v>1099.1500000000001</v>
      </c>
      <c r="R611" s="39">
        <v>1431.37</v>
      </c>
      <c r="S611" s="39" t="str">
        <f>IF('standardised dimensions'!$R611&lt;=_xlfn.PERCENTILE.INC( Q611:Q1232,0.25),"Low",IF(R611&lt;=_xlfn.PERCENTILE.INC(Q611:Q1232,0.5),"Medium","High"))</f>
        <v>High</v>
      </c>
      <c r="T611" s="40">
        <v>0.104</v>
      </c>
      <c r="U611" s="37">
        <v>8</v>
      </c>
      <c r="V611" s="39">
        <f t="shared" si="81"/>
        <v>10260.060159999999</v>
      </c>
      <c r="W611" s="39">
        <f t="shared" si="82"/>
        <v>8793.2000000000007</v>
      </c>
      <c r="X611" s="39">
        <f t="shared" si="88"/>
        <v>1466.8601599999984</v>
      </c>
      <c r="Y611" s="40">
        <f t="shared" si="89"/>
        <v>0.14296798821109433</v>
      </c>
    </row>
    <row r="612" spans="1:25" x14ac:dyDescent="0.3">
      <c r="A612" s="41" t="s">
        <v>625</v>
      </c>
      <c r="B612" s="42">
        <v>45323</v>
      </c>
      <c r="C612" s="42" t="str">
        <f t="shared" si="83"/>
        <v>Feb-2024</v>
      </c>
      <c r="D612" s="42" t="str">
        <f t="shared" si="84"/>
        <v>Q1-2024</v>
      </c>
      <c r="E612" s="42">
        <v>45323</v>
      </c>
      <c r="F612" s="42">
        <f t="shared" si="85"/>
        <v>45323</v>
      </c>
      <c r="G612" s="43">
        <f t="shared" si="86"/>
        <v>0</v>
      </c>
      <c r="H612" s="44" t="s">
        <v>648</v>
      </c>
      <c r="I612" s="44" t="s">
        <v>660</v>
      </c>
      <c r="J612" s="44" t="s">
        <v>697</v>
      </c>
      <c r="K612" s="30" t="str">
        <f t="shared" si="87"/>
        <v>Americas→USA→Austin</v>
      </c>
      <c r="L612" s="44" t="s">
        <v>704</v>
      </c>
      <c r="M612" s="44" t="s">
        <v>710</v>
      </c>
      <c r="N612" s="44" t="s">
        <v>722</v>
      </c>
      <c r="O612" s="44" t="s">
        <v>728</v>
      </c>
      <c r="P612" s="44" t="s">
        <v>1343</v>
      </c>
      <c r="Q612" s="45">
        <v>714.43</v>
      </c>
      <c r="R612" s="45">
        <v>1595.52</v>
      </c>
      <c r="S612" s="45" t="str">
        <f>IF('standardised dimensions'!$R612&lt;=_xlfn.PERCENTILE.INC( Q612:Q1233,0.25),"Low",IF(R612&lt;=_xlfn.PERCENTILE.INC(Q612:Q1233,0.5),"Medium","High"))</f>
        <v>High</v>
      </c>
      <c r="T612" s="46">
        <v>0.19400000000000001</v>
      </c>
      <c r="U612" s="43">
        <v>14</v>
      </c>
      <c r="V612" s="45">
        <f t="shared" si="81"/>
        <v>18003.847679999999</v>
      </c>
      <c r="W612" s="45">
        <f t="shared" si="82"/>
        <v>10002.019999999999</v>
      </c>
      <c r="X612" s="45">
        <f t="shared" si="88"/>
        <v>8001.8276800000003</v>
      </c>
      <c r="Y612" s="46">
        <f t="shared" si="89"/>
        <v>0.44445097638151093</v>
      </c>
    </row>
    <row r="613" spans="1:25" x14ac:dyDescent="0.3">
      <c r="A613" s="35" t="s">
        <v>626</v>
      </c>
      <c r="B613" s="36">
        <v>45584</v>
      </c>
      <c r="C613" s="36" t="str">
        <f t="shared" si="83"/>
        <v>Oct-2024</v>
      </c>
      <c r="D613" s="36" t="str">
        <f t="shared" si="84"/>
        <v>Q4-2024</v>
      </c>
      <c r="E613" s="36">
        <v>45602</v>
      </c>
      <c r="F613" s="36">
        <f t="shared" si="85"/>
        <v>45602</v>
      </c>
      <c r="G613" s="37">
        <f t="shared" si="86"/>
        <v>18</v>
      </c>
      <c r="H613" s="38" t="s">
        <v>648</v>
      </c>
      <c r="I613" s="38" t="s">
        <v>660</v>
      </c>
      <c r="J613" s="38" t="s">
        <v>677</v>
      </c>
      <c r="K613" s="30" t="str">
        <f t="shared" si="87"/>
        <v>Americas→USA→Chicago</v>
      </c>
      <c r="L613" s="38" t="s">
        <v>702</v>
      </c>
      <c r="M613" s="38" t="s">
        <v>1426</v>
      </c>
      <c r="N613" s="38" t="s">
        <v>712</v>
      </c>
      <c r="O613" s="38" t="s">
        <v>732</v>
      </c>
      <c r="P613" s="38" t="s">
        <v>1344</v>
      </c>
      <c r="Q613" s="39">
        <v>942.02</v>
      </c>
      <c r="R613" s="39">
        <v>1028.46</v>
      </c>
      <c r="S613" s="39" t="str">
        <f>IF('standardised dimensions'!$R613&lt;=_xlfn.PERCENTILE.INC( Q613:Q1234,0.25),"Low",IF(R613&lt;=_xlfn.PERCENTILE.INC(Q613:Q1234,0.5),"Medium","High"))</f>
        <v>High</v>
      </c>
      <c r="T613" s="40">
        <v>0</v>
      </c>
      <c r="U613" s="37">
        <v>9</v>
      </c>
      <c r="V613" s="39">
        <f t="shared" si="81"/>
        <v>9256.14</v>
      </c>
      <c r="W613" s="39">
        <f t="shared" si="82"/>
        <v>8478.18</v>
      </c>
      <c r="X613" s="39">
        <f t="shared" si="88"/>
        <v>777.95999999999913</v>
      </c>
      <c r="Y613" s="40">
        <f t="shared" si="89"/>
        <v>8.4047994088248354E-2</v>
      </c>
    </row>
    <row r="614" spans="1:25" x14ac:dyDescent="0.3">
      <c r="A614" s="41" t="s">
        <v>627</v>
      </c>
      <c r="B614" s="42">
        <v>45468</v>
      </c>
      <c r="C614" s="42" t="str">
        <f t="shared" si="83"/>
        <v>Jun-2024</v>
      </c>
      <c r="D614" s="42" t="str">
        <f t="shared" si="84"/>
        <v>Q2-2024</v>
      </c>
      <c r="E614" s="42">
        <v>45473</v>
      </c>
      <c r="F614" s="42">
        <f t="shared" si="85"/>
        <v>45473</v>
      </c>
      <c r="G614" s="43">
        <f t="shared" si="86"/>
        <v>5</v>
      </c>
      <c r="H614" s="44" t="s">
        <v>646</v>
      </c>
      <c r="I614" s="44" t="s">
        <v>650</v>
      </c>
      <c r="J614" s="44" t="s">
        <v>662</v>
      </c>
      <c r="K614" s="30" t="str">
        <f t="shared" si="87"/>
        <v>Africa→Kenya→Kisumu</v>
      </c>
      <c r="L614" s="44" t="s">
        <v>702</v>
      </c>
      <c r="M614" s="44" t="s">
        <v>711</v>
      </c>
      <c r="N614" s="44" t="s">
        <v>724</v>
      </c>
      <c r="O614" s="44" t="s">
        <v>729</v>
      </c>
      <c r="P614" s="44" t="s">
        <v>1345</v>
      </c>
      <c r="Q614" s="45">
        <v>1323.55</v>
      </c>
      <c r="R614" s="45">
        <v>3230.35</v>
      </c>
      <c r="S614" s="45" t="str">
        <f>IF('standardised dimensions'!$R614&lt;=_xlfn.PERCENTILE.INC( Q614:Q1235,0.25),"Low",IF(R614&lt;=_xlfn.PERCENTILE.INC(Q614:Q1235,0.5),"Medium","High"))</f>
        <v>High</v>
      </c>
      <c r="T614" s="46">
        <v>2.1999999999999999E-2</v>
      </c>
      <c r="U614" s="43">
        <v>26</v>
      </c>
      <c r="V614" s="45">
        <f t="shared" si="81"/>
        <v>82141.339799999987</v>
      </c>
      <c r="W614" s="45">
        <f t="shared" si="82"/>
        <v>34412.299999999996</v>
      </c>
      <c r="X614" s="45">
        <f t="shared" si="88"/>
        <v>47729.039799999991</v>
      </c>
      <c r="Y614" s="46">
        <f t="shared" si="89"/>
        <v>0.58105991351263542</v>
      </c>
    </row>
    <row r="615" spans="1:25" x14ac:dyDescent="0.3">
      <c r="A615" s="35" t="s">
        <v>628</v>
      </c>
      <c r="B615" s="36">
        <v>45137</v>
      </c>
      <c r="C615" s="36" t="str">
        <f t="shared" si="83"/>
        <v>Jul-2023</v>
      </c>
      <c r="D615" s="36" t="str">
        <f t="shared" si="84"/>
        <v>Q3-2023</v>
      </c>
      <c r="E615" s="36">
        <v>45157</v>
      </c>
      <c r="F615" s="36">
        <f t="shared" si="85"/>
        <v>45157</v>
      </c>
      <c r="G615" s="37">
        <f t="shared" si="86"/>
        <v>20</v>
      </c>
      <c r="H615" s="38" t="s">
        <v>649</v>
      </c>
      <c r="I615" s="38" t="s">
        <v>657</v>
      </c>
      <c r="J615" s="38" t="s">
        <v>690</v>
      </c>
      <c r="K615" s="30" t="str">
        <f t="shared" si="87"/>
        <v>Europe→France→Paris</v>
      </c>
      <c r="L615" s="38" t="s">
        <v>706</v>
      </c>
      <c r="M615" s="38" t="s">
        <v>709</v>
      </c>
      <c r="N615" s="38" t="s">
        <v>715</v>
      </c>
      <c r="O615" s="38" t="s">
        <v>729</v>
      </c>
      <c r="P615" s="38" t="s">
        <v>1346</v>
      </c>
      <c r="Q615" s="39">
        <v>1418.51</v>
      </c>
      <c r="R615" s="39">
        <v>2789.61</v>
      </c>
      <c r="S615" s="39" t="str">
        <f>IF('standardised dimensions'!$R615&lt;=_xlfn.PERCENTILE.INC( Q615:Q1236,0.25),"Low",IF(R615&lt;=_xlfn.PERCENTILE.INC(Q615:Q1236,0.5),"Medium","High"))</f>
        <v>High</v>
      </c>
      <c r="T615" s="40">
        <v>0.17100000000000001</v>
      </c>
      <c r="U615" s="37">
        <v>8</v>
      </c>
      <c r="V615" s="39">
        <f t="shared" si="81"/>
        <v>18500.693520000001</v>
      </c>
      <c r="W615" s="39">
        <f t="shared" si="82"/>
        <v>11348.08</v>
      </c>
      <c r="X615" s="39">
        <f t="shared" si="88"/>
        <v>7152.6135200000008</v>
      </c>
      <c r="Y615" s="40">
        <f t="shared" si="89"/>
        <v>0.38661326464695689</v>
      </c>
    </row>
    <row r="616" spans="1:25" x14ac:dyDescent="0.3">
      <c r="A616" s="41" t="s">
        <v>629</v>
      </c>
      <c r="B616" s="42">
        <v>45727</v>
      </c>
      <c r="C616" s="42" t="str">
        <f t="shared" si="83"/>
        <v>Mar-2025</v>
      </c>
      <c r="D616" s="42" t="str">
        <f t="shared" si="84"/>
        <v>Q1-2025</v>
      </c>
      <c r="E616" s="42">
        <v>45743</v>
      </c>
      <c r="F616" s="42">
        <f t="shared" si="85"/>
        <v>45743</v>
      </c>
      <c r="G616" s="43">
        <f t="shared" si="86"/>
        <v>16</v>
      </c>
      <c r="H616" s="44" t="s">
        <v>647</v>
      </c>
      <c r="I616" s="44" t="s">
        <v>652</v>
      </c>
      <c r="J616" s="44" t="s">
        <v>689</v>
      </c>
      <c r="K616" s="30" t="str">
        <f t="shared" si="87"/>
        <v>Asia→Japan→Tokyo</v>
      </c>
      <c r="L616" s="44" t="s">
        <v>706</v>
      </c>
      <c r="M616" s="44" t="s">
        <v>710</v>
      </c>
      <c r="N616" s="44" t="s">
        <v>717</v>
      </c>
      <c r="O616" s="44" t="s">
        <v>728</v>
      </c>
      <c r="P616" s="44" t="s">
        <v>1347</v>
      </c>
      <c r="Q616" s="45">
        <v>1317.58</v>
      </c>
      <c r="R616" s="45">
        <v>1897.74</v>
      </c>
      <c r="S616" s="45" t="str">
        <f>IF('standardised dimensions'!$R616&lt;=_xlfn.PERCENTILE.INC( Q616:Q1237,0.25),"Low",IF(R616&lt;=_xlfn.PERCENTILE.INC(Q616:Q1237,0.5),"Medium","High"))</f>
        <v>High</v>
      </c>
      <c r="T616" s="46">
        <v>8.1000000000000003E-2</v>
      </c>
      <c r="U616" s="43">
        <v>6</v>
      </c>
      <c r="V616" s="45">
        <f t="shared" si="81"/>
        <v>10464.138360000001</v>
      </c>
      <c r="W616" s="45">
        <f t="shared" si="82"/>
        <v>7905.48</v>
      </c>
      <c r="X616" s="45">
        <f t="shared" si="88"/>
        <v>2558.6583600000013</v>
      </c>
      <c r="Y616" s="46">
        <f t="shared" si="89"/>
        <v>0.24451687009230266</v>
      </c>
    </row>
    <row r="617" spans="1:25" x14ac:dyDescent="0.3">
      <c r="A617" s="35" t="s">
        <v>630</v>
      </c>
      <c r="B617" s="36">
        <v>45208</v>
      </c>
      <c r="C617" s="36" t="str">
        <f t="shared" si="83"/>
        <v>Oct-2023</v>
      </c>
      <c r="D617" s="36" t="str">
        <f t="shared" si="84"/>
        <v>Q4-2023</v>
      </c>
      <c r="E617" s="36">
        <v>45210</v>
      </c>
      <c r="F617" s="36">
        <f t="shared" si="85"/>
        <v>45210</v>
      </c>
      <c r="G617" s="37">
        <f t="shared" si="86"/>
        <v>2</v>
      </c>
      <c r="H617" s="38" t="s">
        <v>646</v>
      </c>
      <c r="I617" s="38" t="s">
        <v>651</v>
      </c>
      <c r="J617" s="38" t="s">
        <v>663</v>
      </c>
      <c r="K617" s="30" t="str">
        <f t="shared" si="87"/>
        <v>Africa→Nigeria→Port Harcourt</v>
      </c>
      <c r="L617" s="38" t="s">
        <v>702</v>
      </c>
      <c r="M617" s="38" t="s">
        <v>709</v>
      </c>
      <c r="N617" s="38" t="s">
        <v>723</v>
      </c>
      <c r="O617" s="38" t="s">
        <v>729</v>
      </c>
      <c r="P617" s="38" t="s">
        <v>1348</v>
      </c>
      <c r="Q617" s="39">
        <v>391.16</v>
      </c>
      <c r="R617" s="39">
        <v>902.47</v>
      </c>
      <c r="S617" s="39" t="str">
        <f>IF('standardised dimensions'!$R617&lt;=_xlfn.PERCENTILE.INC( Q617:Q1238,0.25),"Low",IF(R617&lt;=_xlfn.PERCENTILE.INC(Q617:Q1238,0.5),"Medium","High"))</f>
        <v>High</v>
      </c>
      <c r="T617" s="40">
        <v>4.0000000000000001E-3</v>
      </c>
      <c r="U617" s="37">
        <v>12</v>
      </c>
      <c r="V617" s="39">
        <f t="shared" si="81"/>
        <v>10786.32144</v>
      </c>
      <c r="W617" s="39">
        <f t="shared" si="82"/>
        <v>4693.92</v>
      </c>
      <c r="X617" s="39">
        <f t="shared" si="88"/>
        <v>6092.4014399999996</v>
      </c>
      <c r="Y617" s="40">
        <f t="shared" si="89"/>
        <v>0.56482661618139207</v>
      </c>
    </row>
    <row r="618" spans="1:25" x14ac:dyDescent="0.3">
      <c r="A618" s="41" t="s">
        <v>631</v>
      </c>
      <c r="B618" s="42">
        <v>45643</v>
      </c>
      <c r="C618" s="42" t="str">
        <f t="shared" si="83"/>
        <v>Dec-2024</v>
      </c>
      <c r="D618" s="42" t="str">
        <f t="shared" si="84"/>
        <v>Q4-2024</v>
      </c>
      <c r="E618" s="42">
        <v>45673</v>
      </c>
      <c r="F618" s="42">
        <f t="shared" si="85"/>
        <v>45673</v>
      </c>
      <c r="G618" s="43">
        <f t="shared" si="86"/>
        <v>30</v>
      </c>
      <c r="H618" s="44" t="s">
        <v>649</v>
      </c>
      <c r="I618" s="44" t="s">
        <v>658</v>
      </c>
      <c r="J618" s="44" t="s">
        <v>693</v>
      </c>
      <c r="K618" s="30" t="str">
        <f t="shared" si="87"/>
        <v>Europe→United Kingdom→Manchester</v>
      </c>
      <c r="L618" s="44" t="s">
        <v>701</v>
      </c>
      <c r="M618" s="44" t="s">
        <v>707</v>
      </c>
      <c r="N618" s="44" t="s">
        <v>726</v>
      </c>
      <c r="O618" s="44" t="s">
        <v>732</v>
      </c>
      <c r="P618" s="44" t="s">
        <v>1349</v>
      </c>
      <c r="Q618" s="45">
        <v>722.87</v>
      </c>
      <c r="R618" s="45">
        <v>33.659999999999997</v>
      </c>
      <c r="S618" s="45" t="str">
        <f>IF('standardised dimensions'!$R618&lt;=_xlfn.PERCENTILE.INC( Q618:Q1239,0.25),"Low",IF(R618&lt;=_xlfn.PERCENTILE.INC(Q618:Q1239,0.5),"Medium","High"))</f>
        <v>Low</v>
      </c>
      <c r="T618" s="46">
        <v>0.10199999999999999</v>
      </c>
      <c r="U618" s="43">
        <v>28</v>
      </c>
      <c r="V618" s="45">
        <f t="shared" si="81"/>
        <v>846.34703999999988</v>
      </c>
      <c r="W618" s="45">
        <f t="shared" si="82"/>
        <v>20240.36</v>
      </c>
      <c r="X618" s="45">
        <f t="shared" si="88"/>
        <v>-19394.01296</v>
      </c>
      <c r="Y618" s="46">
        <f t="shared" si="89"/>
        <v>-22.914965189693348</v>
      </c>
    </row>
    <row r="619" spans="1:25" x14ac:dyDescent="0.3">
      <c r="A619" s="35" t="s">
        <v>632</v>
      </c>
      <c r="B619" s="36">
        <v>45849</v>
      </c>
      <c r="C619" s="36" t="str">
        <f t="shared" si="83"/>
        <v>Jul-2025</v>
      </c>
      <c r="D619" s="36" t="str">
        <f t="shared" si="84"/>
        <v>Q3-2025</v>
      </c>
      <c r="E619" s="36">
        <v>45854</v>
      </c>
      <c r="F619" s="36">
        <f t="shared" si="85"/>
        <v>45854</v>
      </c>
      <c r="G619" s="37">
        <f t="shared" si="86"/>
        <v>5</v>
      </c>
      <c r="H619" s="38" t="s">
        <v>649</v>
      </c>
      <c r="I619" s="38" t="s">
        <v>658</v>
      </c>
      <c r="J619" s="38" t="s">
        <v>683</v>
      </c>
      <c r="K619" s="30" t="str">
        <f t="shared" si="87"/>
        <v>Europe→United Kingdom→London</v>
      </c>
      <c r="L619" s="38" t="s">
        <v>706</v>
      </c>
      <c r="M619" s="38" t="s">
        <v>708</v>
      </c>
      <c r="N619" s="38" t="s">
        <v>723</v>
      </c>
      <c r="O619" s="38" t="s">
        <v>728</v>
      </c>
      <c r="P619" s="38" t="s">
        <v>1350</v>
      </c>
      <c r="Q619" s="39">
        <v>930.03</v>
      </c>
      <c r="R619" s="39">
        <v>1086.68</v>
      </c>
      <c r="S619" s="39" t="str">
        <f>IF('standardised dimensions'!$R619&lt;=_xlfn.PERCENTILE.INC( Q619:Q1240,0.25),"Low",IF(R619&lt;=_xlfn.PERCENTILE.INC(Q619:Q1240,0.5),"Medium","High"))</f>
        <v>High</v>
      </c>
      <c r="T619" s="40">
        <v>0.109</v>
      </c>
      <c r="U619" s="37">
        <v>26</v>
      </c>
      <c r="V619" s="39">
        <f t="shared" si="81"/>
        <v>25174.028880000002</v>
      </c>
      <c r="W619" s="39">
        <f t="shared" si="82"/>
        <v>24180.78</v>
      </c>
      <c r="X619" s="39">
        <f t="shared" si="88"/>
        <v>993.24888000000283</v>
      </c>
      <c r="Y619" s="40">
        <f t="shared" si="89"/>
        <v>3.9455300728168656E-2</v>
      </c>
    </row>
    <row r="620" spans="1:25" x14ac:dyDescent="0.3">
      <c r="A620" s="41" t="s">
        <v>633</v>
      </c>
      <c r="B620" s="42">
        <v>45578</v>
      </c>
      <c r="C620" s="42" t="str">
        <f t="shared" si="83"/>
        <v>Oct-2024</v>
      </c>
      <c r="D620" s="42" t="str">
        <f t="shared" si="84"/>
        <v>Q4-2024</v>
      </c>
      <c r="E620" s="42">
        <v>45589</v>
      </c>
      <c r="F620" s="42">
        <f t="shared" si="85"/>
        <v>45589</v>
      </c>
      <c r="G620" s="43">
        <f t="shared" si="86"/>
        <v>11</v>
      </c>
      <c r="H620" s="44" t="s">
        <v>649</v>
      </c>
      <c r="I620" s="44" t="s">
        <v>657</v>
      </c>
      <c r="J620" s="44" t="s">
        <v>690</v>
      </c>
      <c r="K620" s="30" t="str">
        <f t="shared" si="87"/>
        <v>Europe→France→Paris</v>
      </c>
      <c r="L620" s="44" t="s">
        <v>702</v>
      </c>
      <c r="M620" s="44" t="s">
        <v>710</v>
      </c>
      <c r="N620" s="44" t="s">
        <v>721</v>
      </c>
      <c r="O620" s="44" t="s">
        <v>727</v>
      </c>
      <c r="P620" s="44" t="s">
        <v>1351</v>
      </c>
      <c r="Q620" s="45">
        <v>816.7</v>
      </c>
      <c r="R620" s="45">
        <v>1010.75</v>
      </c>
      <c r="S620" s="45" t="str">
        <f>IF('standardised dimensions'!$R620&lt;=_xlfn.PERCENTILE.INC( Q620:Q1241,0.25),"Low",IF(R620&lt;=_xlfn.PERCENTILE.INC(Q620:Q1241,0.5),"Medium","High"))</f>
        <v>High</v>
      </c>
      <c r="T620" s="46">
        <v>4.7E-2</v>
      </c>
      <c r="U620" s="43">
        <v>43</v>
      </c>
      <c r="V620" s="45">
        <f t="shared" si="81"/>
        <v>41419.524249999995</v>
      </c>
      <c r="W620" s="45">
        <f t="shared" si="82"/>
        <v>35118.1</v>
      </c>
      <c r="X620" s="45">
        <f t="shared" si="88"/>
        <v>6301.4242499999964</v>
      </c>
      <c r="Y620" s="46">
        <f t="shared" si="89"/>
        <v>0.15213656757537472</v>
      </c>
    </row>
    <row r="621" spans="1:25" x14ac:dyDescent="0.3">
      <c r="A621" s="35" t="s">
        <v>634</v>
      </c>
      <c r="B621" s="36">
        <v>45177</v>
      </c>
      <c r="C621" s="36" t="str">
        <f t="shared" si="83"/>
        <v>Sep-2023</v>
      </c>
      <c r="D621" s="36" t="str">
        <f t="shared" si="84"/>
        <v>Q3-2023</v>
      </c>
      <c r="E621" s="36">
        <v>45183</v>
      </c>
      <c r="F621" s="36">
        <f t="shared" si="85"/>
        <v>45183</v>
      </c>
      <c r="G621" s="37">
        <f t="shared" si="86"/>
        <v>6</v>
      </c>
      <c r="H621" s="38" t="s">
        <v>646</v>
      </c>
      <c r="I621" s="38" t="s">
        <v>650</v>
      </c>
      <c r="J621" s="38" t="s">
        <v>678</v>
      </c>
      <c r="K621" s="30" t="str">
        <f t="shared" si="87"/>
        <v>Africa→Kenya→Nakuru</v>
      </c>
      <c r="L621" s="38" t="s">
        <v>702</v>
      </c>
      <c r="M621" s="38" t="s">
        <v>711</v>
      </c>
      <c r="N621" s="38" t="s">
        <v>714</v>
      </c>
      <c r="O621" s="38" t="s">
        <v>733</v>
      </c>
      <c r="P621" s="38" t="s">
        <v>1352</v>
      </c>
      <c r="Q621" s="39">
        <v>251.03</v>
      </c>
      <c r="R621" s="39">
        <v>411.48</v>
      </c>
      <c r="S621" s="39" t="str">
        <f>IF('standardised dimensions'!$R621&lt;=_xlfn.PERCENTILE.INC( Q621:Q1242,0.25),"Low",IF(R621&lt;=_xlfn.PERCENTILE.INC(Q621:Q1242,0.5),"Medium","High"))</f>
        <v>Medium</v>
      </c>
      <c r="T621" s="40">
        <v>0.16500000000000001</v>
      </c>
      <c r="U621" s="37">
        <v>3</v>
      </c>
      <c r="V621" s="39">
        <f t="shared" si="81"/>
        <v>1030.7574</v>
      </c>
      <c r="W621" s="39">
        <f t="shared" si="82"/>
        <v>753.09</v>
      </c>
      <c r="X621" s="39">
        <f t="shared" si="88"/>
        <v>277.66739999999993</v>
      </c>
      <c r="Y621" s="40">
        <f t="shared" si="89"/>
        <v>0.26938191275658069</v>
      </c>
    </row>
    <row r="622" spans="1:25" x14ac:dyDescent="0.3">
      <c r="A622" s="41" t="s">
        <v>635</v>
      </c>
      <c r="B622" s="42">
        <v>45764</v>
      </c>
      <c r="C622" s="42" t="str">
        <f t="shared" si="83"/>
        <v>Apr-2025</v>
      </c>
      <c r="D622" s="42" t="str">
        <f t="shared" si="84"/>
        <v>Q2-2025</v>
      </c>
      <c r="E622" s="42">
        <v>45780</v>
      </c>
      <c r="F622" s="42">
        <f t="shared" si="85"/>
        <v>45780</v>
      </c>
      <c r="G622" s="43">
        <f t="shared" si="86"/>
        <v>16</v>
      </c>
      <c r="H622" s="44" t="s">
        <v>648</v>
      </c>
      <c r="I622" s="44" t="s">
        <v>655</v>
      </c>
      <c r="J622" s="44" t="s">
        <v>692</v>
      </c>
      <c r="K622" s="30" t="str">
        <f t="shared" si="87"/>
        <v>Americas→Brazil→Rio de Janeiro</v>
      </c>
      <c r="L622" s="44" t="s">
        <v>704</v>
      </c>
      <c r="M622" s="44" t="s">
        <v>709</v>
      </c>
      <c r="N622" s="44" t="s">
        <v>713</v>
      </c>
      <c r="O622" s="44" t="s">
        <v>729</v>
      </c>
      <c r="P622" s="44" t="s">
        <v>1353</v>
      </c>
      <c r="Q622" s="45">
        <v>168.68</v>
      </c>
      <c r="R622" s="45">
        <v>413.34</v>
      </c>
      <c r="S622" s="45" t="str">
        <f>IF('standardised dimensions'!$R622&lt;=_xlfn.PERCENTILE.INC( Q622:Q1243,0.25),"Low",IF(R622&lt;=_xlfn.PERCENTILE.INC(Q622:Q1243,0.5),"Medium","High"))</f>
        <v>Low</v>
      </c>
      <c r="T622" s="46">
        <v>0.186</v>
      </c>
      <c r="U622" s="43">
        <v>7</v>
      </c>
      <c r="V622" s="45">
        <f t="shared" si="81"/>
        <v>2355.2113199999999</v>
      </c>
      <c r="W622" s="45">
        <f t="shared" si="82"/>
        <v>1180.76</v>
      </c>
      <c r="X622" s="45">
        <f t="shared" si="88"/>
        <v>1174.4513199999999</v>
      </c>
      <c r="Y622" s="46">
        <f t="shared" si="89"/>
        <v>0.49866069767361682</v>
      </c>
    </row>
    <row r="623" spans="1:25" x14ac:dyDescent="0.3">
      <c r="A623" s="35" t="s">
        <v>636</v>
      </c>
      <c r="B623" s="36">
        <v>45501</v>
      </c>
      <c r="C623" s="36" t="str">
        <f t="shared" si="83"/>
        <v>Jul-2024</v>
      </c>
      <c r="D623" s="36" t="str">
        <f t="shared" si="84"/>
        <v>Q3-2024</v>
      </c>
      <c r="E623" s="36">
        <v>45527</v>
      </c>
      <c r="F623" s="36">
        <f t="shared" si="85"/>
        <v>45527</v>
      </c>
      <c r="G623" s="37">
        <f t="shared" si="86"/>
        <v>26</v>
      </c>
      <c r="H623" s="38" t="s">
        <v>647</v>
      </c>
      <c r="I623" s="38" t="s">
        <v>654</v>
      </c>
      <c r="J623" s="38" t="s">
        <v>696</v>
      </c>
      <c r="K623" s="30" t="str">
        <f t="shared" si="87"/>
        <v>Asia→India→Hyderabad</v>
      </c>
      <c r="L623" s="38" t="s">
        <v>701</v>
      </c>
      <c r="M623" s="38" t="s">
        <v>707</v>
      </c>
      <c r="N623" s="38" t="s">
        <v>713</v>
      </c>
      <c r="O623" s="38" t="s">
        <v>729</v>
      </c>
      <c r="P623" s="38" t="s">
        <v>1354</v>
      </c>
      <c r="Q623" s="39">
        <v>1339.24</v>
      </c>
      <c r="R623" s="39">
        <v>1558.89</v>
      </c>
      <c r="S623" s="39" t="str">
        <f>IF('standardised dimensions'!$R623&lt;=_xlfn.PERCENTILE.INC( Q623:Q1244,0.25),"Low",IF(R623&lt;=_xlfn.PERCENTILE.INC(Q623:Q1244,0.5),"Medium","High"))</f>
        <v>High</v>
      </c>
      <c r="T623" s="40">
        <v>0.192</v>
      </c>
      <c r="U623" s="37">
        <v>24</v>
      </c>
      <c r="V623" s="39">
        <f t="shared" si="81"/>
        <v>30229.994880000002</v>
      </c>
      <c r="W623" s="39">
        <f t="shared" si="82"/>
        <v>32141.760000000002</v>
      </c>
      <c r="X623" s="39">
        <f t="shared" si="88"/>
        <v>-1911.76512</v>
      </c>
      <c r="Y623" s="40">
        <f t="shared" si="89"/>
        <v>-6.3240669659021781E-2</v>
      </c>
    </row>
    <row r="624" spans="1:25" x14ac:dyDescent="0.3">
      <c r="A624" s="41" t="s">
        <v>637</v>
      </c>
      <c r="B624" s="42">
        <v>45857</v>
      </c>
      <c r="C624" s="42" t="str">
        <f t="shared" si="83"/>
        <v>Jul-2025</v>
      </c>
      <c r="D624" s="42" t="str">
        <f t="shared" si="84"/>
        <v>Q3-2025</v>
      </c>
      <c r="E624" s="42">
        <v>45869</v>
      </c>
      <c r="F624" s="42">
        <f t="shared" si="85"/>
        <v>45869</v>
      </c>
      <c r="G624" s="43">
        <f t="shared" si="86"/>
        <v>12</v>
      </c>
      <c r="H624" s="44" t="s">
        <v>646</v>
      </c>
      <c r="I624" s="44" t="s">
        <v>650</v>
      </c>
      <c r="J624" s="44" t="s">
        <v>664</v>
      </c>
      <c r="K624" s="30" t="str">
        <f t="shared" si="87"/>
        <v>Africa→Kenya→Nairobi</v>
      </c>
      <c r="L624" s="44" t="s">
        <v>705</v>
      </c>
      <c r="M624" s="44" t="s">
        <v>709</v>
      </c>
      <c r="N624" s="44" t="s">
        <v>719</v>
      </c>
      <c r="O624" s="44" t="s">
        <v>733</v>
      </c>
      <c r="P624" s="44" t="s">
        <v>1355</v>
      </c>
      <c r="Q624" s="45">
        <v>619.64</v>
      </c>
      <c r="R624" s="45">
        <v>861.16</v>
      </c>
      <c r="S624" s="45" t="str">
        <f>IF('standardised dimensions'!$R624&lt;=_xlfn.PERCENTILE.INC( Q624:Q1245,0.25),"Low",IF(R624&lt;=_xlfn.PERCENTILE.INC(Q624:Q1245,0.5),"Medium","High"))</f>
        <v>High</v>
      </c>
      <c r="T624" s="46">
        <v>0.113</v>
      </c>
      <c r="U624" s="43">
        <v>14</v>
      </c>
      <c r="V624" s="45">
        <f t="shared" si="81"/>
        <v>10693.88488</v>
      </c>
      <c r="W624" s="45">
        <f t="shared" si="82"/>
        <v>8674.9599999999991</v>
      </c>
      <c r="X624" s="45">
        <f t="shared" si="88"/>
        <v>2018.9248800000005</v>
      </c>
      <c r="Y624" s="46">
        <f t="shared" si="89"/>
        <v>0.18879246435276761</v>
      </c>
    </row>
    <row r="625" spans="1:25" x14ac:dyDescent="0.3">
      <c r="A625" s="35" t="s">
        <v>638</v>
      </c>
      <c r="B625" s="36">
        <v>45141</v>
      </c>
      <c r="C625" s="36" t="str">
        <f t="shared" si="83"/>
        <v>Aug-2023</v>
      </c>
      <c r="D625" s="36" t="str">
        <f t="shared" si="84"/>
        <v>Q3-2023</v>
      </c>
      <c r="E625" s="36">
        <v>45140</v>
      </c>
      <c r="F625" s="36">
        <f t="shared" si="85"/>
        <v>45141</v>
      </c>
      <c r="G625" s="37">
        <f t="shared" si="86"/>
        <v>0</v>
      </c>
      <c r="H625" s="38" t="s">
        <v>647</v>
      </c>
      <c r="I625" s="38" t="s">
        <v>659</v>
      </c>
      <c r="J625" s="38" t="s">
        <v>685</v>
      </c>
      <c r="K625" s="30" t="str">
        <f t="shared" si="87"/>
        <v>Asia→China→Shanghai</v>
      </c>
      <c r="L625" s="38" t="s">
        <v>703</v>
      </c>
      <c r="M625" s="38" t="s">
        <v>711</v>
      </c>
      <c r="N625" s="38" t="s">
        <v>713</v>
      </c>
      <c r="O625" s="38" t="s">
        <v>729</v>
      </c>
      <c r="P625" s="38" t="s">
        <v>1356</v>
      </c>
      <c r="Q625" s="39">
        <v>1021.97</v>
      </c>
      <c r="R625" s="39">
        <v>2296.25</v>
      </c>
      <c r="S625" s="39" t="str">
        <f>IF('standardised dimensions'!$R625&lt;=_xlfn.PERCENTILE.INC( Q625:Q1246,0.25),"Low",IF(R625&lt;=_xlfn.PERCENTILE.INC(Q625:Q1246,0.5),"Medium","High"))</f>
        <v>High</v>
      </c>
      <c r="T625" s="40">
        <v>0.161</v>
      </c>
      <c r="U625" s="37">
        <v>26</v>
      </c>
      <c r="V625" s="39">
        <f t="shared" si="81"/>
        <v>50090.397499999999</v>
      </c>
      <c r="W625" s="39">
        <f t="shared" si="82"/>
        <v>26571.22</v>
      </c>
      <c r="X625" s="39">
        <f t="shared" si="88"/>
        <v>23519.177499999998</v>
      </c>
      <c r="Y625" s="40">
        <f t="shared" si="89"/>
        <v>0.46953465482081669</v>
      </c>
    </row>
    <row r="626" spans="1:25" x14ac:dyDescent="0.3">
      <c r="A626" s="41" t="s">
        <v>639</v>
      </c>
      <c r="B626" s="42">
        <v>45249</v>
      </c>
      <c r="C626" s="42" t="str">
        <f t="shared" si="83"/>
        <v>Nov-2023</v>
      </c>
      <c r="D626" s="42" t="str">
        <f t="shared" si="84"/>
        <v>Q4-2023</v>
      </c>
      <c r="E626" s="42">
        <v>45272</v>
      </c>
      <c r="F626" s="42">
        <f t="shared" si="85"/>
        <v>45272</v>
      </c>
      <c r="G626" s="43">
        <f t="shared" si="86"/>
        <v>23</v>
      </c>
      <c r="H626" s="44" t="s">
        <v>647</v>
      </c>
      <c r="I626" s="44" t="s">
        <v>654</v>
      </c>
      <c r="J626" s="44" t="s">
        <v>680</v>
      </c>
      <c r="K626" s="30" t="str">
        <f t="shared" si="87"/>
        <v>Asia→India→Delhi</v>
      </c>
      <c r="L626" s="44" t="s">
        <v>705</v>
      </c>
      <c r="M626" s="44" t="s">
        <v>711</v>
      </c>
      <c r="N626" s="44" t="s">
        <v>712</v>
      </c>
      <c r="O626" s="44" t="s">
        <v>729</v>
      </c>
      <c r="P626" s="44" t="s">
        <v>1357</v>
      </c>
      <c r="Q626" s="45">
        <v>1349.04</v>
      </c>
      <c r="R626" s="45">
        <v>2636.6</v>
      </c>
      <c r="S626" s="45" t="str">
        <f>IF('standardised dimensions'!$R626&lt;=_xlfn.PERCENTILE.INC( Q626:Q1247,0.25),"Low",IF(R626&lt;=_xlfn.PERCENTILE.INC(Q626:Q1247,0.5),"Medium","High"))</f>
        <v>High</v>
      </c>
      <c r="T626" s="46">
        <v>0.114</v>
      </c>
      <c r="U626" s="43">
        <v>14</v>
      </c>
      <c r="V626" s="45">
        <f t="shared" si="81"/>
        <v>32704.386400000003</v>
      </c>
      <c r="W626" s="45">
        <f t="shared" si="82"/>
        <v>18886.559999999998</v>
      </c>
      <c r="X626" s="45">
        <f t="shared" si="88"/>
        <v>13817.826400000005</v>
      </c>
      <c r="Y626" s="46">
        <f t="shared" si="89"/>
        <v>0.42250682312143928</v>
      </c>
    </row>
    <row r="627" spans="1:25" x14ac:dyDescent="0.3">
      <c r="A627" s="35" t="s">
        <v>640</v>
      </c>
      <c r="B627" s="36">
        <v>45282</v>
      </c>
      <c r="C627" s="36" t="str">
        <f t="shared" si="83"/>
        <v>Dec-2023</v>
      </c>
      <c r="D627" s="36" t="str">
        <f t="shared" si="84"/>
        <v>Q4-2023</v>
      </c>
      <c r="E627" s="36">
        <v>45307</v>
      </c>
      <c r="F627" s="36">
        <f t="shared" si="85"/>
        <v>45307</v>
      </c>
      <c r="G627" s="37">
        <f t="shared" si="86"/>
        <v>25</v>
      </c>
      <c r="H627" s="38" t="s">
        <v>647</v>
      </c>
      <c r="I627" s="38" t="s">
        <v>654</v>
      </c>
      <c r="J627" s="38" t="s">
        <v>696</v>
      </c>
      <c r="K627" s="30" t="str">
        <f t="shared" si="87"/>
        <v>Asia→India→Hyderabad</v>
      </c>
      <c r="L627" s="38" t="s">
        <v>705</v>
      </c>
      <c r="M627" s="38" t="s">
        <v>707</v>
      </c>
      <c r="N627" s="38" t="s">
        <v>720</v>
      </c>
      <c r="O627" s="38" t="s">
        <v>727</v>
      </c>
      <c r="P627" s="38" t="s">
        <v>1358</v>
      </c>
      <c r="Q627" s="39">
        <v>1346.81</v>
      </c>
      <c r="R627" s="39">
        <v>978.09</v>
      </c>
      <c r="S627" s="39" t="str">
        <f>IF('standardised dimensions'!$R627&lt;=_xlfn.PERCENTILE.INC( Q627:Q1248,0.25),"Low",IF(R627&lt;=_xlfn.PERCENTILE.INC(Q627:Q1248,0.5),"Medium","High"))</f>
        <v>High</v>
      </c>
      <c r="T627" s="40">
        <v>0.159</v>
      </c>
      <c r="U627" s="37">
        <v>17</v>
      </c>
      <c r="V627" s="39">
        <f t="shared" si="81"/>
        <v>13983.752729999998</v>
      </c>
      <c r="W627" s="39">
        <f t="shared" si="82"/>
        <v>22895.77</v>
      </c>
      <c r="X627" s="39">
        <f t="shared" si="88"/>
        <v>-8912.0172700000021</v>
      </c>
      <c r="Y627" s="40">
        <f t="shared" si="89"/>
        <v>-0.6373122753293996</v>
      </c>
    </row>
    <row r="628" spans="1:25" x14ac:dyDescent="0.3">
      <c r="A628" s="41" t="s">
        <v>641</v>
      </c>
      <c r="B628" s="42">
        <v>45141</v>
      </c>
      <c r="C628" s="42" t="str">
        <f t="shared" si="83"/>
        <v>Aug-2023</v>
      </c>
      <c r="D628" s="42" t="str">
        <f t="shared" si="84"/>
        <v>Q3-2023</v>
      </c>
      <c r="E628" s="42">
        <v>45168</v>
      </c>
      <c r="F628" s="42">
        <f t="shared" si="85"/>
        <v>45168</v>
      </c>
      <c r="G628" s="43">
        <f t="shared" si="86"/>
        <v>27</v>
      </c>
      <c r="H628" s="44" t="s">
        <v>647</v>
      </c>
      <c r="I628" s="44" t="s">
        <v>659</v>
      </c>
      <c r="J628" s="44" t="s">
        <v>685</v>
      </c>
      <c r="K628" s="30" t="str">
        <f t="shared" si="87"/>
        <v>Asia→China→Shanghai</v>
      </c>
      <c r="L628" s="44" t="s">
        <v>704</v>
      </c>
      <c r="M628" s="44" t="s">
        <v>710</v>
      </c>
      <c r="N628" s="44" t="s">
        <v>725</v>
      </c>
      <c r="O628" s="44" t="s">
        <v>732</v>
      </c>
      <c r="P628" s="44" t="s">
        <v>1359</v>
      </c>
      <c r="Q628" s="45">
        <v>226.04</v>
      </c>
      <c r="R628" s="45">
        <v>545.72</v>
      </c>
      <c r="S628" s="45" t="str">
        <f>IF('standardised dimensions'!$R628&lt;=_xlfn.PERCENTILE.INC( Q628:Q1249,0.25),"Low",IF(R628&lt;=_xlfn.PERCENTILE.INC(Q628:Q1249,0.5),"Medium","High"))</f>
        <v>Medium</v>
      </c>
      <c r="T628" s="46">
        <v>0.151</v>
      </c>
      <c r="U628" s="43">
        <v>11</v>
      </c>
      <c r="V628" s="45">
        <f t="shared" si="81"/>
        <v>5096.4790800000001</v>
      </c>
      <c r="W628" s="45">
        <f t="shared" si="82"/>
        <v>2486.44</v>
      </c>
      <c r="X628" s="45">
        <f t="shared" si="88"/>
        <v>2610.03908</v>
      </c>
      <c r="Y628" s="46">
        <f t="shared" si="89"/>
        <v>0.51212592831834014</v>
      </c>
    </row>
    <row r="629" spans="1:25" x14ac:dyDescent="0.3">
      <c r="A629" s="35" t="s">
        <v>642</v>
      </c>
      <c r="B629" s="36">
        <v>45100</v>
      </c>
      <c r="C629" s="36" t="str">
        <f t="shared" si="83"/>
        <v>Jun-2023</v>
      </c>
      <c r="D629" s="36" t="str">
        <f t="shared" si="84"/>
        <v>Q2-2023</v>
      </c>
      <c r="E629" s="36">
        <v>45125</v>
      </c>
      <c r="F629" s="36">
        <f t="shared" si="85"/>
        <v>45125</v>
      </c>
      <c r="G629" s="37">
        <f t="shared" si="86"/>
        <v>25</v>
      </c>
      <c r="H629" s="38" t="s">
        <v>648</v>
      </c>
      <c r="I629" s="38" t="s">
        <v>653</v>
      </c>
      <c r="J629" s="38" t="s">
        <v>688</v>
      </c>
      <c r="K629" s="30" t="str">
        <f t="shared" si="87"/>
        <v>Americas→Canada→Vancouver</v>
      </c>
      <c r="L629" s="38" t="s">
        <v>706</v>
      </c>
      <c r="M629" s="38" t="s">
        <v>708</v>
      </c>
      <c r="N629" s="38" t="s">
        <v>725</v>
      </c>
      <c r="O629" s="38" t="s">
        <v>730</v>
      </c>
      <c r="P629" s="38" t="s">
        <v>1360</v>
      </c>
      <c r="Q629" s="39">
        <v>807.02</v>
      </c>
      <c r="R629" s="39">
        <v>1435.54</v>
      </c>
      <c r="S629" s="39" t="str">
        <f>IF('standardised dimensions'!$R629&lt;=_xlfn.PERCENTILE.INC( Q629:Q1250,0.25),"Low",IF(R629&lt;=_xlfn.PERCENTILE.INC(Q629:Q1250,0.5),"Medium","High"))</f>
        <v>High</v>
      </c>
      <c r="T629" s="40">
        <v>0</v>
      </c>
      <c r="U629" s="37">
        <v>23</v>
      </c>
      <c r="V629" s="39">
        <f t="shared" si="81"/>
        <v>33017.42</v>
      </c>
      <c r="W629" s="39">
        <f t="shared" si="82"/>
        <v>18561.46</v>
      </c>
      <c r="X629" s="39">
        <f t="shared" si="88"/>
        <v>14455.96</v>
      </c>
      <c r="Y629" s="40">
        <f t="shared" si="89"/>
        <v>0.43782827368098415</v>
      </c>
    </row>
    <row r="630" spans="1:25" x14ac:dyDescent="0.3">
      <c r="A630" s="41" t="s">
        <v>643</v>
      </c>
      <c r="B630" s="42">
        <v>45267</v>
      </c>
      <c r="C630" s="42" t="str">
        <f t="shared" si="83"/>
        <v>Dec-2023</v>
      </c>
      <c r="D630" s="42" t="str">
        <f t="shared" si="84"/>
        <v>Q4-2023</v>
      </c>
      <c r="E630" s="42">
        <v>45293</v>
      </c>
      <c r="F630" s="42">
        <f t="shared" si="85"/>
        <v>45293</v>
      </c>
      <c r="G630" s="43">
        <f t="shared" si="86"/>
        <v>26</v>
      </c>
      <c r="H630" s="44" t="s">
        <v>649</v>
      </c>
      <c r="I630" s="44" t="s">
        <v>656</v>
      </c>
      <c r="J630" s="44" t="s">
        <v>698</v>
      </c>
      <c r="K630" s="30" t="str">
        <f t="shared" si="87"/>
        <v>Europe→Germany→Frankfurt</v>
      </c>
      <c r="L630" s="44" t="s">
        <v>706</v>
      </c>
      <c r="M630" s="44" t="s">
        <v>710</v>
      </c>
      <c r="N630" s="44" t="s">
        <v>718</v>
      </c>
      <c r="O630" s="44" t="s">
        <v>727</v>
      </c>
      <c r="P630" s="44" t="s">
        <v>1361</v>
      </c>
      <c r="Q630" s="45">
        <v>1071.99</v>
      </c>
      <c r="R630" s="45">
        <v>2397.3000000000002</v>
      </c>
      <c r="S630" s="45" t="str">
        <f>IF('standardised dimensions'!$R630&lt;=_xlfn.PERCENTILE.INC( Q630:Q1251,0.25),"Low",IF(R630&lt;=_xlfn.PERCENTILE.INC(Q630:Q1251,0.5),"Medium","High"))</f>
        <v>High</v>
      </c>
      <c r="T630" s="46">
        <v>6.2E-2</v>
      </c>
      <c r="U630" s="43">
        <v>18</v>
      </c>
      <c r="V630" s="45">
        <f t="shared" si="81"/>
        <v>40476.013200000001</v>
      </c>
      <c r="W630" s="45">
        <f t="shared" si="82"/>
        <v>19295.82</v>
      </c>
      <c r="X630" s="45">
        <f t="shared" si="88"/>
        <v>21180.193200000002</v>
      </c>
      <c r="Y630" s="46">
        <f t="shared" si="89"/>
        <v>0.52327765324476183</v>
      </c>
    </row>
    <row r="631" spans="1:25" x14ac:dyDescent="0.3">
      <c r="A631" s="35" t="s">
        <v>644</v>
      </c>
      <c r="B631" s="36">
        <v>45249</v>
      </c>
      <c r="C631" s="36" t="str">
        <f t="shared" si="83"/>
        <v>Nov-2023</v>
      </c>
      <c r="D631" s="36" t="str">
        <f t="shared" si="84"/>
        <v>Q4-2023</v>
      </c>
      <c r="E631" s="36">
        <v>45279</v>
      </c>
      <c r="F631" s="36">
        <f t="shared" si="85"/>
        <v>45279</v>
      </c>
      <c r="G631" s="37">
        <f t="shared" si="86"/>
        <v>30</v>
      </c>
      <c r="H631" s="38" t="s">
        <v>647</v>
      </c>
      <c r="I631" s="38" t="s">
        <v>652</v>
      </c>
      <c r="J631" s="38" t="s">
        <v>694</v>
      </c>
      <c r="K631" s="30" t="str">
        <f t="shared" si="87"/>
        <v>Asia→Japan→Nagoya</v>
      </c>
      <c r="L631" s="38" t="s">
        <v>704</v>
      </c>
      <c r="M631" s="38" t="s">
        <v>707</v>
      </c>
      <c r="N631" s="38" t="s">
        <v>1427</v>
      </c>
      <c r="O631" s="38" t="s">
        <v>730</v>
      </c>
      <c r="P631" s="38" t="s">
        <v>1362</v>
      </c>
      <c r="Q631" s="39">
        <v>807.11</v>
      </c>
      <c r="R631" s="39">
        <v>1853.86</v>
      </c>
      <c r="S631" s="39" t="str">
        <f>IF('standardised dimensions'!$R631&lt;=_xlfn.PERCENTILE.INC( Q631:Q1252,0.25),"Low",IF(R631&lt;=_xlfn.PERCENTILE.INC(Q631:Q1252,0.5),"Medium","High"))</f>
        <v>High</v>
      </c>
      <c r="T631" s="40">
        <v>0.13900000000000001</v>
      </c>
      <c r="U631" s="37">
        <v>8</v>
      </c>
      <c r="V631" s="39">
        <f t="shared" si="81"/>
        <v>12769.38768</v>
      </c>
      <c r="W631" s="39">
        <f t="shared" si="82"/>
        <v>6456.88</v>
      </c>
      <c r="X631" s="39">
        <f t="shared" si="88"/>
        <v>6312.5076799999997</v>
      </c>
      <c r="Y631" s="40">
        <f t="shared" si="89"/>
        <v>0.49434693645388639</v>
      </c>
    </row>
    <row r="632" spans="1:25" x14ac:dyDescent="0.3">
      <c r="A632" s="41" t="s">
        <v>645</v>
      </c>
      <c r="B632" s="42">
        <v>45716</v>
      </c>
      <c r="C632" s="42" t="str">
        <f t="shared" si="83"/>
        <v>Feb-2025</v>
      </c>
      <c r="D632" s="42" t="str">
        <f t="shared" si="84"/>
        <v>Q1-2025</v>
      </c>
      <c r="E632" s="42">
        <v>45726</v>
      </c>
      <c r="F632" s="42">
        <f t="shared" si="85"/>
        <v>45726</v>
      </c>
      <c r="G632" s="43">
        <f t="shared" si="86"/>
        <v>10</v>
      </c>
      <c r="H632" s="44" t="s">
        <v>647</v>
      </c>
      <c r="I632" s="44" t="s">
        <v>652</v>
      </c>
      <c r="J632" s="44" t="s">
        <v>666</v>
      </c>
      <c r="K632" s="30" t="str">
        <f t="shared" si="87"/>
        <v>Asia→Japan→Osaka</v>
      </c>
      <c r="L632" s="44" t="s">
        <v>702</v>
      </c>
      <c r="M632" s="44" t="s">
        <v>710</v>
      </c>
      <c r="N632" s="44" t="s">
        <v>725</v>
      </c>
      <c r="O632" s="44" t="s">
        <v>731</v>
      </c>
      <c r="P632" s="44" t="s">
        <v>1363</v>
      </c>
      <c r="Q632" s="45">
        <v>51.86</v>
      </c>
      <c r="R632" s="45">
        <v>45.98</v>
      </c>
      <c r="S632" s="45" t="str">
        <f>IF('standardised dimensions'!$R632&lt;=_xlfn.PERCENTILE.INC( Q632:Q1253,0.25),"Low",IF(R632&lt;=_xlfn.PERCENTILE.INC(Q632:Q1253,0.5),"Medium","High"))</f>
        <v>Low</v>
      </c>
      <c r="T632" s="46">
        <v>0.17299999999999999</v>
      </c>
      <c r="U632" s="43">
        <v>7</v>
      </c>
      <c r="V632" s="45">
        <f t="shared" si="81"/>
        <v>266.17821999999995</v>
      </c>
      <c r="W632" s="45">
        <f t="shared" si="82"/>
        <v>363.02</v>
      </c>
      <c r="X632" s="45">
        <f t="shared" si="88"/>
        <v>-96.841780000000028</v>
      </c>
      <c r="Y632" s="46">
        <f t="shared" si="89"/>
        <v>-0.3638230806412337</v>
      </c>
    </row>
  </sheetData>
  <conditionalFormatting sqref="J1:K632">
    <cfRule type="containsText" dxfId="12" priority="2" operator="containsText" text="Unknown">
      <formula>NOT(ISERROR(SEARCH("Unknown",J1)))</formula>
    </cfRule>
  </conditionalFormatting>
  <conditionalFormatting sqref="M1:M632">
    <cfRule type="containsText" dxfId="11" priority="3" operator="containsText" text="Unknown">
      <formula>NOT(ISERROR(SEARCH("Unknown",M1)))</formula>
    </cfRule>
  </conditionalFormatting>
  <conditionalFormatting sqref="N1:N632">
    <cfRule type="containsText" dxfId="10" priority="1" operator="containsText" text="Unassigned">
      <formula>NOT(ISERROR(SEARCH("Unassigned",N1)))</formula>
    </cfRule>
  </conditionalFormatting>
  <dataValidations count="1">
    <dataValidation type="list" allowBlank="1" showInputMessage="1" showErrorMessage="1" sqref="O1:O632" xr:uid="{E255ABEE-5547-4964-BA30-096CB6CAE579}">
      <formula1>"Components, Printers, Networking, Phones, Printers, Laptops, Monitors, Components, Accessories,"</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A2176F-046B-4935-B783-BD1C0008AE5A}">
  <dimension ref="A3:N17"/>
  <sheetViews>
    <sheetView topLeftCell="L4" workbookViewId="0">
      <selection activeCell="L10" sqref="L10"/>
    </sheetView>
  </sheetViews>
  <sheetFormatPr defaultRowHeight="14.4" x14ac:dyDescent="0.3"/>
  <cols>
    <col min="1" max="1" width="19.5546875" bestFit="1" customWidth="1"/>
    <col min="2" max="2" width="15.5546875" bestFit="1" customWidth="1"/>
    <col min="3" max="6" width="11.109375" bestFit="1" customWidth="1"/>
    <col min="7" max="7" width="12.6640625" bestFit="1" customWidth="1"/>
    <col min="8" max="10" width="11.109375" bestFit="1" customWidth="1"/>
    <col min="11" max="11" width="11.33203125" bestFit="1" customWidth="1"/>
    <col min="12" max="12" width="14.77734375" bestFit="1" customWidth="1"/>
    <col min="13" max="13" width="11.109375" bestFit="1" customWidth="1"/>
    <col min="14" max="14" width="13.77734375" bestFit="1" customWidth="1"/>
  </cols>
  <sheetData>
    <row r="3" spans="1:14" x14ac:dyDescent="0.3">
      <c r="A3" s="15" t="s">
        <v>1456</v>
      </c>
      <c r="B3" s="15" t="s">
        <v>1455</v>
      </c>
    </row>
    <row r="4" spans="1:14" x14ac:dyDescent="0.3">
      <c r="A4" s="15" t="s">
        <v>1437</v>
      </c>
      <c r="B4" t="s">
        <v>655</v>
      </c>
      <c r="C4" t="s">
        <v>653</v>
      </c>
      <c r="D4" t="s">
        <v>659</v>
      </c>
      <c r="E4" t="s">
        <v>657</v>
      </c>
      <c r="F4" t="s">
        <v>656</v>
      </c>
      <c r="G4" t="s">
        <v>654</v>
      </c>
      <c r="H4" t="s">
        <v>652</v>
      </c>
      <c r="I4" t="s">
        <v>650</v>
      </c>
      <c r="J4" t="s">
        <v>651</v>
      </c>
      <c r="K4" t="s">
        <v>661</v>
      </c>
      <c r="L4" t="s">
        <v>658</v>
      </c>
      <c r="M4" t="s">
        <v>660</v>
      </c>
      <c r="N4" t="s">
        <v>1438</v>
      </c>
    </row>
    <row r="5" spans="1:14" x14ac:dyDescent="0.3">
      <c r="A5" s="16" t="s">
        <v>1443</v>
      </c>
      <c r="B5" s="8">
        <v>33356.127999999997</v>
      </c>
      <c r="C5" s="8">
        <v>23281.354240000001</v>
      </c>
      <c r="D5" s="8">
        <v>67681.434080000006</v>
      </c>
      <c r="E5" s="8">
        <v>59160.6993</v>
      </c>
      <c r="F5" s="8">
        <v>54942.415780000003</v>
      </c>
      <c r="G5" s="8">
        <v>67101.416320000004</v>
      </c>
      <c r="H5" s="8">
        <v>82816.130620000011</v>
      </c>
      <c r="I5" s="8">
        <v>100571.78341999999</v>
      </c>
      <c r="J5" s="8">
        <v>685.06776000000002</v>
      </c>
      <c r="K5" s="8">
        <v>63907.481119999997</v>
      </c>
      <c r="L5" s="8">
        <v>66721.959999999992</v>
      </c>
      <c r="M5" s="8">
        <v>54256.152160000005</v>
      </c>
      <c r="N5" s="8">
        <v>674482.02280000004</v>
      </c>
    </row>
    <row r="6" spans="1:14" x14ac:dyDescent="0.3">
      <c r="A6" s="16" t="s">
        <v>1444</v>
      </c>
      <c r="B6" s="8">
        <v>134697.22057</v>
      </c>
      <c r="C6" s="8">
        <v>44053.271869999997</v>
      </c>
      <c r="D6" s="8">
        <v>89950.743950000004</v>
      </c>
      <c r="E6" s="8">
        <v>72241.962759999995</v>
      </c>
      <c r="F6" s="8">
        <v>173830.67567999999</v>
      </c>
      <c r="G6" s="8">
        <v>53471.402999999991</v>
      </c>
      <c r="H6" s="8">
        <v>23208.704020000001</v>
      </c>
      <c r="I6" s="8">
        <v>85828.271959999998</v>
      </c>
      <c r="J6" s="8">
        <v>28424.795849999995</v>
      </c>
      <c r="K6" s="8">
        <v>86597.081299999991</v>
      </c>
      <c r="L6" s="8">
        <v>39852.350920000004</v>
      </c>
      <c r="M6" s="8">
        <v>131034.37109999999</v>
      </c>
      <c r="N6" s="8">
        <v>963190.85297999997</v>
      </c>
    </row>
    <row r="7" spans="1:14" x14ac:dyDescent="0.3">
      <c r="A7" s="16" t="s">
        <v>1445</v>
      </c>
      <c r="B7" s="8">
        <v>40890.496100000004</v>
      </c>
      <c r="C7" s="8">
        <v>39384.847649999996</v>
      </c>
      <c r="D7" s="8">
        <v>68565.901729999998</v>
      </c>
      <c r="E7" s="8">
        <v>45104.930900000007</v>
      </c>
      <c r="F7" s="8">
        <v>91434.527990000002</v>
      </c>
      <c r="G7" s="8">
        <v>43375.241410000002</v>
      </c>
      <c r="H7" s="8">
        <v>80519.157699999996</v>
      </c>
      <c r="I7" s="8">
        <v>89139.066589999988</v>
      </c>
      <c r="J7" s="8">
        <v>80769.001380000002</v>
      </c>
      <c r="K7" s="8">
        <v>40010.41807</v>
      </c>
      <c r="L7" s="8">
        <v>71014.436840000009</v>
      </c>
      <c r="M7" s="8">
        <v>108770.27859</v>
      </c>
      <c r="N7" s="8">
        <v>798978.30495000002</v>
      </c>
    </row>
    <row r="8" spans="1:14" x14ac:dyDescent="0.3">
      <c r="A8" s="16" t="s">
        <v>1446</v>
      </c>
      <c r="B8" s="8">
        <v>138659.84581999999</v>
      </c>
      <c r="C8" s="8">
        <v>23520.349199999997</v>
      </c>
      <c r="D8" s="8">
        <v>37576.075599999996</v>
      </c>
      <c r="E8" s="8">
        <v>90238.722220000025</v>
      </c>
      <c r="F8" s="8">
        <v>147925.88097</v>
      </c>
      <c r="G8" s="8">
        <v>37362.916649999999</v>
      </c>
      <c r="H8" s="8">
        <v>41803.377690000001</v>
      </c>
      <c r="I8" s="8">
        <v>53183.348850000002</v>
      </c>
      <c r="J8" s="8">
        <v>121271.00638000001</v>
      </c>
      <c r="K8" s="8">
        <v>22058.624650000002</v>
      </c>
      <c r="L8" s="8">
        <v>184030.47433999996</v>
      </c>
      <c r="M8" s="8">
        <v>49615.955009999998</v>
      </c>
      <c r="N8" s="8">
        <v>947246.57737999992</v>
      </c>
    </row>
    <row r="9" spans="1:14" x14ac:dyDescent="0.3">
      <c r="A9" s="16" t="s">
        <v>1447</v>
      </c>
      <c r="B9" s="8">
        <v>103822.1646</v>
      </c>
      <c r="C9" s="8">
        <v>94053.08786</v>
      </c>
      <c r="D9" s="8">
        <v>58782.592839999998</v>
      </c>
      <c r="E9" s="8">
        <v>48967.104640000005</v>
      </c>
      <c r="F9" s="8">
        <v>60818.621500000001</v>
      </c>
      <c r="G9" s="8">
        <v>347653.4607</v>
      </c>
      <c r="H9" s="8">
        <v>87206.750090000001</v>
      </c>
      <c r="I9" s="8">
        <v>28625.34837</v>
      </c>
      <c r="J9" s="8">
        <v>113176.2611</v>
      </c>
      <c r="K9" s="8">
        <v>60776.179739999992</v>
      </c>
      <c r="L9" s="8">
        <v>173343.74533999999</v>
      </c>
      <c r="M9" s="8">
        <v>84948.600569999995</v>
      </c>
      <c r="N9" s="8">
        <v>1262173.91735</v>
      </c>
    </row>
    <row r="10" spans="1:14" x14ac:dyDescent="0.3">
      <c r="A10" s="16" t="s">
        <v>1448</v>
      </c>
      <c r="B10" s="8">
        <v>88650.274239999999</v>
      </c>
      <c r="C10" s="8">
        <v>107078.28857999999</v>
      </c>
      <c r="D10" s="8">
        <v>131498.48269999999</v>
      </c>
      <c r="E10" s="8">
        <v>27808.016899999999</v>
      </c>
      <c r="F10" s="8">
        <v>126468.25335000001</v>
      </c>
      <c r="G10" s="8">
        <v>75807.71514</v>
      </c>
      <c r="H10" s="8">
        <v>85253.547940000004</v>
      </c>
      <c r="I10" s="8">
        <v>185408.49938999998</v>
      </c>
      <c r="J10" s="8">
        <v>77255.246660000004</v>
      </c>
      <c r="K10" s="8">
        <v>128218.66300000002</v>
      </c>
      <c r="L10" s="8">
        <v>147639.70879</v>
      </c>
      <c r="M10" s="8">
        <v>71887.464219999994</v>
      </c>
      <c r="N10" s="8">
        <v>1252974.1609099999</v>
      </c>
    </row>
    <row r="11" spans="1:14" x14ac:dyDescent="0.3">
      <c r="A11" s="16" t="s">
        <v>1449</v>
      </c>
      <c r="B11" s="8">
        <v>142464.43945999999</v>
      </c>
      <c r="C11" s="8">
        <v>250264.78902000003</v>
      </c>
      <c r="D11" s="8">
        <v>71477.458799999993</v>
      </c>
      <c r="E11" s="8">
        <v>88676.027700000006</v>
      </c>
      <c r="F11" s="8">
        <v>14114.068500000001</v>
      </c>
      <c r="G11" s="8">
        <v>42692.645430000004</v>
      </c>
      <c r="H11" s="8">
        <v>64907.444440000007</v>
      </c>
      <c r="I11" s="8">
        <v>82280.04578</v>
      </c>
      <c r="J11" s="8">
        <v>232059.66534000001</v>
      </c>
      <c r="K11" s="8">
        <v>155202.54942000002</v>
      </c>
      <c r="L11" s="8">
        <v>111352.87492</v>
      </c>
      <c r="M11" s="8">
        <v>57570.290739999997</v>
      </c>
      <c r="N11" s="8">
        <v>1313062.2995500003</v>
      </c>
    </row>
    <row r="12" spans="1:14" x14ac:dyDescent="0.3">
      <c r="A12" s="16" t="s">
        <v>1450</v>
      </c>
      <c r="B12" s="8">
        <v>124443.16688</v>
      </c>
      <c r="C12" s="8">
        <v>85064.398560000001</v>
      </c>
      <c r="D12" s="8">
        <v>97781.085999999996</v>
      </c>
      <c r="E12" s="8">
        <v>113938.50576000001</v>
      </c>
      <c r="F12" s="8">
        <v>103458.82004999999</v>
      </c>
      <c r="G12" s="8">
        <v>61897.688139999998</v>
      </c>
      <c r="H12" s="8">
        <v>116685.41514</v>
      </c>
      <c r="I12" s="8">
        <v>19665.780859999999</v>
      </c>
      <c r="J12" s="8">
        <v>74334.757840000006</v>
      </c>
      <c r="K12" s="8">
        <v>85852.199639999992</v>
      </c>
      <c r="L12" s="8">
        <v>56342.747770000002</v>
      </c>
      <c r="M12" s="8">
        <v>150144.24591</v>
      </c>
      <c r="N12" s="8">
        <v>1089608.8125499999</v>
      </c>
    </row>
    <row r="13" spans="1:14" x14ac:dyDescent="0.3">
      <c r="A13" s="16" t="s">
        <v>1451</v>
      </c>
      <c r="B13" s="8">
        <v>116662.69558</v>
      </c>
      <c r="C13" s="8">
        <v>92288.697599999985</v>
      </c>
      <c r="D13" s="8">
        <v>35378.650520000003</v>
      </c>
      <c r="E13" s="8">
        <v>14877.464000000002</v>
      </c>
      <c r="F13" s="8"/>
      <c r="G13" s="8">
        <v>92480.304690000004</v>
      </c>
      <c r="H13" s="8">
        <v>156595.83304</v>
      </c>
      <c r="I13" s="8">
        <v>62945.243829999999</v>
      </c>
      <c r="J13" s="8">
        <v>2879.9836</v>
      </c>
      <c r="K13" s="8">
        <v>26157.54522</v>
      </c>
      <c r="L13" s="8">
        <v>34014.019780000002</v>
      </c>
      <c r="M13" s="8">
        <v>26878.991600000001</v>
      </c>
      <c r="N13" s="8">
        <v>661159.4294599999</v>
      </c>
    </row>
    <row r="14" spans="1:14" x14ac:dyDescent="0.3">
      <c r="A14" s="16" t="s">
        <v>1452</v>
      </c>
      <c r="B14" s="8">
        <v>16213.632800000001</v>
      </c>
      <c r="C14" s="8">
        <v>27756.432000000001</v>
      </c>
      <c r="D14" s="8">
        <v>131228.31789000001</v>
      </c>
      <c r="E14" s="8">
        <v>46579.313609999997</v>
      </c>
      <c r="F14" s="8"/>
      <c r="G14" s="8">
        <v>35404.572549999997</v>
      </c>
      <c r="H14" s="8">
        <v>44336.173360000001</v>
      </c>
      <c r="I14" s="8">
        <v>88914.516400000008</v>
      </c>
      <c r="J14" s="8">
        <v>110856.03827999999</v>
      </c>
      <c r="K14" s="8">
        <v>18495.656800000004</v>
      </c>
      <c r="L14" s="8">
        <v>117434.65582</v>
      </c>
      <c r="M14" s="8">
        <v>21556.745999999999</v>
      </c>
      <c r="N14" s="8">
        <v>658776.05551000009</v>
      </c>
    </row>
    <row r="15" spans="1:14" x14ac:dyDescent="0.3">
      <c r="A15" s="16" t="s">
        <v>1453</v>
      </c>
      <c r="B15" s="8">
        <v>36100.694309999999</v>
      </c>
      <c r="C15" s="8">
        <v>60697.470840000002</v>
      </c>
      <c r="D15" s="8">
        <v>4071.8</v>
      </c>
      <c r="E15" s="8">
        <v>90264.402220000004</v>
      </c>
      <c r="F15" s="8">
        <v>20599.089749999999</v>
      </c>
      <c r="G15" s="8">
        <v>131245.44315000001</v>
      </c>
      <c r="H15" s="8">
        <v>14268.607679999999</v>
      </c>
      <c r="I15" s="8">
        <v>123535.74428</v>
      </c>
      <c r="J15" s="8"/>
      <c r="K15" s="8">
        <v>12954.358080000002</v>
      </c>
      <c r="L15" s="8">
        <v>50216.081039999997</v>
      </c>
      <c r="M15" s="8"/>
      <c r="N15" s="8">
        <v>543953.69134999998</v>
      </c>
    </row>
    <row r="16" spans="1:14" x14ac:dyDescent="0.3">
      <c r="A16" s="16" t="s">
        <v>1454</v>
      </c>
      <c r="B16" s="8">
        <v>61471.696859999996</v>
      </c>
      <c r="C16" s="8">
        <v>35179.991120000006</v>
      </c>
      <c r="D16" s="8">
        <v>100797.83405999999</v>
      </c>
      <c r="E16" s="8">
        <v>60423.766879999996</v>
      </c>
      <c r="F16" s="8">
        <v>135832.53464999999</v>
      </c>
      <c r="G16" s="8">
        <v>76680.551850000003</v>
      </c>
      <c r="H16" s="8">
        <v>57147.750979999997</v>
      </c>
      <c r="I16" s="8">
        <v>16061.972879999999</v>
      </c>
      <c r="J16" s="8">
        <v>40126.852719999995</v>
      </c>
      <c r="K16" s="8">
        <v>79406.784939999983</v>
      </c>
      <c r="L16" s="8">
        <v>61319.075339999996</v>
      </c>
      <c r="M16" s="8">
        <v>12031.491680000001</v>
      </c>
      <c r="N16" s="8">
        <v>736480.30395999993</v>
      </c>
    </row>
    <row r="17" spans="1:14" x14ac:dyDescent="0.3">
      <c r="A17" s="16" t="s">
        <v>1438</v>
      </c>
      <c r="B17" s="8">
        <v>1037432.4552200002</v>
      </c>
      <c r="C17" s="8">
        <v>882622.97854000004</v>
      </c>
      <c r="D17" s="8">
        <v>894790.37817000016</v>
      </c>
      <c r="E17" s="8">
        <v>758280.91689000011</v>
      </c>
      <c r="F17" s="8">
        <v>929424.88822000008</v>
      </c>
      <c r="G17" s="8">
        <v>1065173.3590299999</v>
      </c>
      <c r="H17" s="8">
        <v>854748.89269999997</v>
      </c>
      <c r="I17" s="8">
        <v>936159.62261000008</v>
      </c>
      <c r="J17" s="8">
        <v>881838.67691000004</v>
      </c>
      <c r="K17" s="8">
        <v>779637.54197999998</v>
      </c>
      <c r="L17" s="8">
        <v>1113282.1308999998</v>
      </c>
      <c r="M17" s="8">
        <v>768694.58757999993</v>
      </c>
      <c r="N17" s="8">
        <v>10902086.428749999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9E3D5E-23E6-49D8-9AED-3C735C04C64D}">
  <dimension ref="A1:D630"/>
  <sheetViews>
    <sheetView workbookViewId="0">
      <selection sqref="A1:A1048576"/>
    </sheetView>
  </sheetViews>
  <sheetFormatPr defaultRowHeight="14.4" x14ac:dyDescent="0.3"/>
  <cols>
    <col min="1" max="1" width="13.77734375" bestFit="1" customWidth="1"/>
    <col min="2" max="2" width="10" bestFit="1" customWidth="1"/>
    <col min="3" max="3" width="19.5546875" bestFit="1" customWidth="1"/>
    <col min="4" max="4" width="19.5546875" customWidth="1"/>
    <col min="5" max="5" width="9.109375" bestFit="1" customWidth="1"/>
    <col min="6" max="9" width="10.109375" bestFit="1" customWidth="1"/>
    <col min="10" max="11" width="9.109375" bestFit="1" customWidth="1"/>
    <col min="12" max="13" width="10.109375" bestFit="1" customWidth="1"/>
    <col min="14" max="14" width="9.109375" bestFit="1" customWidth="1"/>
    <col min="15" max="15" width="10.109375" bestFit="1" customWidth="1"/>
    <col min="16" max="16" width="9.109375" bestFit="1" customWidth="1"/>
    <col min="17" max="17" width="10.109375" bestFit="1" customWidth="1"/>
    <col min="18" max="20" width="9.109375" bestFit="1" customWidth="1"/>
    <col min="21" max="22" width="10.109375" bestFit="1" customWidth="1"/>
    <col min="23" max="24" width="9.109375" bestFit="1" customWidth="1"/>
    <col min="25" max="26" width="10.109375" bestFit="1" customWidth="1"/>
    <col min="27" max="28" width="9.109375" bestFit="1" customWidth="1"/>
    <col min="29" max="29" width="10.109375" bestFit="1" customWidth="1"/>
    <col min="30" max="30" width="9.109375" bestFit="1" customWidth="1"/>
    <col min="31" max="32" width="10.109375" bestFit="1" customWidth="1"/>
    <col min="33" max="34" width="9.109375" bestFit="1" customWidth="1"/>
    <col min="35" max="36" width="10.109375" bestFit="1" customWidth="1"/>
    <col min="37" max="38" width="9.109375" bestFit="1" customWidth="1"/>
    <col min="39" max="40" width="10.109375" bestFit="1" customWidth="1"/>
    <col min="41" max="41" width="9.109375" bestFit="1" customWidth="1"/>
    <col min="42" max="44" width="10.109375" bestFit="1" customWidth="1"/>
    <col min="45" max="49" width="9.109375" bestFit="1" customWidth="1"/>
    <col min="50" max="52" width="10.109375" bestFit="1" customWidth="1"/>
    <col min="53" max="54" width="9.109375" bestFit="1" customWidth="1"/>
    <col min="55" max="56" width="10.109375" bestFit="1" customWidth="1"/>
    <col min="57" max="57" width="9.109375" bestFit="1" customWidth="1"/>
    <col min="58" max="62" width="10.109375" bestFit="1" customWidth="1"/>
    <col min="63" max="64" width="9.109375" bestFit="1" customWidth="1"/>
    <col min="65" max="67" width="10.109375" bestFit="1" customWidth="1"/>
    <col min="68" max="68" width="9.109375" bestFit="1" customWidth="1"/>
    <col min="69" max="70" width="10.109375" bestFit="1" customWidth="1"/>
    <col min="71" max="71" width="9.109375" bestFit="1" customWidth="1"/>
    <col min="72" max="72" width="10.109375" bestFit="1" customWidth="1"/>
    <col min="73" max="73" width="9.109375" bestFit="1" customWidth="1"/>
    <col min="74" max="74" width="10.109375" bestFit="1" customWidth="1"/>
    <col min="75" max="76" width="9.109375" bestFit="1" customWidth="1"/>
    <col min="77" max="78" width="10.109375" bestFit="1" customWidth="1"/>
    <col min="79" max="79" width="9.109375" bestFit="1" customWidth="1"/>
    <col min="80" max="86" width="10.109375" bestFit="1" customWidth="1"/>
    <col min="87" max="87" width="9.109375" bestFit="1" customWidth="1"/>
    <col min="88" max="88" width="10.109375" bestFit="1" customWidth="1"/>
    <col min="89" max="89" width="9.109375" bestFit="1" customWidth="1"/>
    <col min="90" max="91" width="9.6640625" bestFit="1" customWidth="1"/>
    <col min="92" max="93" width="10.109375" bestFit="1" customWidth="1"/>
    <col min="94" max="95" width="9.6640625" bestFit="1" customWidth="1"/>
    <col min="96" max="97" width="10.109375" bestFit="1" customWidth="1"/>
    <col min="98" max="98" width="9.6640625" bestFit="1" customWidth="1"/>
    <col min="99" max="102" width="10.109375" bestFit="1" customWidth="1"/>
    <col min="103" max="105" width="9.6640625" bestFit="1" customWidth="1"/>
    <col min="106" max="107" width="10.109375" bestFit="1" customWidth="1"/>
    <col min="108" max="109" width="9.6640625" bestFit="1" customWidth="1"/>
    <col min="110" max="110" width="10.109375" bestFit="1" customWidth="1"/>
    <col min="111" max="111" width="9.6640625" bestFit="1" customWidth="1"/>
    <col min="112" max="113" width="10.109375" bestFit="1" customWidth="1"/>
    <col min="114" max="115" width="9.6640625" bestFit="1" customWidth="1"/>
    <col min="116" max="116" width="10.109375" bestFit="1" customWidth="1"/>
    <col min="117" max="117" width="9.6640625" bestFit="1" customWidth="1"/>
    <col min="118" max="120" width="10.109375" bestFit="1" customWidth="1"/>
    <col min="121" max="121" width="9.6640625" bestFit="1" customWidth="1"/>
    <col min="122" max="123" width="10.109375" bestFit="1" customWidth="1"/>
    <col min="124" max="124" width="9.6640625" bestFit="1" customWidth="1"/>
    <col min="125" max="127" width="10.109375" bestFit="1" customWidth="1"/>
    <col min="128" max="128" width="9.6640625" bestFit="1" customWidth="1"/>
    <col min="129" max="130" width="10.109375" bestFit="1" customWidth="1"/>
    <col min="131" max="134" width="9.6640625" bestFit="1" customWidth="1"/>
    <col min="135" max="135" width="10.109375" bestFit="1" customWidth="1"/>
    <col min="136" max="138" width="9.6640625" bestFit="1" customWidth="1"/>
    <col min="139" max="139" width="10.109375" bestFit="1" customWidth="1"/>
    <col min="140" max="140" width="9.6640625" bestFit="1" customWidth="1"/>
    <col min="141" max="142" width="10.109375" bestFit="1" customWidth="1"/>
    <col min="143" max="144" width="9.6640625" bestFit="1" customWidth="1"/>
    <col min="145" max="145" width="10.109375" bestFit="1" customWidth="1"/>
    <col min="146" max="146" width="9.6640625" bestFit="1" customWidth="1"/>
    <col min="147" max="147" width="10.109375" bestFit="1" customWidth="1"/>
    <col min="148" max="148" width="9.6640625" bestFit="1" customWidth="1"/>
    <col min="149" max="150" width="10.109375" bestFit="1" customWidth="1"/>
    <col min="151" max="152" width="9.6640625" bestFit="1" customWidth="1"/>
    <col min="153" max="154" width="10.109375" bestFit="1" customWidth="1"/>
    <col min="155" max="157" width="9.6640625" bestFit="1" customWidth="1"/>
    <col min="158" max="162" width="10.109375" bestFit="1" customWidth="1"/>
    <col min="163" max="163" width="9.6640625" bestFit="1" customWidth="1"/>
    <col min="164" max="165" width="10.109375" bestFit="1" customWidth="1"/>
    <col min="166" max="166" width="9.6640625" bestFit="1" customWidth="1"/>
    <col min="167" max="168" width="10.109375" bestFit="1" customWidth="1"/>
    <col min="169" max="170" width="9.6640625" bestFit="1" customWidth="1"/>
    <col min="171" max="171" width="10.109375" bestFit="1" customWidth="1"/>
    <col min="172" max="172" width="9.6640625" bestFit="1" customWidth="1"/>
    <col min="173" max="173" width="11.109375" bestFit="1" customWidth="1"/>
    <col min="174" max="174" width="10.109375" bestFit="1" customWidth="1"/>
    <col min="175" max="175" width="9.6640625" bestFit="1" customWidth="1"/>
    <col min="176" max="177" width="10.109375" bestFit="1" customWidth="1"/>
    <col min="178" max="179" width="9.6640625" bestFit="1" customWidth="1"/>
    <col min="180" max="180" width="9.109375" bestFit="1" customWidth="1"/>
    <col min="181" max="185" width="10.109375" bestFit="1" customWidth="1"/>
    <col min="186" max="186" width="9.109375" bestFit="1" customWidth="1"/>
    <col min="187" max="187" width="10.109375" bestFit="1" customWidth="1"/>
    <col min="188" max="189" width="9.109375" bestFit="1" customWidth="1"/>
    <col min="190" max="191" width="10.109375" bestFit="1" customWidth="1"/>
    <col min="193" max="194" width="9.109375" bestFit="1" customWidth="1"/>
    <col min="195" max="195" width="10.109375" bestFit="1" customWidth="1"/>
    <col min="196" max="197" width="9.109375" bestFit="1" customWidth="1"/>
    <col min="199" max="199" width="10.109375" bestFit="1" customWidth="1"/>
    <col min="200" max="200" width="9.109375" bestFit="1" customWidth="1"/>
    <col min="201" max="203" width="10.109375" bestFit="1" customWidth="1"/>
    <col min="204" max="204" width="9.109375" bestFit="1" customWidth="1"/>
    <col min="205" max="207" width="10.109375" bestFit="1" customWidth="1"/>
    <col min="208" max="208" width="9.109375" bestFit="1" customWidth="1"/>
    <col min="209" max="211" width="10.109375" bestFit="1" customWidth="1"/>
    <col min="212" max="214" width="9.109375" bestFit="1" customWidth="1"/>
    <col min="215" max="216" width="10.109375" bestFit="1" customWidth="1"/>
    <col min="217" max="218" width="9.109375" bestFit="1" customWidth="1"/>
    <col min="219" max="220" width="10.109375" bestFit="1" customWidth="1"/>
    <col min="221" max="221" width="9.109375" bestFit="1" customWidth="1"/>
    <col min="222" max="223" width="10.109375" bestFit="1" customWidth="1"/>
    <col min="224" max="224" width="9.109375" bestFit="1" customWidth="1"/>
    <col min="225" max="231" width="10.109375" bestFit="1" customWidth="1"/>
    <col min="232" max="233" width="9.109375" bestFit="1" customWidth="1"/>
    <col min="234" max="235" width="10.109375" bestFit="1" customWidth="1"/>
    <col min="237" max="239" width="10.109375" bestFit="1" customWidth="1"/>
    <col min="240" max="240" width="9.109375" bestFit="1" customWidth="1"/>
    <col min="241" max="241" width="10.109375" bestFit="1" customWidth="1"/>
    <col min="242" max="242" width="9.109375" bestFit="1" customWidth="1"/>
    <col min="243" max="246" width="10.109375" bestFit="1" customWidth="1"/>
    <col min="247" max="247" width="9.109375" bestFit="1" customWidth="1"/>
    <col min="248" max="249" width="10.109375" bestFit="1" customWidth="1"/>
    <col min="250" max="250" width="11.109375" bestFit="1" customWidth="1"/>
    <col min="251" max="255" width="10.109375" bestFit="1" customWidth="1"/>
    <col min="256" max="256" width="9.109375" bestFit="1" customWidth="1"/>
    <col min="257" max="257" width="10.109375" bestFit="1" customWidth="1"/>
    <col min="258" max="258" width="9.109375" bestFit="1" customWidth="1"/>
    <col min="259" max="355" width="10.109375" bestFit="1" customWidth="1"/>
    <col min="356" max="356" width="9" bestFit="1" customWidth="1"/>
    <col min="357" max="363" width="10.109375" bestFit="1" customWidth="1"/>
    <col min="364" max="366" width="9.109375" bestFit="1" customWidth="1"/>
    <col min="367" max="367" width="10.109375" bestFit="1" customWidth="1"/>
    <col min="368" max="368" width="9.109375" bestFit="1" customWidth="1"/>
    <col min="369" max="369" width="10.109375" bestFit="1" customWidth="1"/>
    <col min="370" max="370" width="11.109375" bestFit="1" customWidth="1"/>
    <col min="371" max="371" width="10.109375" bestFit="1" customWidth="1"/>
    <col min="372" max="372" width="9.109375" bestFit="1" customWidth="1"/>
    <col min="373" max="373" width="10.109375" bestFit="1" customWidth="1"/>
    <col min="374" max="374" width="9.109375" bestFit="1" customWidth="1"/>
    <col min="375" max="375" width="10.109375" bestFit="1" customWidth="1"/>
    <col min="376" max="376" width="9.109375" bestFit="1" customWidth="1"/>
    <col min="377" max="377" width="10.109375" bestFit="1" customWidth="1"/>
    <col min="378" max="379" width="9.109375" bestFit="1" customWidth="1"/>
    <col min="380" max="381" width="10.109375" bestFit="1" customWidth="1"/>
    <col min="382" max="382" width="9.109375" bestFit="1" customWidth="1"/>
    <col min="383" max="385" width="10.109375" bestFit="1" customWidth="1"/>
    <col min="386" max="386" width="9.109375" bestFit="1" customWidth="1"/>
    <col min="387" max="391" width="10.109375" bestFit="1" customWidth="1"/>
    <col min="392" max="392" width="9.109375" bestFit="1" customWidth="1"/>
    <col min="393" max="393" width="9" bestFit="1" customWidth="1"/>
    <col min="394" max="394" width="10.109375" bestFit="1" customWidth="1"/>
    <col min="395" max="395" width="9.109375" bestFit="1" customWidth="1"/>
    <col min="396" max="401" width="10.109375" bestFit="1" customWidth="1"/>
    <col min="402" max="402" width="9.109375" bestFit="1" customWidth="1"/>
    <col min="403" max="405" width="10.109375" bestFit="1" customWidth="1"/>
    <col min="406" max="406" width="9.109375" bestFit="1" customWidth="1"/>
    <col min="407" max="409" width="10.109375" bestFit="1" customWidth="1"/>
    <col min="410" max="410" width="9.109375" bestFit="1" customWidth="1"/>
    <col min="411" max="412" width="10.109375" bestFit="1" customWidth="1"/>
    <col min="413" max="414" width="9.109375" bestFit="1" customWidth="1"/>
    <col min="415" max="418" width="10.109375" bestFit="1" customWidth="1"/>
    <col min="419" max="423" width="9.109375" bestFit="1" customWidth="1"/>
    <col min="424" max="425" width="10.109375" bestFit="1" customWidth="1"/>
    <col min="426" max="428" width="9.109375" bestFit="1" customWidth="1"/>
    <col min="429" max="430" width="10.109375" bestFit="1" customWidth="1"/>
    <col min="431" max="432" width="9.109375" bestFit="1" customWidth="1"/>
    <col min="433" max="433" width="10.109375" bestFit="1" customWidth="1"/>
    <col min="434" max="435" width="9.109375" bestFit="1" customWidth="1"/>
    <col min="436" max="436" width="9" bestFit="1" customWidth="1"/>
    <col min="437" max="437" width="10.109375" bestFit="1" customWidth="1"/>
    <col min="438" max="438" width="9.109375" bestFit="1" customWidth="1"/>
    <col min="439" max="439" width="10.109375" bestFit="1" customWidth="1"/>
    <col min="440" max="440" width="9" bestFit="1" customWidth="1"/>
    <col min="441" max="441" width="9.33203125" bestFit="1" customWidth="1"/>
    <col min="442" max="442" width="10.109375" bestFit="1" customWidth="1"/>
    <col min="443" max="444" width="9.33203125" bestFit="1" customWidth="1"/>
    <col min="445" max="445" width="10.109375" bestFit="1" customWidth="1"/>
    <col min="446" max="447" width="9.33203125" bestFit="1" customWidth="1"/>
    <col min="448" max="448" width="10.109375" bestFit="1" customWidth="1"/>
    <col min="449" max="449" width="9.33203125" bestFit="1" customWidth="1"/>
    <col min="450" max="451" width="10.109375" bestFit="1" customWidth="1"/>
    <col min="452" max="452" width="9.33203125" bestFit="1" customWidth="1"/>
    <col min="453" max="454" width="10.109375" bestFit="1" customWidth="1"/>
    <col min="455" max="457" width="9.33203125" bestFit="1" customWidth="1"/>
    <col min="458" max="458" width="10.109375" bestFit="1" customWidth="1"/>
    <col min="459" max="461" width="9.33203125" bestFit="1" customWidth="1"/>
    <col min="462" max="465" width="10.109375" bestFit="1" customWidth="1"/>
    <col min="466" max="469" width="9.33203125" bestFit="1" customWidth="1"/>
    <col min="470" max="471" width="10.109375" bestFit="1" customWidth="1"/>
    <col min="472" max="474" width="9.33203125" bestFit="1" customWidth="1"/>
    <col min="475" max="478" width="10.109375" bestFit="1" customWidth="1"/>
    <col min="479" max="479" width="9.33203125" bestFit="1" customWidth="1"/>
    <col min="480" max="482" width="10.109375" bestFit="1" customWidth="1"/>
    <col min="483" max="486" width="9.33203125" bestFit="1" customWidth="1"/>
    <col min="487" max="489" width="10.109375" bestFit="1" customWidth="1"/>
    <col min="490" max="490" width="9.33203125" bestFit="1" customWidth="1"/>
    <col min="491" max="491" width="10.109375" bestFit="1" customWidth="1"/>
    <col min="492" max="494" width="9.33203125" bestFit="1" customWidth="1"/>
    <col min="495" max="495" width="10.109375" bestFit="1" customWidth="1"/>
    <col min="496" max="496" width="9.33203125" bestFit="1" customWidth="1"/>
    <col min="497" max="497" width="10.109375" bestFit="1" customWidth="1"/>
    <col min="498" max="498" width="9.33203125" bestFit="1" customWidth="1"/>
    <col min="499" max="499" width="10.109375" bestFit="1" customWidth="1"/>
    <col min="500" max="500" width="9.33203125" bestFit="1" customWidth="1"/>
    <col min="501" max="505" width="10.109375" bestFit="1" customWidth="1"/>
    <col min="506" max="506" width="9.33203125" bestFit="1" customWidth="1"/>
    <col min="507" max="507" width="10.109375" bestFit="1" customWidth="1"/>
    <col min="508" max="508" width="9.33203125" bestFit="1" customWidth="1"/>
    <col min="509" max="510" width="10.109375" bestFit="1" customWidth="1"/>
    <col min="511" max="512" width="9.33203125" bestFit="1" customWidth="1"/>
    <col min="513" max="516" width="10.109375" bestFit="1" customWidth="1"/>
    <col min="517" max="517" width="9.33203125" bestFit="1" customWidth="1"/>
    <col min="518" max="520" width="10.109375" bestFit="1" customWidth="1"/>
    <col min="521" max="522" width="9.33203125" bestFit="1" customWidth="1"/>
    <col min="523" max="530" width="10.109375" bestFit="1" customWidth="1"/>
    <col min="531" max="532" width="9.21875" bestFit="1" customWidth="1"/>
    <col min="533" max="538" width="10.109375" bestFit="1" customWidth="1"/>
    <col min="539" max="539" width="9.21875" bestFit="1" customWidth="1"/>
    <col min="540" max="540" width="10.109375" bestFit="1" customWidth="1"/>
    <col min="541" max="541" width="9.21875" bestFit="1" customWidth="1"/>
    <col min="542" max="547" width="10.109375" bestFit="1" customWidth="1"/>
    <col min="548" max="549" width="9.21875" bestFit="1" customWidth="1"/>
    <col min="550" max="551" width="10.109375" bestFit="1" customWidth="1"/>
    <col min="552" max="553" width="9.21875" bestFit="1" customWidth="1"/>
    <col min="554" max="556" width="10.109375" bestFit="1" customWidth="1"/>
    <col min="557" max="559" width="9.21875" bestFit="1" customWidth="1"/>
    <col min="560" max="560" width="10.109375" bestFit="1" customWidth="1"/>
    <col min="561" max="561" width="9.21875" bestFit="1" customWidth="1"/>
    <col min="562" max="562" width="10.109375" bestFit="1" customWidth="1"/>
    <col min="563" max="564" width="9.21875" bestFit="1" customWidth="1"/>
    <col min="565" max="565" width="10.109375" bestFit="1" customWidth="1"/>
    <col min="566" max="566" width="9.21875" bestFit="1" customWidth="1"/>
    <col min="567" max="567" width="10.109375" bestFit="1" customWidth="1"/>
    <col min="568" max="568" width="9.21875" bestFit="1" customWidth="1"/>
    <col min="569" max="571" width="10.109375" bestFit="1" customWidth="1"/>
    <col min="572" max="574" width="9.21875" bestFit="1" customWidth="1"/>
    <col min="575" max="577" width="10.109375" bestFit="1" customWidth="1"/>
    <col min="578" max="579" width="9.21875" bestFit="1" customWidth="1"/>
    <col min="580" max="580" width="10.109375" bestFit="1" customWidth="1"/>
    <col min="581" max="581" width="9.21875" bestFit="1" customWidth="1"/>
    <col min="582" max="582" width="10.109375" bestFit="1" customWidth="1"/>
    <col min="583" max="584" width="9.21875" bestFit="1" customWidth="1"/>
    <col min="585" max="587" width="10.109375" bestFit="1" customWidth="1"/>
    <col min="588" max="589" width="9.21875" bestFit="1" customWidth="1"/>
    <col min="590" max="590" width="10.109375" bestFit="1" customWidth="1"/>
    <col min="591" max="591" width="9.21875" bestFit="1" customWidth="1"/>
    <col min="592" max="592" width="10.109375" bestFit="1" customWidth="1"/>
    <col min="593" max="594" width="9.21875" bestFit="1" customWidth="1"/>
    <col min="595" max="596" width="10.109375" bestFit="1" customWidth="1"/>
    <col min="597" max="597" width="9.21875" bestFit="1" customWidth="1"/>
    <col min="598" max="598" width="10.109375" bestFit="1" customWidth="1"/>
    <col min="599" max="599" width="9.21875" bestFit="1" customWidth="1"/>
    <col min="600" max="600" width="10.109375" bestFit="1" customWidth="1"/>
    <col min="601" max="601" width="9.21875" bestFit="1" customWidth="1"/>
    <col min="602" max="604" width="10.109375" bestFit="1" customWidth="1"/>
    <col min="605" max="605" width="9.21875" bestFit="1" customWidth="1"/>
    <col min="606" max="606" width="10.109375" bestFit="1" customWidth="1"/>
    <col min="607" max="608" width="9.21875" bestFit="1" customWidth="1"/>
    <col min="609" max="609" width="10.109375" bestFit="1" customWidth="1"/>
    <col min="610" max="611" width="9.21875" bestFit="1" customWidth="1"/>
    <col min="612" max="612" width="10.109375" bestFit="1" customWidth="1"/>
    <col min="613" max="614" width="9.21875" bestFit="1" customWidth="1"/>
    <col min="615" max="615" width="10.109375" bestFit="1" customWidth="1"/>
    <col min="616" max="617" width="9.21875" bestFit="1" customWidth="1"/>
    <col min="618" max="627" width="10.109375" bestFit="1" customWidth="1"/>
    <col min="628" max="630" width="9.21875" bestFit="1" customWidth="1"/>
    <col min="631" max="631" width="10.109375" bestFit="1" customWidth="1"/>
    <col min="632" max="632" width="13.77734375" bestFit="1" customWidth="1"/>
  </cols>
  <sheetData>
    <row r="1" spans="1:4" x14ac:dyDescent="0.3">
      <c r="A1" s="15" t="s">
        <v>9</v>
      </c>
      <c r="B1" s="15" t="s">
        <v>10</v>
      </c>
      <c r="C1" t="s">
        <v>1456</v>
      </c>
      <c r="D1" t="s">
        <v>1458</v>
      </c>
    </row>
    <row r="2" spans="1:4" x14ac:dyDescent="0.3">
      <c r="A2" t="s">
        <v>733</v>
      </c>
      <c r="B2" t="s">
        <v>873</v>
      </c>
      <c r="C2" s="8">
        <v>1446.9507000000001</v>
      </c>
      <c r="D2" s="8">
        <f>SUMIFS($C$2:$C$630, $A$2:$A$630, $A2)</f>
        <v>1446.9507000000001</v>
      </c>
    </row>
    <row r="3" spans="1:4" x14ac:dyDescent="0.3">
      <c r="B3" t="s">
        <v>1355</v>
      </c>
      <c r="C3" s="8">
        <v>10693.88488</v>
      </c>
      <c r="D3" s="8">
        <f t="shared" ref="D3:D66" si="0">SUMIFS($C$2:$C$630, $A$2:$A$630, $A3)</f>
        <v>0</v>
      </c>
    </row>
    <row r="4" spans="1:4" x14ac:dyDescent="0.3">
      <c r="B4" t="s">
        <v>1067</v>
      </c>
      <c r="C4" s="8">
        <v>5610.0923999999995</v>
      </c>
      <c r="D4" s="8">
        <f t="shared" si="0"/>
        <v>0</v>
      </c>
    </row>
    <row r="5" spans="1:4" x14ac:dyDescent="0.3">
      <c r="B5" t="s">
        <v>1149</v>
      </c>
      <c r="C5" s="8">
        <v>10893.6232</v>
      </c>
      <c r="D5" s="8">
        <f t="shared" si="0"/>
        <v>0</v>
      </c>
    </row>
    <row r="6" spans="1:4" x14ac:dyDescent="0.3">
      <c r="B6" t="s">
        <v>1074</v>
      </c>
      <c r="C6" s="8">
        <v>17067.938400000003</v>
      </c>
      <c r="D6" s="8">
        <f t="shared" si="0"/>
        <v>0</v>
      </c>
    </row>
    <row r="7" spans="1:4" x14ac:dyDescent="0.3">
      <c r="B7" t="s">
        <v>1128</v>
      </c>
      <c r="C7" s="8">
        <v>14431.738420000001</v>
      </c>
      <c r="D7" s="8">
        <f t="shared" si="0"/>
        <v>0</v>
      </c>
    </row>
    <row r="8" spans="1:4" x14ac:dyDescent="0.3">
      <c r="B8" t="s">
        <v>1175</v>
      </c>
      <c r="C8" s="8">
        <v>31513.085009999999</v>
      </c>
      <c r="D8" s="8">
        <f t="shared" si="0"/>
        <v>0</v>
      </c>
    </row>
    <row r="9" spans="1:4" x14ac:dyDescent="0.3">
      <c r="B9" t="s">
        <v>1027</v>
      </c>
      <c r="C9" s="8">
        <v>7382.1450000000004</v>
      </c>
      <c r="D9" s="8">
        <f t="shared" si="0"/>
        <v>0</v>
      </c>
    </row>
    <row r="10" spans="1:4" x14ac:dyDescent="0.3">
      <c r="B10" t="s">
        <v>1225</v>
      </c>
      <c r="C10" s="8">
        <v>7507.4514899999995</v>
      </c>
      <c r="D10" s="8">
        <f t="shared" si="0"/>
        <v>0</v>
      </c>
    </row>
    <row r="11" spans="1:4" x14ac:dyDescent="0.3">
      <c r="B11" t="s">
        <v>1321</v>
      </c>
      <c r="C11" s="8">
        <v>12040.64352</v>
      </c>
      <c r="D11" s="8">
        <f t="shared" si="0"/>
        <v>0</v>
      </c>
    </row>
    <row r="12" spans="1:4" x14ac:dyDescent="0.3">
      <c r="B12" t="s">
        <v>941</v>
      </c>
      <c r="C12" s="8">
        <v>28386.015839999996</v>
      </c>
      <c r="D12" s="8">
        <f t="shared" si="0"/>
        <v>0</v>
      </c>
    </row>
    <row r="13" spans="1:4" x14ac:dyDescent="0.3">
      <c r="B13" t="s">
        <v>748</v>
      </c>
      <c r="C13" s="8">
        <v>7578.84</v>
      </c>
      <c r="D13" s="8">
        <f t="shared" si="0"/>
        <v>0</v>
      </c>
    </row>
    <row r="14" spans="1:4" x14ac:dyDescent="0.3">
      <c r="B14" t="s">
        <v>1212</v>
      </c>
      <c r="C14" s="8">
        <v>22620.859800000002</v>
      </c>
      <c r="D14" s="8">
        <f t="shared" si="0"/>
        <v>0</v>
      </c>
    </row>
    <row r="15" spans="1:4" x14ac:dyDescent="0.3">
      <c r="B15" t="s">
        <v>792</v>
      </c>
      <c r="C15" s="8">
        <v>272.98599999999999</v>
      </c>
      <c r="D15" s="8">
        <f t="shared" si="0"/>
        <v>0</v>
      </c>
    </row>
    <row r="16" spans="1:4" x14ac:dyDescent="0.3">
      <c r="B16" t="s">
        <v>995</v>
      </c>
      <c r="C16" s="8">
        <v>17964.4038</v>
      </c>
      <c r="D16" s="8">
        <f t="shared" si="0"/>
        <v>0</v>
      </c>
    </row>
    <row r="17" spans="2:4" x14ac:dyDescent="0.3">
      <c r="B17" t="s">
        <v>793</v>
      </c>
      <c r="C17" s="8">
        <v>4569.8508000000002</v>
      </c>
      <c r="D17" s="8">
        <f t="shared" si="0"/>
        <v>0</v>
      </c>
    </row>
    <row r="18" spans="2:4" x14ac:dyDescent="0.3">
      <c r="B18" t="s">
        <v>1059</v>
      </c>
      <c r="C18" s="8">
        <v>9829.0483199999999</v>
      </c>
      <c r="D18" s="8">
        <f t="shared" si="0"/>
        <v>0</v>
      </c>
    </row>
    <row r="19" spans="2:4" x14ac:dyDescent="0.3">
      <c r="B19" t="s">
        <v>837</v>
      </c>
      <c r="C19" s="8">
        <v>5960.3340000000007</v>
      </c>
      <c r="D19" s="8">
        <f t="shared" si="0"/>
        <v>0</v>
      </c>
    </row>
    <row r="20" spans="2:4" x14ac:dyDescent="0.3">
      <c r="B20" t="s">
        <v>904</v>
      </c>
      <c r="C20" s="8">
        <v>14549.029120000001</v>
      </c>
      <c r="D20" s="8">
        <f t="shared" si="0"/>
        <v>0</v>
      </c>
    </row>
    <row r="21" spans="2:4" x14ac:dyDescent="0.3">
      <c r="B21" t="s">
        <v>804</v>
      </c>
      <c r="C21" s="8">
        <v>10647.727199999999</v>
      </c>
      <c r="D21" s="8">
        <f t="shared" si="0"/>
        <v>0</v>
      </c>
    </row>
    <row r="22" spans="2:4" x14ac:dyDescent="0.3">
      <c r="B22" t="s">
        <v>1231</v>
      </c>
      <c r="C22" s="8">
        <v>8644.6696000000011</v>
      </c>
      <c r="D22" s="8">
        <f t="shared" si="0"/>
        <v>0</v>
      </c>
    </row>
    <row r="23" spans="2:4" x14ac:dyDescent="0.3">
      <c r="B23" t="s">
        <v>1150</v>
      </c>
      <c r="C23" s="8">
        <v>7969.4615000000003</v>
      </c>
      <c r="D23" s="8">
        <f t="shared" si="0"/>
        <v>0</v>
      </c>
    </row>
    <row r="24" spans="2:4" x14ac:dyDescent="0.3">
      <c r="B24" t="s">
        <v>1046</v>
      </c>
      <c r="C24" s="8">
        <v>11283.400799999999</v>
      </c>
      <c r="D24" s="8">
        <f t="shared" si="0"/>
        <v>0</v>
      </c>
    </row>
    <row r="25" spans="2:4" x14ac:dyDescent="0.3">
      <c r="B25" t="s">
        <v>1053</v>
      </c>
      <c r="C25" s="8">
        <v>53034.364139999991</v>
      </c>
      <c r="D25" s="8">
        <f t="shared" si="0"/>
        <v>0</v>
      </c>
    </row>
    <row r="26" spans="2:4" x14ac:dyDescent="0.3">
      <c r="B26" t="s">
        <v>1223</v>
      </c>
      <c r="C26" s="8">
        <v>1547.3500000000001</v>
      </c>
      <c r="D26" s="8">
        <f t="shared" si="0"/>
        <v>0</v>
      </c>
    </row>
    <row r="27" spans="2:4" x14ac:dyDescent="0.3">
      <c r="B27" t="s">
        <v>1066</v>
      </c>
      <c r="C27" s="8">
        <v>7105.3528000000006</v>
      </c>
      <c r="D27" s="8">
        <f t="shared" si="0"/>
        <v>0</v>
      </c>
    </row>
    <row r="28" spans="2:4" x14ac:dyDescent="0.3">
      <c r="B28" t="s">
        <v>1089</v>
      </c>
      <c r="C28" s="8">
        <v>23195.01828</v>
      </c>
      <c r="D28" s="8">
        <f t="shared" si="0"/>
        <v>0</v>
      </c>
    </row>
    <row r="29" spans="2:4" x14ac:dyDescent="0.3">
      <c r="B29" t="s">
        <v>1250</v>
      </c>
      <c r="C29" s="8">
        <v>1010.3759200000001</v>
      </c>
      <c r="D29" s="8">
        <f t="shared" si="0"/>
        <v>0</v>
      </c>
    </row>
    <row r="30" spans="2:4" x14ac:dyDescent="0.3">
      <c r="B30" t="s">
        <v>919</v>
      </c>
      <c r="C30" s="8">
        <v>10388.429999999998</v>
      </c>
      <c r="D30" s="8">
        <f t="shared" si="0"/>
        <v>0</v>
      </c>
    </row>
    <row r="31" spans="2:4" x14ac:dyDescent="0.3">
      <c r="B31" t="s">
        <v>1279</v>
      </c>
      <c r="C31" s="8">
        <v>15530.929919999999</v>
      </c>
      <c r="D31" s="8">
        <f t="shared" si="0"/>
        <v>0</v>
      </c>
    </row>
    <row r="32" spans="2:4" x14ac:dyDescent="0.3">
      <c r="B32" t="s">
        <v>955</v>
      </c>
      <c r="C32" s="8">
        <v>908.03700000000003</v>
      </c>
      <c r="D32" s="8">
        <f t="shared" si="0"/>
        <v>0</v>
      </c>
    </row>
    <row r="33" spans="2:4" x14ac:dyDescent="0.3">
      <c r="B33" t="s">
        <v>993</v>
      </c>
      <c r="C33" s="8">
        <v>7568.9632000000001</v>
      </c>
      <c r="D33" s="8">
        <f t="shared" si="0"/>
        <v>0</v>
      </c>
    </row>
    <row r="34" spans="2:4" x14ac:dyDescent="0.3">
      <c r="B34" t="s">
        <v>1184</v>
      </c>
      <c r="C34" s="8">
        <v>19628.476999999999</v>
      </c>
      <c r="D34" s="8">
        <f t="shared" si="0"/>
        <v>0</v>
      </c>
    </row>
    <row r="35" spans="2:4" x14ac:dyDescent="0.3">
      <c r="B35" t="s">
        <v>1255</v>
      </c>
      <c r="C35" s="8">
        <v>22526.66</v>
      </c>
      <c r="D35" s="8">
        <f t="shared" si="0"/>
        <v>0</v>
      </c>
    </row>
    <row r="36" spans="2:4" x14ac:dyDescent="0.3">
      <c r="B36" t="s">
        <v>1310</v>
      </c>
      <c r="C36" s="8">
        <v>6732.4334000000008</v>
      </c>
      <c r="D36" s="8">
        <f t="shared" si="0"/>
        <v>0</v>
      </c>
    </row>
    <row r="37" spans="2:4" x14ac:dyDescent="0.3">
      <c r="B37" t="s">
        <v>1004</v>
      </c>
      <c r="C37" s="8">
        <v>7235.2134999999998</v>
      </c>
      <c r="D37" s="8">
        <f t="shared" si="0"/>
        <v>0</v>
      </c>
    </row>
    <row r="38" spans="2:4" x14ac:dyDescent="0.3">
      <c r="B38" t="s">
        <v>756</v>
      </c>
      <c r="C38" s="8">
        <v>10936.992</v>
      </c>
      <c r="D38" s="8">
        <f t="shared" si="0"/>
        <v>0</v>
      </c>
    </row>
    <row r="39" spans="2:4" x14ac:dyDescent="0.3">
      <c r="B39" t="s">
        <v>892</v>
      </c>
      <c r="C39" s="8">
        <v>10382.65884</v>
      </c>
      <c r="D39" s="8">
        <f t="shared" si="0"/>
        <v>0</v>
      </c>
    </row>
    <row r="40" spans="2:4" x14ac:dyDescent="0.3">
      <c r="B40" t="s">
        <v>865</v>
      </c>
      <c r="C40" s="8">
        <v>4417.8334199999999</v>
      </c>
      <c r="D40" s="8">
        <f t="shared" si="0"/>
        <v>0</v>
      </c>
    </row>
    <row r="41" spans="2:4" x14ac:dyDescent="0.3">
      <c r="B41" t="s">
        <v>888</v>
      </c>
      <c r="C41" s="8">
        <v>11015.510400000003</v>
      </c>
      <c r="D41" s="8">
        <f t="shared" si="0"/>
        <v>0</v>
      </c>
    </row>
    <row r="42" spans="2:4" x14ac:dyDescent="0.3">
      <c r="B42" t="s">
        <v>1024</v>
      </c>
      <c r="C42" s="8">
        <v>19066.045319999997</v>
      </c>
      <c r="D42" s="8">
        <f t="shared" si="0"/>
        <v>0</v>
      </c>
    </row>
    <row r="43" spans="2:4" x14ac:dyDescent="0.3">
      <c r="B43" t="s">
        <v>810</v>
      </c>
      <c r="C43" s="8">
        <v>35396.277799999996</v>
      </c>
      <c r="D43" s="8">
        <f t="shared" si="0"/>
        <v>0</v>
      </c>
    </row>
    <row r="44" spans="2:4" x14ac:dyDescent="0.3">
      <c r="B44" t="s">
        <v>847</v>
      </c>
      <c r="C44" s="8">
        <v>2117.4834999999998</v>
      </c>
      <c r="D44" s="8">
        <f t="shared" si="0"/>
        <v>0</v>
      </c>
    </row>
    <row r="45" spans="2:4" x14ac:dyDescent="0.3">
      <c r="B45" t="s">
        <v>1303</v>
      </c>
      <c r="C45" s="8">
        <v>4577.1480000000001</v>
      </c>
      <c r="D45" s="8">
        <f t="shared" si="0"/>
        <v>0</v>
      </c>
    </row>
    <row r="46" spans="2:4" x14ac:dyDescent="0.3">
      <c r="B46" t="s">
        <v>1352</v>
      </c>
      <c r="C46" s="8">
        <v>1030.7574</v>
      </c>
      <c r="D46" s="8">
        <f t="shared" si="0"/>
        <v>0</v>
      </c>
    </row>
    <row r="47" spans="2:4" x14ac:dyDescent="0.3">
      <c r="B47" t="s">
        <v>1322</v>
      </c>
      <c r="C47" s="8">
        <v>9022.35</v>
      </c>
      <c r="D47" s="8">
        <f t="shared" si="0"/>
        <v>0</v>
      </c>
    </row>
    <row r="48" spans="2:4" x14ac:dyDescent="0.3">
      <c r="B48" t="s">
        <v>961</v>
      </c>
      <c r="C48" s="8">
        <v>5533.6230000000005</v>
      </c>
      <c r="D48" s="8">
        <f t="shared" si="0"/>
        <v>0</v>
      </c>
    </row>
    <row r="49" spans="2:4" x14ac:dyDescent="0.3">
      <c r="B49" t="s">
        <v>1286</v>
      </c>
      <c r="C49" s="8">
        <v>15860.782080000001</v>
      </c>
      <c r="D49" s="8">
        <f t="shared" si="0"/>
        <v>0</v>
      </c>
    </row>
    <row r="50" spans="2:4" x14ac:dyDescent="0.3">
      <c r="B50" t="s">
        <v>1285</v>
      </c>
      <c r="C50" s="8">
        <v>20163.409200000002</v>
      </c>
      <c r="D50" s="8">
        <f t="shared" si="0"/>
        <v>0</v>
      </c>
    </row>
    <row r="51" spans="2:4" x14ac:dyDescent="0.3">
      <c r="B51" t="s">
        <v>831</v>
      </c>
      <c r="C51" s="8">
        <v>34139.159999999996</v>
      </c>
      <c r="D51" s="8">
        <f t="shared" si="0"/>
        <v>0</v>
      </c>
    </row>
    <row r="52" spans="2:4" x14ac:dyDescent="0.3">
      <c r="B52" t="s">
        <v>1194</v>
      </c>
      <c r="C52" s="8">
        <v>930.17574000000002</v>
      </c>
      <c r="D52" s="8">
        <f t="shared" si="0"/>
        <v>0</v>
      </c>
    </row>
    <row r="53" spans="2:4" x14ac:dyDescent="0.3">
      <c r="B53" t="s">
        <v>948</v>
      </c>
      <c r="C53" s="8">
        <v>7854.6693599999999</v>
      </c>
      <c r="D53" s="8">
        <f t="shared" si="0"/>
        <v>0</v>
      </c>
    </row>
    <row r="54" spans="2:4" x14ac:dyDescent="0.3">
      <c r="B54" t="s">
        <v>1086</v>
      </c>
      <c r="C54" s="8">
        <v>26552.60298</v>
      </c>
      <c r="D54" s="8">
        <f t="shared" si="0"/>
        <v>0</v>
      </c>
    </row>
    <row r="55" spans="2:4" x14ac:dyDescent="0.3">
      <c r="B55" t="s">
        <v>1033</v>
      </c>
      <c r="C55" s="8">
        <v>12699.28</v>
      </c>
      <c r="D55" s="8">
        <f t="shared" si="0"/>
        <v>0</v>
      </c>
    </row>
    <row r="56" spans="2:4" x14ac:dyDescent="0.3">
      <c r="B56" t="s">
        <v>791</v>
      </c>
      <c r="C56" s="8">
        <v>4790.1068000000005</v>
      </c>
      <c r="D56" s="8">
        <f t="shared" si="0"/>
        <v>0</v>
      </c>
    </row>
    <row r="57" spans="2:4" x14ac:dyDescent="0.3">
      <c r="B57" t="s">
        <v>1022</v>
      </c>
      <c r="C57" s="8">
        <v>26765.040239999998</v>
      </c>
      <c r="D57" s="8">
        <f t="shared" si="0"/>
        <v>0</v>
      </c>
    </row>
    <row r="58" spans="2:4" x14ac:dyDescent="0.3">
      <c r="B58" t="s">
        <v>784</v>
      </c>
      <c r="C58" s="8">
        <v>14894.903999999999</v>
      </c>
      <c r="D58" s="8">
        <f t="shared" si="0"/>
        <v>0</v>
      </c>
    </row>
    <row r="59" spans="2:4" x14ac:dyDescent="0.3">
      <c r="B59" t="s">
        <v>881</v>
      </c>
      <c r="C59" s="8">
        <v>13321.14</v>
      </c>
      <c r="D59" s="8">
        <f t="shared" si="0"/>
        <v>0</v>
      </c>
    </row>
    <row r="60" spans="2:4" x14ac:dyDescent="0.3">
      <c r="B60" t="s">
        <v>1171</v>
      </c>
      <c r="C60" s="8">
        <v>24278.849280000002</v>
      </c>
      <c r="D60" s="8">
        <f t="shared" si="0"/>
        <v>0</v>
      </c>
    </row>
    <row r="61" spans="2:4" x14ac:dyDescent="0.3">
      <c r="B61" t="s">
        <v>1080</v>
      </c>
      <c r="C61" s="8">
        <v>79082.507010000001</v>
      </c>
      <c r="D61" s="8">
        <f t="shared" si="0"/>
        <v>0</v>
      </c>
    </row>
    <row r="62" spans="2:4" x14ac:dyDescent="0.3">
      <c r="B62" t="s">
        <v>914</v>
      </c>
      <c r="C62" s="8">
        <v>18.659839999999999</v>
      </c>
      <c r="D62" s="8">
        <f t="shared" si="0"/>
        <v>0</v>
      </c>
    </row>
    <row r="63" spans="2:4" x14ac:dyDescent="0.3">
      <c r="B63" t="s">
        <v>1092</v>
      </c>
      <c r="C63" s="8">
        <v>4071.8</v>
      </c>
      <c r="D63" s="8">
        <f t="shared" si="0"/>
        <v>0</v>
      </c>
    </row>
    <row r="64" spans="2:4" x14ac:dyDescent="0.3">
      <c r="B64" t="s">
        <v>876</v>
      </c>
      <c r="C64" s="8">
        <v>32086.37586</v>
      </c>
      <c r="D64" s="8">
        <f t="shared" si="0"/>
        <v>0</v>
      </c>
    </row>
    <row r="65" spans="2:4" x14ac:dyDescent="0.3">
      <c r="B65" t="s">
        <v>1227</v>
      </c>
      <c r="C65" s="8">
        <v>11859.695119999998</v>
      </c>
      <c r="D65" s="8">
        <f t="shared" si="0"/>
        <v>0</v>
      </c>
    </row>
    <row r="66" spans="2:4" x14ac:dyDescent="0.3">
      <c r="B66" t="s">
        <v>1291</v>
      </c>
      <c r="C66" s="8">
        <v>13108.78584</v>
      </c>
      <c r="D66" s="8">
        <f t="shared" si="0"/>
        <v>0</v>
      </c>
    </row>
    <row r="67" spans="2:4" x14ac:dyDescent="0.3">
      <c r="B67" t="s">
        <v>1199</v>
      </c>
      <c r="C67" s="8">
        <v>2719.8567000000003</v>
      </c>
      <c r="D67" s="8">
        <f t="shared" ref="D67:D130" si="1">SUMIFS($C$2:$C$630, $A$2:$A$630, $A67)</f>
        <v>0</v>
      </c>
    </row>
    <row r="68" spans="2:4" x14ac:dyDescent="0.3">
      <c r="B68" t="s">
        <v>1338</v>
      </c>
      <c r="C68" s="8">
        <v>13856.52411</v>
      </c>
      <c r="D68" s="8">
        <f t="shared" si="1"/>
        <v>0</v>
      </c>
    </row>
    <row r="69" spans="2:4" x14ac:dyDescent="0.3">
      <c r="B69" t="s">
        <v>1094</v>
      </c>
      <c r="C69" s="8">
        <v>35167.7448</v>
      </c>
      <c r="D69" s="8">
        <f t="shared" si="1"/>
        <v>0</v>
      </c>
    </row>
    <row r="70" spans="2:4" x14ac:dyDescent="0.3">
      <c r="B70" t="s">
        <v>1326</v>
      </c>
      <c r="C70" s="8">
        <v>8366.02</v>
      </c>
      <c r="D70" s="8">
        <f t="shared" si="1"/>
        <v>0</v>
      </c>
    </row>
    <row r="71" spans="2:4" x14ac:dyDescent="0.3">
      <c r="B71" t="s">
        <v>744</v>
      </c>
      <c r="C71" s="8">
        <v>16006.14344</v>
      </c>
      <c r="D71" s="8">
        <f t="shared" si="1"/>
        <v>0</v>
      </c>
    </row>
    <row r="72" spans="2:4" x14ac:dyDescent="0.3">
      <c r="B72" t="s">
        <v>1011</v>
      </c>
      <c r="C72" s="8">
        <v>6066.54648</v>
      </c>
      <c r="D72" s="8">
        <f t="shared" si="1"/>
        <v>0</v>
      </c>
    </row>
    <row r="73" spans="2:4" x14ac:dyDescent="0.3">
      <c r="B73" t="s">
        <v>752</v>
      </c>
      <c r="C73" s="8">
        <v>38096.18406</v>
      </c>
      <c r="D73" s="8">
        <f t="shared" si="1"/>
        <v>0</v>
      </c>
    </row>
    <row r="74" spans="2:4" x14ac:dyDescent="0.3">
      <c r="B74" t="s">
        <v>1072</v>
      </c>
      <c r="C74" s="8">
        <v>3021.5016000000001</v>
      </c>
      <c r="D74" s="8">
        <f t="shared" si="1"/>
        <v>0</v>
      </c>
    </row>
    <row r="75" spans="2:4" x14ac:dyDescent="0.3">
      <c r="B75" t="s">
        <v>1275</v>
      </c>
      <c r="C75" s="8">
        <v>4737.2198399999997</v>
      </c>
      <c r="D75" s="8">
        <f t="shared" si="1"/>
        <v>0</v>
      </c>
    </row>
    <row r="76" spans="2:4" x14ac:dyDescent="0.3">
      <c r="B76" t="s">
        <v>1026</v>
      </c>
      <c r="C76" s="8">
        <v>23375.594060000003</v>
      </c>
      <c r="D76" s="8">
        <f t="shared" si="1"/>
        <v>0</v>
      </c>
    </row>
    <row r="77" spans="2:4" x14ac:dyDescent="0.3">
      <c r="B77" t="s">
        <v>1188</v>
      </c>
      <c r="C77" s="8">
        <v>14752.706080000002</v>
      </c>
      <c r="D77" s="8">
        <f t="shared" si="1"/>
        <v>0</v>
      </c>
    </row>
    <row r="78" spans="2:4" x14ac:dyDescent="0.3">
      <c r="B78" t="s">
        <v>759</v>
      </c>
      <c r="C78" s="8">
        <v>8596.2905599999995</v>
      </c>
      <c r="D78" s="8">
        <f t="shared" si="1"/>
        <v>0</v>
      </c>
    </row>
    <row r="79" spans="2:4" x14ac:dyDescent="0.3">
      <c r="B79" t="s">
        <v>943</v>
      </c>
      <c r="C79" s="8">
        <v>17847.907199999998</v>
      </c>
      <c r="D79" s="8">
        <f t="shared" si="1"/>
        <v>0</v>
      </c>
    </row>
    <row r="80" spans="2:4" x14ac:dyDescent="0.3">
      <c r="B80" t="s">
        <v>827</v>
      </c>
      <c r="C80" s="8">
        <v>20079.343620000003</v>
      </c>
      <c r="D80" s="8">
        <f t="shared" si="1"/>
        <v>0</v>
      </c>
    </row>
    <row r="81" spans="1:4" x14ac:dyDescent="0.3">
      <c r="B81" t="s">
        <v>800</v>
      </c>
      <c r="C81" s="8">
        <v>16013.681599999998</v>
      </c>
      <c r="D81" s="8">
        <f t="shared" si="1"/>
        <v>0</v>
      </c>
    </row>
    <row r="82" spans="1:4" x14ac:dyDescent="0.3">
      <c r="B82" t="s">
        <v>811</v>
      </c>
      <c r="C82" s="8">
        <v>33062.236480000007</v>
      </c>
      <c r="D82" s="8">
        <f t="shared" si="1"/>
        <v>0</v>
      </c>
    </row>
    <row r="83" spans="1:4" x14ac:dyDescent="0.3">
      <c r="B83" t="s">
        <v>1288</v>
      </c>
      <c r="C83" s="8">
        <v>46450.26</v>
      </c>
      <c r="D83" s="8">
        <f t="shared" si="1"/>
        <v>0</v>
      </c>
    </row>
    <row r="84" spans="1:4" x14ac:dyDescent="0.3">
      <c r="B84" t="s">
        <v>1270</v>
      </c>
      <c r="C84" s="8">
        <v>20430.771599999996</v>
      </c>
      <c r="D84" s="8">
        <f t="shared" si="1"/>
        <v>0</v>
      </c>
    </row>
    <row r="85" spans="1:4" x14ac:dyDescent="0.3">
      <c r="B85" t="s">
        <v>1040</v>
      </c>
      <c r="C85" s="8">
        <v>43084.872000000003</v>
      </c>
      <c r="D85" s="8">
        <f t="shared" si="1"/>
        <v>0</v>
      </c>
    </row>
    <row r="86" spans="1:4" x14ac:dyDescent="0.3">
      <c r="B86" t="s">
        <v>916</v>
      </c>
      <c r="C86" s="8">
        <v>7689.4560000000001</v>
      </c>
      <c r="D86" s="8">
        <f t="shared" si="1"/>
        <v>0</v>
      </c>
    </row>
    <row r="87" spans="1:4" x14ac:dyDescent="0.3">
      <c r="B87" t="s">
        <v>1142</v>
      </c>
      <c r="C87" s="8">
        <v>23668.560000000001</v>
      </c>
      <c r="D87" s="8">
        <f t="shared" si="1"/>
        <v>0</v>
      </c>
    </row>
    <row r="88" spans="1:4" x14ac:dyDescent="0.3">
      <c r="B88" t="s">
        <v>843</v>
      </c>
      <c r="C88" s="8">
        <v>549.80010000000004</v>
      </c>
      <c r="D88" s="8">
        <f t="shared" si="1"/>
        <v>0</v>
      </c>
    </row>
    <row r="89" spans="1:4" x14ac:dyDescent="0.3">
      <c r="A89" t="s">
        <v>727</v>
      </c>
      <c r="B89" t="s">
        <v>809</v>
      </c>
      <c r="C89" s="8">
        <v>6874.4828600000001</v>
      </c>
      <c r="D89" s="8">
        <f t="shared" si="1"/>
        <v>6874.4828600000001</v>
      </c>
    </row>
    <row r="90" spans="1:4" x14ac:dyDescent="0.3">
      <c r="B90" t="s">
        <v>903</v>
      </c>
      <c r="C90" s="8">
        <v>2316.2621999999997</v>
      </c>
      <c r="D90" s="8">
        <f t="shared" si="1"/>
        <v>0</v>
      </c>
    </row>
    <row r="91" spans="1:4" x14ac:dyDescent="0.3">
      <c r="B91" t="s">
        <v>1247</v>
      </c>
      <c r="C91" s="8">
        <v>33308.550000000003</v>
      </c>
      <c r="D91" s="8">
        <f t="shared" si="1"/>
        <v>0</v>
      </c>
    </row>
    <row r="92" spans="1:4" x14ac:dyDescent="0.3">
      <c r="B92" t="s">
        <v>1205</v>
      </c>
      <c r="C92" s="8">
        <v>15374.563199999999</v>
      </c>
      <c r="D92" s="8">
        <f t="shared" si="1"/>
        <v>0</v>
      </c>
    </row>
    <row r="93" spans="1:4" x14ac:dyDescent="0.3">
      <c r="B93" t="s">
        <v>1313</v>
      </c>
      <c r="C93" s="8">
        <v>6137.8019999999988</v>
      </c>
      <c r="D93" s="8">
        <f t="shared" si="1"/>
        <v>0</v>
      </c>
    </row>
    <row r="94" spans="1:4" x14ac:dyDescent="0.3">
      <c r="B94" t="s">
        <v>1341</v>
      </c>
      <c r="C94" s="8">
        <v>2077.46</v>
      </c>
      <c r="D94" s="8">
        <f t="shared" si="1"/>
        <v>0</v>
      </c>
    </row>
    <row r="95" spans="1:4" x14ac:dyDescent="0.3">
      <c r="B95" t="s">
        <v>1358</v>
      </c>
      <c r="C95" s="8">
        <v>13983.752729999998</v>
      </c>
      <c r="D95" s="8">
        <f t="shared" si="1"/>
        <v>0</v>
      </c>
    </row>
    <row r="96" spans="1:4" x14ac:dyDescent="0.3">
      <c r="B96" t="s">
        <v>768</v>
      </c>
      <c r="C96" s="8">
        <v>27331.829999999998</v>
      </c>
      <c r="D96" s="8">
        <f t="shared" si="1"/>
        <v>0</v>
      </c>
    </row>
    <row r="97" spans="2:4" x14ac:dyDescent="0.3">
      <c r="B97" t="s">
        <v>906</v>
      </c>
      <c r="C97" s="8">
        <v>97.0154</v>
      </c>
      <c r="D97" s="8">
        <f t="shared" si="1"/>
        <v>0</v>
      </c>
    </row>
    <row r="98" spans="2:4" x14ac:dyDescent="0.3">
      <c r="B98" t="s">
        <v>1361</v>
      </c>
      <c r="C98" s="8">
        <v>40476.013200000001</v>
      </c>
      <c r="D98" s="8">
        <f t="shared" si="1"/>
        <v>0</v>
      </c>
    </row>
    <row r="99" spans="2:4" x14ac:dyDescent="0.3">
      <c r="B99" t="s">
        <v>1135</v>
      </c>
      <c r="C99" s="8">
        <v>16946.091840000001</v>
      </c>
      <c r="D99" s="8">
        <f t="shared" si="1"/>
        <v>0</v>
      </c>
    </row>
    <row r="100" spans="2:4" x14ac:dyDescent="0.3">
      <c r="B100" t="s">
        <v>860</v>
      </c>
      <c r="C100" s="8">
        <v>65111.38614000001</v>
      </c>
      <c r="D100" s="8">
        <f t="shared" si="1"/>
        <v>0</v>
      </c>
    </row>
    <row r="101" spans="2:4" x14ac:dyDescent="0.3">
      <c r="B101" t="s">
        <v>1125</v>
      </c>
      <c r="C101" s="8">
        <v>48097.911050000002</v>
      </c>
      <c r="D101" s="8">
        <f t="shared" si="1"/>
        <v>0</v>
      </c>
    </row>
    <row r="102" spans="2:4" x14ac:dyDescent="0.3">
      <c r="B102" t="s">
        <v>858</v>
      </c>
      <c r="C102" s="8">
        <v>2072.9258400000003</v>
      </c>
      <c r="D102" s="8">
        <f t="shared" si="1"/>
        <v>0</v>
      </c>
    </row>
    <row r="103" spans="2:4" x14ac:dyDescent="0.3">
      <c r="B103" t="s">
        <v>1218</v>
      </c>
      <c r="C103" s="8">
        <v>6063.2517199999993</v>
      </c>
      <c r="D103" s="8">
        <f t="shared" si="1"/>
        <v>0</v>
      </c>
    </row>
    <row r="104" spans="2:4" x14ac:dyDescent="0.3">
      <c r="B104" t="s">
        <v>1257</v>
      </c>
      <c r="C104" s="8">
        <v>6435.2555999999995</v>
      </c>
      <c r="D104" s="8">
        <f t="shared" si="1"/>
        <v>0</v>
      </c>
    </row>
    <row r="105" spans="2:4" x14ac:dyDescent="0.3">
      <c r="B105" t="s">
        <v>1111</v>
      </c>
      <c r="C105" s="8">
        <v>15348.702599999999</v>
      </c>
      <c r="D105" s="8">
        <f t="shared" si="1"/>
        <v>0</v>
      </c>
    </row>
    <row r="106" spans="2:4" x14ac:dyDescent="0.3">
      <c r="B106" t="s">
        <v>758</v>
      </c>
      <c r="C106" s="8">
        <v>24894.430559999997</v>
      </c>
      <c r="D106" s="8">
        <f t="shared" si="1"/>
        <v>0</v>
      </c>
    </row>
    <row r="107" spans="2:4" x14ac:dyDescent="0.3">
      <c r="B107" t="s">
        <v>821</v>
      </c>
      <c r="C107" s="8">
        <v>1654.8966000000003</v>
      </c>
      <c r="D107" s="8">
        <f t="shared" si="1"/>
        <v>0</v>
      </c>
    </row>
    <row r="108" spans="2:4" x14ac:dyDescent="0.3">
      <c r="B108" t="s">
        <v>816</v>
      </c>
      <c r="C108" s="8">
        <v>5331.6696000000002</v>
      </c>
      <c r="D108" s="8">
        <f t="shared" si="1"/>
        <v>0</v>
      </c>
    </row>
    <row r="109" spans="2:4" x14ac:dyDescent="0.3">
      <c r="B109" t="s">
        <v>1058</v>
      </c>
      <c r="C109" s="8">
        <v>26015.449459999996</v>
      </c>
      <c r="D109" s="8">
        <f t="shared" si="1"/>
        <v>0</v>
      </c>
    </row>
    <row r="110" spans="2:4" x14ac:dyDescent="0.3">
      <c r="B110" t="s">
        <v>1244</v>
      </c>
      <c r="C110" s="8">
        <v>3525.5505600000001</v>
      </c>
      <c r="D110" s="8">
        <f t="shared" si="1"/>
        <v>0</v>
      </c>
    </row>
    <row r="111" spans="2:4" x14ac:dyDescent="0.3">
      <c r="B111" t="s">
        <v>1101</v>
      </c>
      <c r="C111" s="8">
        <v>18554.370299999999</v>
      </c>
      <c r="D111" s="8">
        <f t="shared" si="1"/>
        <v>0</v>
      </c>
    </row>
    <row r="112" spans="2:4" x14ac:dyDescent="0.3">
      <c r="B112" t="s">
        <v>1192</v>
      </c>
      <c r="C112" s="8">
        <v>24321.57</v>
      </c>
      <c r="D112" s="8">
        <f t="shared" si="1"/>
        <v>0</v>
      </c>
    </row>
    <row r="113" spans="2:4" x14ac:dyDescent="0.3">
      <c r="B113" t="s">
        <v>746</v>
      </c>
      <c r="C113" s="8">
        <v>4968.5039999999999</v>
      </c>
      <c r="D113" s="8">
        <f t="shared" si="1"/>
        <v>0</v>
      </c>
    </row>
    <row r="114" spans="2:4" x14ac:dyDescent="0.3">
      <c r="B114" t="s">
        <v>870</v>
      </c>
      <c r="C114" s="8">
        <v>9698.1638399999993</v>
      </c>
      <c r="D114" s="8">
        <f t="shared" si="1"/>
        <v>0</v>
      </c>
    </row>
    <row r="115" spans="2:4" x14ac:dyDescent="0.3">
      <c r="B115" t="s">
        <v>743</v>
      </c>
      <c r="C115" s="8">
        <v>60928.502359999999</v>
      </c>
      <c r="D115" s="8">
        <f t="shared" si="1"/>
        <v>0</v>
      </c>
    </row>
    <row r="116" spans="2:4" x14ac:dyDescent="0.3">
      <c r="B116" t="s">
        <v>1028</v>
      </c>
      <c r="C116" s="8">
        <v>8903.4839999999986</v>
      </c>
      <c r="D116" s="8">
        <f t="shared" si="1"/>
        <v>0</v>
      </c>
    </row>
    <row r="117" spans="2:4" x14ac:dyDescent="0.3">
      <c r="B117" t="s">
        <v>891</v>
      </c>
      <c r="C117" s="8">
        <v>24147.922500000001</v>
      </c>
      <c r="D117" s="8">
        <f t="shared" si="1"/>
        <v>0</v>
      </c>
    </row>
    <row r="118" spans="2:4" x14ac:dyDescent="0.3">
      <c r="B118" t="s">
        <v>1198</v>
      </c>
      <c r="C118" s="8">
        <v>84136.119600000005</v>
      </c>
      <c r="D118" s="8">
        <f t="shared" si="1"/>
        <v>0</v>
      </c>
    </row>
    <row r="119" spans="2:4" x14ac:dyDescent="0.3">
      <c r="B119" t="s">
        <v>944</v>
      </c>
      <c r="C119" s="8">
        <v>18061.204320000004</v>
      </c>
      <c r="D119" s="8">
        <f t="shared" si="1"/>
        <v>0</v>
      </c>
    </row>
    <row r="120" spans="2:4" x14ac:dyDescent="0.3">
      <c r="B120" t="s">
        <v>1049</v>
      </c>
      <c r="C120" s="8">
        <v>8780.5809000000008</v>
      </c>
      <c r="D120" s="8">
        <f t="shared" si="1"/>
        <v>0</v>
      </c>
    </row>
    <row r="121" spans="2:4" x14ac:dyDescent="0.3">
      <c r="B121" t="s">
        <v>1201</v>
      </c>
      <c r="C121" s="8">
        <v>25269.09</v>
      </c>
      <c r="D121" s="8">
        <f t="shared" si="1"/>
        <v>0</v>
      </c>
    </row>
    <row r="122" spans="2:4" x14ac:dyDescent="0.3">
      <c r="B122" t="s">
        <v>819</v>
      </c>
      <c r="C122" s="8">
        <v>13146.470699999998</v>
      </c>
      <c r="D122" s="8">
        <f t="shared" si="1"/>
        <v>0</v>
      </c>
    </row>
    <row r="123" spans="2:4" x14ac:dyDescent="0.3">
      <c r="B123" t="s">
        <v>895</v>
      </c>
      <c r="C123" s="8">
        <v>5650.1744000000008</v>
      </c>
      <c r="D123" s="8">
        <f t="shared" si="1"/>
        <v>0</v>
      </c>
    </row>
    <row r="124" spans="2:4" x14ac:dyDescent="0.3">
      <c r="B124" t="s">
        <v>994</v>
      </c>
      <c r="C124" s="8">
        <v>22882.675440000003</v>
      </c>
      <c r="D124" s="8">
        <f t="shared" si="1"/>
        <v>0</v>
      </c>
    </row>
    <row r="125" spans="2:4" x14ac:dyDescent="0.3">
      <c r="B125" t="s">
        <v>1082</v>
      </c>
      <c r="C125" s="8">
        <v>27158.894079999998</v>
      </c>
      <c r="D125" s="8">
        <f t="shared" si="1"/>
        <v>0</v>
      </c>
    </row>
    <row r="126" spans="2:4" x14ac:dyDescent="0.3">
      <c r="B126" t="s">
        <v>990</v>
      </c>
      <c r="C126" s="8">
        <v>19073.059649999999</v>
      </c>
      <c r="D126" s="8">
        <f t="shared" si="1"/>
        <v>0</v>
      </c>
    </row>
    <row r="127" spans="2:4" x14ac:dyDescent="0.3">
      <c r="B127" t="s">
        <v>1307</v>
      </c>
      <c r="C127" s="8">
        <v>496.98660000000001</v>
      </c>
      <c r="D127" s="8">
        <f t="shared" si="1"/>
        <v>0</v>
      </c>
    </row>
    <row r="128" spans="2:4" x14ac:dyDescent="0.3">
      <c r="B128" t="s">
        <v>954</v>
      </c>
      <c r="C128" s="8">
        <v>13519.529099999998</v>
      </c>
      <c r="D128" s="8">
        <f t="shared" si="1"/>
        <v>0</v>
      </c>
    </row>
    <row r="129" spans="2:4" x14ac:dyDescent="0.3">
      <c r="B129" t="s">
        <v>1351</v>
      </c>
      <c r="C129" s="8">
        <v>41419.524249999995</v>
      </c>
      <c r="D129" s="8">
        <f t="shared" si="1"/>
        <v>0</v>
      </c>
    </row>
    <row r="130" spans="2:4" x14ac:dyDescent="0.3">
      <c r="B130" t="s">
        <v>1328</v>
      </c>
      <c r="C130" s="8">
        <v>8128.5187499999993</v>
      </c>
      <c r="D130" s="8">
        <f t="shared" si="1"/>
        <v>0</v>
      </c>
    </row>
    <row r="131" spans="2:4" x14ac:dyDescent="0.3">
      <c r="B131" t="s">
        <v>1060</v>
      </c>
      <c r="C131" s="8">
        <v>2373.9623200000001</v>
      </c>
      <c r="D131" s="8">
        <f t="shared" ref="D131:D194" si="2">SUMIFS($C$2:$C$630, $A$2:$A$630, $A131)</f>
        <v>0</v>
      </c>
    </row>
    <row r="132" spans="2:4" x14ac:dyDescent="0.3">
      <c r="B132" t="s">
        <v>808</v>
      </c>
      <c r="C132" s="8">
        <v>4427.9172000000008</v>
      </c>
      <c r="D132" s="8">
        <f t="shared" si="2"/>
        <v>0</v>
      </c>
    </row>
    <row r="133" spans="2:4" x14ac:dyDescent="0.3">
      <c r="B133" t="s">
        <v>905</v>
      </c>
      <c r="C133" s="8">
        <v>8928.9795999999988</v>
      </c>
      <c r="D133" s="8">
        <f t="shared" si="2"/>
        <v>0</v>
      </c>
    </row>
    <row r="134" spans="2:4" x14ac:dyDescent="0.3">
      <c r="B134" t="s">
        <v>1323</v>
      </c>
      <c r="C134" s="8">
        <v>11742.8703</v>
      </c>
      <c r="D134" s="8">
        <f t="shared" si="2"/>
        <v>0</v>
      </c>
    </row>
    <row r="135" spans="2:4" x14ac:dyDescent="0.3">
      <c r="B135" t="s">
        <v>1224</v>
      </c>
      <c r="C135" s="8">
        <v>6664.0999999999995</v>
      </c>
      <c r="D135" s="8">
        <f t="shared" si="2"/>
        <v>0</v>
      </c>
    </row>
    <row r="136" spans="2:4" x14ac:dyDescent="0.3">
      <c r="B136" t="s">
        <v>1252</v>
      </c>
      <c r="C136" s="8">
        <v>855.72881999999993</v>
      </c>
      <c r="D136" s="8">
        <f t="shared" si="2"/>
        <v>0</v>
      </c>
    </row>
    <row r="137" spans="2:4" x14ac:dyDescent="0.3">
      <c r="B137" t="s">
        <v>1197</v>
      </c>
      <c r="C137" s="8">
        <v>1808.04592</v>
      </c>
      <c r="D137" s="8">
        <f t="shared" si="2"/>
        <v>0</v>
      </c>
    </row>
    <row r="138" spans="2:4" x14ac:dyDescent="0.3">
      <c r="B138" t="s">
        <v>812</v>
      </c>
      <c r="C138" s="8">
        <v>21787.936199999996</v>
      </c>
      <c r="D138" s="8">
        <f t="shared" si="2"/>
        <v>0</v>
      </c>
    </row>
    <row r="139" spans="2:4" x14ac:dyDescent="0.3">
      <c r="B139" t="s">
        <v>1253</v>
      </c>
      <c r="C139" s="8">
        <v>7399.4832000000006</v>
      </c>
      <c r="D139" s="8">
        <f t="shared" si="2"/>
        <v>0</v>
      </c>
    </row>
    <row r="140" spans="2:4" x14ac:dyDescent="0.3">
      <c r="B140" t="s">
        <v>1298</v>
      </c>
      <c r="C140" s="8">
        <v>17540.201120000002</v>
      </c>
      <c r="D140" s="8">
        <f t="shared" si="2"/>
        <v>0</v>
      </c>
    </row>
    <row r="141" spans="2:4" x14ac:dyDescent="0.3">
      <c r="B141" t="s">
        <v>778</v>
      </c>
      <c r="C141" s="8">
        <v>17930.494560000003</v>
      </c>
      <c r="D141" s="8">
        <f t="shared" si="2"/>
        <v>0</v>
      </c>
    </row>
    <row r="142" spans="2:4" x14ac:dyDescent="0.3">
      <c r="B142" t="s">
        <v>861</v>
      </c>
      <c r="C142" s="8">
        <v>853.32276999999988</v>
      </c>
      <c r="D142" s="8">
        <f t="shared" si="2"/>
        <v>0</v>
      </c>
    </row>
    <row r="143" spans="2:4" x14ac:dyDescent="0.3">
      <c r="B143" t="s">
        <v>859</v>
      </c>
      <c r="C143" s="8">
        <v>8909.8587200000002</v>
      </c>
      <c r="D143" s="8">
        <f t="shared" si="2"/>
        <v>0</v>
      </c>
    </row>
    <row r="144" spans="2:4" x14ac:dyDescent="0.3">
      <c r="B144" t="s">
        <v>844</v>
      </c>
      <c r="C144" s="8">
        <v>27676.35</v>
      </c>
      <c r="D144" s="8">
        <f t="shared" si="2"/>
        <v>0</v>
      </c>
    </row>
    <row r="145" spans="2:4" x14ac:dyDescent="0.3">
      <c r="B145" t="s">
        <v>1302</v>
      </c>
      <c r="C145" s="8">
        <v>3378.1478400000001</v>
      </c>
      <c r="D145" s="8">
        <f t="shared" si="2"/>
        <v>0</v>
      </c>
    </row>
    <row r="146" spans="2:4" x14ac:dyDescent="0.3">
      <c r="B146" t="s">
        <v>1238</v>
      </c>
      <c r="C146" s="8">
        <v>32335.21802</v>
      </c>
      <c r="D146" s="8">
        <f t="shared" si="2"/>
        <v>0</v>
      </c>
    </row>
    <row r="147" spans="2:4" x14ac:dyDescent="0.3">
      <c r="B147" t="s">
        <v>1193</v>
      </c>
      <c r="C147" s="8">
        <v>1662.6945600000001</v>
      </c>
      <c r="D147" s="8">
        <f t="shared" si="2"/>
        <v>0</v>
      </c>
    </row>
    <row r="148" spans="2:4" x14ac:dyDescent="0.3">
      <c r="B148" t="s">
        <v>1185</v>
      </c>
      <c r="C148" s="8">
        <v>23694.405119999999</v>
      </c>
      <c r="D148" s="8">
        <f t="shared" si="2"/>
        <v>0</v>
      </c>
    </row>
    <row r="149" spans="2:4" x14ac:dyDescent="0.3">
      <c r="B149" t="s">
        <v>1131</v>
      </c>
      <c r="C149" s="8">
        <v>13185.543</v>
      </c>
      <c r="D149" s="8">
        <f t="shared" si="2"/>
        <v>0</v>
      </c>
    </row>
    <row r="150" spans="2:4" x14ac:dyDescent="0.3">
      <c r="B150" t="s">
        <v>764</v>
      </c>
      <c r="C150" s="8">
        <v>9805.8573800000013</v>
      </c>
      <c r="D150" s="8">
        <f t="shared" si="2"/>
        <v>0</v>
      </c>
    </row>
    <row r="151" spans="2:4" x14ac:dyDescent="0.3">
      <c r="B151" t="s">
        <v>964</v>
      </c>
      <c r="C151" s="8">
        <v>667.15008</v>
      </c>
      <c r="D151" s="8">
        <f t="shared" si="2"/>
        <v>0</v>
      </c>
    </row>
    <row r="152" spans="2:4" x14ac:dyDescent="0.3">
      <c r="B152" t="s">
        <v>795</v>
      </c>
      <c r="C152" s="8">
        <v>27701.570400000001</v>
      </c>
      <c r="D152" s="8">
        <f t="shared" si="2"/>
        <v>0</v>
      </c>
    </row>
    <row r="153" spans="2:4" x14ac:dyDescent="0.3">
      <c r="B153" t="s">
        <v>1099</v>
      </c>
      <c r="C153" s="8">
        <v>21584.693520000001</v>
      </c>
      <c r="D153" s="8">
        <f t="shared" si="2"/>
        <v>0</v>
      </c>
    </row>
    <row r="154" spans="2:4" x14ac:dyDescent="0.3">
      <c r="B154" t="s">
        <v>956</v>
      </c>
      <c r="C154" s="8">
        <v>4503.4363999999996</v>
      </c>
      <c r="D154" s="8">
        <f t="shared" si="2"/>
        <v>0</v>
      </c>
    </row>
    <row r="155" spans="2:4" x14ac:dyDescent="0.3">
      <c r="B155" t="s">
        <v>940</v>
      </c>
      <c r="C155" s="8">
        <v>6702.3501999999999</v>
      </c>
      <c r="D155" s="8">
        <f t="shared" si="2"/>
        <v>0</v>
      </c>
    </row>
    <row r="156" spans="2:4" x14ac:dyDescent="0.3">
      <c r="B156" t="s">
        <v>803</v>
      </c>
      <c r="C156" s="8">
        <v>8930.7124999999996</v>
      </c>
      <c r="D156" s="8">
        <f t="shared" si="2"/>
        <v>0</v>
      </c>
    </row>
    <row r="157" spans="2:4" x14ac:dyDescent="0.3">
      <c r="B157" t="s">
        <v>984</v>
      </c>
      <c r="C157" s="8">
        <v>12186.368600000002</v>
      </c>
      <c r="D157" s="8">
        <f t="shared" si="2"/>
        <v>0</v>
      </c>
    </row>
    <row r="158" spans="2:4" x14ac:dyDescent="0.3">
      <c r="B158" t="s">
        <v>770</v>
      </c>
      <c r="C158" s="8">
        <v>18957.37689</v>
      </c>
      <c r="D158" s="8">
        <f t="shared" si="2"/>
        <v>0</v>
      </c>
    </row>
    <row r="159" spans="2:4" x14ac:dyDescent="0.3">
      <c r="B159" t="s">
        <v>794</v>
      </c>
      <c r="C159" s="8">
        <v>33687.501800000005</v>
      </c>
      <c r="D159" s="8">
        <f t="shared" si="2"/>
        <v>0</v>
      </c>
    </row>
    <row r="160" spans="2:4" x14ac:dyDescent="0.3">
      <c r="B160" t="s">
        <v>839</v>
      </c>
      <c r="C160" s="8">
        <v>12080.215199999999</v>
      </c>
      <c r="D160" s="8">
        <f t="shared" si="2"/>
        <v>0</v>
      </c>
    </row>
    <row r="161" spans="2:4" x14ac:dyDescent="0.3">
      <c r="B161" t="s">
        <v>1245</v>
      </c>
      <c r="C161" s="8">
        <v>50296.415399999998</v>
      </c>
      <c r="D161" s="8">
        <f t="shared" si="2"/>
        <v>0</v>
      </c>
    </row>
    <row r="162" spans="2:4" x14ac:dyDescent="0.3">
      <c r="B162" t="s">
        <v>835</v>
      </c>
      <c r="C162" s="8">
        <v>6324.5775999999996</v>
      </c>
      <c r="D162" s="8">
        <f t="shared" si="2"/>
        <v>0</v>
      </c>
    </row>
    <row r="163" spans="2:4" x14ac:dyDescent="0.3">
      <c r="B163" t="s">
        <v>820</v>
      </c>
      <c r="C163" s="8">
        <v>14197.064400000001</v>
      </c>
      <c r="D163" s="8">
        <f t="shared" si="2"/>
        <v>0</v>
      </c>
    </row>
    <row r="164" spans="2:4" x14ac:dyDescent="0.3">
      <c r="B164" t="s">
        <v>968</v>
      </c>
      <c r="C164" s="8">
        <v>14269.848599999999</v>
      </c>
      <c r="D164" s="8">
        <f t="shared" si="2"/>
        <v>0</v>
      </c>
    </row>
    <row r="165" spans="2:4" x14ac:dyDescent="0.3">
      <c r="B165" t="s">
        <v>734</v>
      </c>
      <c r="C165" s="8">
        <v>4866.3287999999993</v>
      </c>
      <c r="D165" s="8">
        <f t="shared" si="2"/>
        <v>0</v>
      </c>
    </row>
    <row r="166" spans="2:4" x14ac:dyDescent="0.3">
      <c r="B166" t="s">
        <v>771</v>
      </c>
      <c r="C166" s="8">
        <v>11995.153920000001</v>
      </c>
      <c r="D166" s="8">
        <f t="shared" si="2"/>
        <v>0</v>
      </c>
    </row>
    <row r="167" spans="2:4" x14ac:dyDescent="0.3">
      <c r="B167" t="s">
        <v>1127</v>
      </c>
      <c r="C167" s="8">
        <v>19800.88896</v>
      </c>
      <c r="D167" s="8">
        <f t="shared" si="2"/>
        <v>0</v>
      </c>
    </row>
    <row r="168" spans="2:4" x14ac:dyDescent="0.3">
      <c r="B168" t="s">
        <v>1170</v>
      </c>
      <c r="C168" s="8">
        <v>7340.3891399999993</v>
      </c>
      <c r="D168" s="8">
        <f t="shared" si="2"/>
        <v>0</v>
      </c>
    </row>
    <row r="169" spans="2:4" x14ac:dyDescent="0.3">
      <c r="B169" t="s">
        <v>1137</v>
      </c>
      <c r="C169" s="8">
        <v>7832.0010999999995</v>
      </c>
      <c r="D169" s="8">
        <f t="shared" si="2"/>
        <v>0</v>
      </c>
    </row>
    <row r="170" spans="2:4" x14ac:dyDescent="0.3">
      <c r="B170" t="s">
        <v>1023</v>
      </c>
      <c r="C170" s="8">
        <v>10456.416880000001</v>
      </c>
      <c r="D170" s="8">
        <f t="shared" si="2"/>
        <v>0</v>
      </c>
    </row>
    <row r="171" spans="2:4" x14ac:dyDescent="0.3">
      <c r="B171" t="s">
        <v>1210</v>
      </c>
      <c r="C171" s="8">
        <v>4212.3745999999992</v>
      </c>
      <c r="D171" s="8">
        <f t="shared" si="2"/>
        <v>0</v>
      </c>
    </row>
    <row r="172" spans="2:4" x14ac:dyDescent="0.3">
      <c r="B172" t="s">
        <v>971</v>
      </c>
      <c r="C172" s="8">
        <v>139277.83032000001</v>
      </c>
      <c r="D172" s="8">
        <f t="shared" si="2"/>
        <v>0</v>
      </c>
    </row>
    <row r="173" spans="2:4" x14ac:dyDescent="0.3">
      <c r="B173" t="s">
        <v>1319</v>
      </c>
      <c r="C173" s="8">
        <v>25131.155999999999</v>
      </c>
      <c r="D173" s="8">
        <f t="shared" si="2"/>
        <v>0</v>
      </c>
    </row>
    <row r="174" spans="2:4" x14ac:dyDescent="0.3">
      <c r="B174" t="s">
        <v>911</v>
      </c>
      <c r="C174" s="8">
        <v>321.93290999999999</v>
      </c>
      <c r="D174" s="8">
        <f t="shared" si="2"/>
        <v>0</v>
      </c>
    </row>
    <row r="175" spans="2:4" x14ac:dyDescent="0.3">
      <c r="B175" t="s">
        <v>1034</v>
      </c>
      <c r="C175" s="8">
        <v>25577.274079999999</v>
      </c>
      <c r="D175" s="8">
        <f t="shared" si="2"/>
        <v>0</v>
      </c>
    </row>
    <row r="176" spans="2:4" x14ac:dyDescent="0.3">
      <c r="B176" t="s">
        <v>1001</v>
      </c>
      <c r="C176" s="8">
        <v>17594.028880000002</v>
      </c>
      <c r="D176" s="8">
        <f t="shared" si="2"/>
        <v>0</v>
      </c>
    </row>
    <row r="177" spans="1:4" x14ac:dyDescent="0.3">
      <c r="B177" t="s">
        <v>1293</v>
      </c>
      <c r="C177" s="8">
        <v>6766.9829999999993</v>
      </c>
      <c r="D177" s="8">
        <f t="shared" si="2"/>
        <v>0</v>
      </c>
    </row>
    <row r="178" spans="1:4" x14ac:dyDescent="0.3">
      <c r="B178" t="s">
        <v>1057</v>
      </c>
      <c r="C178" s="8">
        <v>703.2428000000001</v>
      </c>
      <c r="D178" s="8">
        <f t="shared" si="2"/>
        <v>0</v>
      </c>
    </row>
    <row r="179" spans="1:4" x14ac:dyDescent="0.3">
      <c r="A179" t="s">
        <v>731</v>
      </c>
      <c r="B179" t="s">
        <v>1209</v>
      </c>
      <c r="C179" s="8">
        <v>1009.2969000000002</v>
      </c>
      <c r="D179" s="8">
        <f t="shared" si="2"/>
        <v>1009.2969000000002</v>
      </c>
    </row>
    <row r="180" spans="1:4" x14ac:dyDescent="0.3">
      <c r="B180" t="s">
        <v>1211</v>
      </c>
      <c r="C180" s="8">
        <v>41914.215840000004</v>
      </c>
      <c r="D180" s="8">
        <f t="shared" si="2"/>
        <v>0</v>
      </c>
    </row>
    <row r="181" spans="1:4" x14ac:dyDescent="0.3">
      <c r="B181" t="s">
        <v>1267</v>
      </c>
      <c r="C181" s="8">
        <v>42433.254400000005</v>
      </c>
      <c r="D181" s="8">
        <f t="shared" si="2"/>
        <v>0</v>
      </c>
    </row>
    <row r="182" spans="1:4" x14ac:dyDescent="0.3">
      <c r="B182" t="s">
        <v>900</v>
      </c>
      <c r="C182" s="8">
        <v>14448.298699999998</v>
      </c>
      <c r="D182" s="8">
        <f t="shared" si="2"/>
        <v>0</v>
      </c>
    </row>
    <row r="183" spans="1:4" x14ac:dyDescent="0.3">
      <c r="B183" t="s">
        <v>879</v>
      </c>
      <c r="C183" s="8">
        <v>12954.358080000002</v>
      </c>
      <c r="D183" s="8">
        <f t="shared" si="2"/>
        <v>0</v>
      </c>
    </row>
    <row r="184" spans="1:4" x14ac:dyDescent="0.3">
      <c r="B184" t="s">
        <v>1029</v>
      </c>
      <c r="C184" s="8">
        <v>20455.985130000001</v>
      </c>
      <c r="D184" s="8">
        <f t="shared" si="2"/>
        <v>0</v>
      </c>
    </row>
    <row r="185" spans="1:4" x14ac:dyDescent="0.3">
      <c r="B185" t="s">
        <v>749</v>
      </c>
      <c r="C185" s="8">
        <v>7090.5672000000004</v>
      </c>
      <c r="D185" s="8">
        <f t="shared" si="2"/>
        <v>0</v>
      </c>
    </row>
    <row r="186" spans="1:4" x14ac:dyDescent="0.3">
      <c r="B186" t="s">
        <v>1261</v>
      </c>
      <c r="C186" s="8">
        <v>58526.83122</v>
      </c>
      <c r="D186" s="8">
        <f t="shared" si="2"/>
        <v>0</v>
      </c>
    </row>
    <row r="187" spans="1:4" x14ac:dyDescent="0.3">
      <c r="B187" t="s">
        <v>1179</v>
      </c>
      <c r="C187" s="8">
        <v>9771.4483199999995</v>
      </c>
      <c r="D187" s="8">
        <f t="shared" si="2"/>
        <v>0</v>
      </c>
    </row>
    <row r="188" spans="1:4" x14ac:dyDescent="0.3">
      <c r="B188" t="s">
        <v>1316</v>
      </c>
      <c r="C188" s="8">
        <v>3823.6151599999998</v>
      </c>
      <c r="D188" s="8">
        <f t="shared" si="2"/>
        <v>0</v>
      </c>
    </row>
    <row r="189" spans="1:4" x14ac:dyDescent="0.3">
      <c r="B189" t="s">
        <v>1273</v>
      </c>
      <c r="C189" s="8">
        <v>19581.87</v>
      </c>
      <c r="D189" s="8">
        <f t="shared" si="2"/>
        <v>0</v>
      </c>
    </row>
    <row r="190" spans="1:4" x14ac:dyDescent="0.3">
      <c r="B190" t="s">
        <v>1083</v>
      </c>
      <c r="C190" s="8">
        <v>12236.874600000001</v>
      </c>
      <c r="D190" s="8">
        <f t="shared" si="2"/>
        <v>0</v>
      </c>
    </row>
    <row r="191" spans="1:4" x14ac:dyDescent="0.3">
      <c r="B191" t="s">
        <v>853</v>
      </c>
      <c r="C191" s="8">
        <v>592.92849000000001</v>
      </c>
      <c r="D191" s="8">
        <f t="shared" si="2"/>
        <v>0</v>
      </c>
    </row>
    <row r="192" spans="1:4" x14ac:dyDescent="0.3">
      <c r="B192" t="s">
        <v>1013</v>
      </c>
      <c r="C192" s="8">
        <v>8907.6924999999992</v>
      </c>
      <c r="D192" s="8">
        <f t="shared" si="2"/>
        <v>0</v>
      </c>
    </row>
    <row r="193" spans="2:4" x14ac:dyDescent="0.3">
      <c r="B193" t="s">
        <v>980</v>
      </c>
      <c r="C193" s="8">
        <v>9774.3888000000006</v>
      </c>
      <c r="D193" s="8">
        <f t="shared" si="2"/>
        <v>0</v>
      </c>
    </row>
    <row r="194" spans="2:4" x14ac:dyDescent="0.3">
      <c r="B194" t="s">
        <v>1118</v>
      </c>
      <c r="C194" s="8">
        <v>22064.910300000003</v>
      </c>
      <c r="D194" s="8">
        <f t="shared" si="2"/>
        <v>0</v>
      </c>
    </row>
    <row r="195" spans="2:4" x14ac:dyDescent="0.3">
      <c r="B195" t="s">
        <v>973</v>
      </c>
      <c r="C195" s="8">
        <v>3823.5108</v>
      </c>
      <c r="D195" s="8">
        <f t="shared" ref="D195:D258" si="3">SUMIFS($C$2:$C$630, $A$2:$A$630, $A195)</f>
        <v>0</v>
      </c>
    </row>
    <row r="196" spans="2:4" x14ac:dyDescent="0.3">
      <c r="B196" t="s">
        <v>1104</v>
      </c>
      <c r="C196" s="8">
        <v>4133.25108</v>
      </c>
      <c r="D196" s="8">
        <f t="shared" si="3"/>
        <v>0</v>
      </c>
    </row>
    <row r="197" spans="2:4" x14ac:dyDescent="0.3">
      <c r="B197" t="s">
        <v>1363</v>
      </c>
      <c r="C197" s="8">
        <v>266.17821999999995</v>
      </c>
      <c r="D197" s="8">
        <f t="shared" si="3"/>
        <v>0</v>
      </c>
    </row>
    <row r="198" spans="2:4" x14ac:dyDescent="0.3">
      <c r="B198" t="s">
        <v>1215</v>
      </c>
      <c r="C198" s="8">
        <v>36161.097000000002</v>
      </c>
      <c r="D198" s="8">
        <f t="shared" si="3"/>
        <v>0</v>
      </c>
    </row>
    <row r="199" spans="2:4" x14ac:dyDescent="0.3">
      <c r="B199" t="s">
        <v>880</v>
      </c>
      <c r="C199" s="8">
        <v>3562.9028999999996</v>
      </c>
      <c r="D199" s="8">
        <f t="shared" si="3"/>
        <v>0</v>
      </c>
    </row>
    <row r="200" spans="2:4" x14ac:dyDescent="0.3">
      <c r="B200" t="s">
        <v>753</v>
      </c>
      <c r="C200" s="8">
        <v>39263.702919999996</v>
      </c>
      <c r="D200" s="8">
        <f t="shared" si="3"/>
        <v>0</v>
      </c>
    </row>
    <row r="201" spans="2:4" x14ac:dyDescent="0.3">
      <c r="B201" t="s">
        <v>798</v>
      </c>
      <c r="C201" s="8">
        <v>26304.275999999998</v>
      </c>
      <c r="D201" s="8">
        <f t="shared" si="3"/>
        <v>0</v>
      </c>
    </row>
    <row r="202" spans="2:4" x14ac:dyDescent="0.3">
      <c r="B202" t="s">
        <v>998</v>
      </c>
      <c r="C202" s="8">
        <v>40139.874619999995</v>
      </c>
      <c r="D202" s="8">
        <f t="shared" si="3"/>
        <v>0</v>
      </c>
    </row>
    <row r="203" spans="2:4" x14ac:dyDescent="0.3">
      <c r="B203" t="s">
        <v>1241</v>
      </c>
      <c r="C203" s="8">
        <v>3921.1744000000008</v>
      </c>
      <c r="D203" s="8">
        <f t="shared" si="3"/>
        <v>0</v>
      </c>
    </row>
    <row r="204" spans="2:4" x14ac:dyDescent="0.3">
      <c r="B204" t="s">
        <v>1305</v>
      </c>
      <c r="C204" s="8">
        <v>19139.594240000002</v>
      </c>
      <c r="D204" s="8">
        <f t="shared" si="3"/>
        <v>0</v>
      </c>
    </row>
    <row r="205" spans="2:4" x14ac:dyDescent="0.3">
      <c r="B205" t="s">
        <v>1079</v>
      </c>
      <c r="C205" s="8">
        <v>13637.287999999999</v>
      </c>
      <c r="D205" s="8">
        <f t="shared" si="3"/>
        <v>0</v>
      </c>
    </row>
    <row r="206" spans="2:4" x14ac:dyDescent="0.3">
      <c r="B206" t="s">
        <v>833</v>
      </c>
      <c r="C206" s="8">
        <v>25502.910479999999</v>
      </c>
      <c r="D206" s="8">
        <f t="shared" si="3"/>
        <v>0</v>
      </c>
    </row>
    <row r="207" spans="2:4" x14ac:dyDescent="0.3">
      <c r="B207" t="s">
        <v>787</v>
      </c>
      <c r="C207" s="8">
        <v>2518.8755800000004</v>
      </c>
      <c r="D207" s="8">
        <f t="shared" si="3"/>
        <v>0</v>
      </c>
    </row>
    <row r="208" spans="2:4" x14ac:dyDescent="0.3">
      <c r="B208" t="s">
        <v>1096</v>
      </c>
      <c r="C208" s="8">
        <v>82514.711519999997</v>
      </c>
      <c r="D208" s="8">
        <f t="shared" si="3"/>
        <v>0</v>
      </c>
    </row>
    <row r="209" spans="2:4" x14ac:dyDescent="0.3">
      <c r="B209" t="s">
        <v>1248</v>
      </c>
      <c r="C209" s="8">
        <v>10859.64</v>
      </c>
      <c r="D209" s="8">
        <f t="shared" si="3"/>
        <v>0</v>
      </c>
    </row>
    <row r="210" spans="2:4" x14ac:dyDescent="0.3">
      <c r="B210" t="s">
        <v>1315</v>
      </c>
      <c r="C210" s="8">
        <v>40563.321749999996</v>
      </c>
      <c r="D210" s="8">
        <f t="shared" si="3"/>
        <v>0</v>
      </c>
    </row>
    <row r="211" spans="2:4" x14ac:dyDescent="0.3">
      <c r="B211" t="s">
        <v>805</v>
      </c>
      <c r="C211" s="8">
        <v>6393.0952799999995</v>
      </c>
      <c r="D211" s="8">
        <f t="shared" si="3"/>
        <v>0</v>
      </c>
    </row>
    <row r="212" spans="2:4" x14ac:dyDescent="0.3">
      <c r="B212" t="s">
        <v>1043</v>
      </c>
      <c r="C212" s="8">
        <v>9847.2358600000007</v>
      </c>
      <c r="D212" s="8">
        <f t="shared" si="3"/>
        <v>0</v>
      </c>
    </row>
    <row r="213" spans="2:4" x14ac:dyDescent="0.3">
      <c r="B213" t="s">
        <v>1038</v>
      </c>
      <c r="C213" s="8">
        <v>5932.7856000000002</v>
      </c>
      <c r="D213" s="8">
        <f t="shared" si="3"/>
        <v>0</v>
      </c>
    </row>
    <row r="214" spans="2:4" x14ac:dyDescent="0.3">
      <c r="B214" t="s">
        <v>1276</v>
      </c>
      <c r="C214" s="8">
        <v>14114.068500000001</v>
      </c>
      <c r="D214" s="8">
        <f t="shared" si="3"/>
        <v>0</v>
      </c>
    </row>
    <row r="215" spans="2:4" x14ac:dyDescent="0.3">
      <c r="B215" t="s">
        <v>976</v>
      </c>
      <c r="C215" s="8">
        <v>34082.864639999993</v>
      </c>
      <c r="D215" s="8">
        <f t="shared" si="3"/>
        <v>0</v>
      </c>
    </row>
    <row r="216" spans="2:4" x14ac:dyDescent="0.3">
      <c r="B216" t="s">
        <v>1191</v>
      </c>
      <c r="C216" s="8">
        <v>7643.2649999999994</v>
      </c>
      <c r="D216" s="8">
        <f t="shared" si="3"/>
        <v>0</v>
      </c>
    </row>
    <row r="217" spans="2:4" x14ac:dyDescent="0.3">
      <c r="B217" t="s">
        <v>1337</v>
      </c>
      <c r="C217" s="8">
        <v>7071.6331400000008</v>
      </c>
      <c r="D217" s="8">
        <f t="shared" si="3"/>
        <v>0</v>
      </c>
    </row>
    <row r="218" spans="2:4" x14ac:dyDescent="0.3">
      <c r="B218" t="s">
        <v>757</v>
      </c>
      <c r="C218" s="8">
        <v>20225.2248</v>
      </c>
      <c r="D218" s="8">
        <f t="shared" si="3"/>
        <v>0</v>
      </c>
    </row>
    <row r="219" spans="2:4" x14ac:dyDescent="0.3">
      <c r="B219" t="s">
        <v>989</v>
      </c>
      <c r="C219" s="8">
        <v>24161.205600000001</v>
      </c>
      <c r="D219" s="8">
        <f t="shared" si="3"/>
        <v>0</v>
      </c>
    </row>
    <row r="220" spans="2:4" x14ac:dyDescent="0.3">
      <c r="B220" t="s">
        <v>1242</v>
      </c>
      <c r="C220" s="8">
        <v>8297.4286000000011</v>
      </c>
      <c r="D220" s="8">
        <f t="shared" si="3"/>
        <v>0</v>
      </c>
    </row>
    <row r="221" spans="2:4" x14ac:dyDescent="0.3">
      <c r="B221" t="s">
        <v>838</v>
      </c>
      <c r="C221" s="8">
        <v>12335.654849999999</v>
      </c>
      <c r="D221" s="8">
        <f t="shared" si="3"/>
        <v>0</v>
      </c>
    </row>
    <row r="222" spans="2:4" x14ac:dyDescent="0.3">
      <c r="B222" t="s">
        <v>924</v>
      </c>
      <c r="C222" s="8">
        <v>19542.975350000001</v>
      </c>
      <c r="D222" s="8">
        <f t="shared" si="3"/>
        <v>0</v>
      </c>
    </row>
    <row r="223" spans="2:4" x14ac:dyDescent="0.3">
      <c r="B223" t="s">
        <v>1297</v>
      </c>
      <c r="C223" s="8">
        <v>4229.4321199999995</v>
      </c>
      <c r="D223" s="8">
        <f t="shared" si="3"/>
        <v>0</v>
      </c>
    </row>
    <row r="224" spans="2:4" x14ac:dyDescent="0.3">
      <c r="B224" t="s">
        <v>1121</v>
      </c>
      <c r="C224" s="8">
        <v>65066.934229999999</v>
      </c>
      <c r="D224" s="8">
        <f t="shared" si="3"/>
        <v>0</v>
      </c>
    </row>
    <row r="225" spans="2:4" x14ac:dyDescent="0.3">
      <c r="B225" t="s">
        <v>985</v>
      </c>
      <c r="C225" s="8">
        <v>17453.3436</v>
      </c>
      <c r="D225" s="8">
        <f t="shared" si="3"/>
        <v>0</v>
      </c>
    </row>
    <row r="226" spans="2:4" x14ac:dyDescent="0.3">
      <c r="B226" t="s">
        <v>885</v>
      </c>
      <c r="C226" s="8">
        <v>21572.590500000002</v>
      </c>
      <c r="D226" s="8">
        <f t="shared" si="3"/>
        <v>0</v>
      </c>
    </row>
    <row r="227" spans="2:4" x14ac:dyDescent="0.3">
      <c r="B227" t="s">
        <v>1254</v>
      </c>
      <c r="C227" s="8">
        <v>64192.976999999999</v>
      </c>
      <c r="D227" s="8">
        <f t="shared" si="3"/>
        <v>0</v>
      </c>
    </row>
    <row r="228" spans="2:4" x14ac:dyDescent="0.3">
      <c r="B228" t="s">
        <v>1327</v>
      </c>
      <c r="C228" s="8">
        <v>14910.609600000002</v>
      </c>
      <c r="D228" s="8">
        <f t="shared" si="3"/>
        <v>0</v>
      </c>
    </row>
    <row r="229" spans="2:4" x14ac:dyDescent="0.3">
      <c r="B229" t="s">
        <v>1102</v>
      </c>
      <c r="C229" s="8">
        <v>13784.586000000001</v>
      </c>
      <c r="D229" s="8">
        <f t="shared" si="3"/>
        <v>0</v>
      </c>
    </row>
    <row r="230" spans="2:4" x14ac:dyDescent="0.3">
      <c r="B230" t="s">
        <v>790</v>
      </c>
      <c r="C230" s="8">
        <v>29659.68995</v>
      </c>
      <c r="D230" s="8">
        <f t="shared" si="3"/>
        <v>0</v>
      </c>
    </row>
    <row r="231" spans="2:4" x14ac:dyDescent="0.3">
      <c r="B231" t="s">
        <v>1143</v>
      </c>
      <c r="C231" s="8">
        <v>5323.9903199999999</v>
      </c>
      <c r="D231" s="8">
        <f t="shared" si="3"/>
        <v>0</v>
      </c>
    </row>
    <row r="232" spans="2:4" x14ac:dyDescent="0.3">
      <c r="B232" t="s">
        <v>1009</v>
      </c>
      <c r="C232" s="8">
        <v>8567.3924999999999</v>
      </c>
      <c r="D232" s="8">
        <f t="shared" si="3"/>
        <v>0</v>
      </c>
    </row>
    <row r="233" spans="2:4" x14ac:dyDescent="0.3">
      <c r="B233" t="s">
        <v>907</v>
      </c>
      <c r="C233" s="8">
        <v>31556.187599999997</v>
      </c>
      <c r="D233" s="8">
        <f t="shared" si="3"/>
        <v>0</v>
      </c>
    </row>
    <row r="234" spans="2:4" x14ac:dyDescent="0.3">
      <c r="B234" t="s">
        <v>836</v>
      </c>
      <c r="C234" s="8">
        <v>13669.81</v>
      </c>
      <c r="D234" s="8">
        <f t="shared" si="3"/>
        <v>0</v>
      </c>
    </row>
    <row r="235" spans="2:4" x14ac:dyDescent="0.3">
      <c r="B235" t="s">
        <v>1122</v>
      </c>
      <c r="C235" s="8">
        <v>434.45248000000004</v>
      </c>
      <c r="D235" s="8">
        <f t="shared" si="3"/>
        <v>0</v>
      </c>
    </row>
    <row r="236" spans="2:4" x14ac:dyDescent="0.3">
      <c r="B236" t="s">
        <v>1268</v>
      </c>
      <c r="C236" s="8">
        <v>15155.326800000001</v>
      </c>
      <c r="D236" s="8">
        <f t="shared" si="3"/>
        <v>0</v>
      </c>
    </row>
    <row r="237" spans="2:4" x14ac:dyDescent="0.3">
      <c r="B237" t="s">
        <v>1299</v>
      </c>
      <c r="C237" s="8">
        <v>44173.627960000005</v>
      </c>
      <c r="D237" s="8">
        <f t="shared" si="3"/>
        <v>0</v>
      </c>
    </row>
    <row r="238" spans="2:4" x14ac:dyDescent="0.3">
      <c r="B238" t="s">
        <v>1159</v>
      </c>
      <c r="C238" s="8">
        <v>30435.614999999998</v>
      </c>
      <c r="D238" s="8">
        <f t="shared" si="3"/>
        <v>0</v>
      </c>
    </row>
    <row r="239" spans="2:4" x14ac:dyDescent="0.3">
      <c r="B239" t="s">
        <v>786</v>
      </c>
      <c r="C239" s="8">
        <v>5785.8</v>
      </c>
      <c r="D239" s="8">
        <f t="shared" si="3"/>
        <v>0</v>
      </c>
    </row>
    <row r="240" spans="2:4" x14ac:dyDescent="0.3">
      <c r="B240" t="s">
        <v>926</v>
      </c>
      <c r="C240" s="8">
        <v>24374.594880000001</v>
      </c>
      <c r="D240" s="8">
        <f t="shared" si="3"/>
        <v>0</v>
      </c>
    </row>
    <row r="241" spans="2:4" x14ac:dyDescent="0.3">
      <c r="B241" t="s">
        <v>1141</v>
      </c>
      <c r="C241" s="8">
        <v>4679.7141600000004</v>
      </c>
      <c r="D241" s="8">
        <f t="shared" si="3"/>
        <v>0</v>
      </c>
    </row>
    <row r="242" spans="2:4" x14ac:dyDescent="0.3">
      <c r="B242" t="s">
        <v>851</v>
      </c>
      <c r="C242" s="8">
        <v>65119.329599999997</v>
      </c>
      <c r="D242" s="8">
        <f t="shared" si="3"/>
        <v>0</v>
      </c>
    </row>
    <row r="243" spans="2:4" x14ac:dyDescent="0.3">
      <c r="B243" t="s">
        <v>1130</v>
      </c>
      <c r="C243" s="8">
        <v>18641.222160000001</v>
      </c>
      <c r="D243" s="8">
        <f t="shared" si="3"/>
        <v>0</v>
      </c>
    </row>
    <row r="244" spans="2:4" x14ac:dyDescent="0.3">
      <c r="B244" t="s">
        <v>1158</v>
      </c>
      <c r="C244" s="8">
        <v>15366.983199999999</v>
      </c>
      <c r="D244" s="8">
        <f t="shared" si="3"/>
        <v>0</v>
      </c>
    </row>
    <row r="245" spans="2:4" x14ac:dyDescent="0.3">
      <c r="B245" t="s">
        <v>806</v>
      </c>
      <c r="C245" s="8">
        <v>20171.63305</v>
      </c>
      <c r="D245" s="8">
        <f t="shared" si="3"/>
        <v>0</v>
      </c>
    </row>
    <row r="246" spans="2:4" x14ac:dyDescent="0.3">
      <c r="B246" t="s">
        <v>739</v>
      </c>
      <c r="C246" s="8">
        <v>4141.7599999999993</v>
      </c>
      <c r="D246" s="8">
        <f t="shared" si="3"/>
        <v>0</v>
      </c>
    </row>
    <row r="247" spans="2:4" x14ac:dyDescent="0.3">
      <c r="B247" t="s">
        <v>1332</v>
      </c>
      <c r="C247" s="8">
        <v>33938.142760000002</v>
      </c>
      <c r="D247" s="8">
        <f t="shared" si="3"/>
        <v>0</v>
      </c>
    </row>
    <row r="248" spans="2:4" x14ac:dyDescent="0.3">
      <c r="B248" t="s">
        <v>1164</v>
      </c>
      <c r="C248" s="8">
        <v>58057.65</v>
      </c>
      <c r="D248" s="8">
        <f t="shared" si="3"/>
        <v>0</v>
      </c>
    </row>
    <row r="249" spans="2:4" x14ac:dyDescent="0.3">
      <c r="B249" t="s">
        <v>1155</v>
      </c>
      <c r="C249" s="8">
        <v>102122.94203999999</v>
      </c>
      <c r="D249" s="8">
        <f t="shared" si="3"/>
        <v>0</v>
      </c>
    </row>
    <row r="250" spans="2:4" x14ac:dyDescent="0.3">
      <c r="B250" t="s">
        <v>1017</v>
      </c>
      <c r="C250" s="8">
        <v>11696.156879999999</v>
      </c>
      <c r="D250" s="8">
        <f t="shared" si="3"/>
        <v>0</v>
      </c>
    </row>
    <row r="251" spans="2:4" x14ac:dyDescent="0.3">
      <c r="B251" t="s">
        <v>1063</v>
      </c>
      <c r="C251" s="8">
        <v>27756.432000000001</v>
      </c>
      <c r="D251" s="8">
        <f t="shared" si="3"/>
        <v>0</v>
      </c>
    </row>
    <row r="252" spans="2:4" x14ac:dyDescent="0.3">
      <c r="B252" t="s">
        <v>1120</v>
      </c>
      <c r="C252" s="8">
        <v>19773.362699999998</v>
      </c>
      <c r="D252" s="8">
        <f t="shared" si="3"/>
        <v>0</v>
      </c>
    </row>
    <row r="253" spans="2:4" x14ac:dyDescent="0.3">
      <c r="B253" t="s">
        <v>845</v>
      </c>
      <c r="C253" s="8">
        <v>30151.675319999998</v>
      </c>
      <c r="D253" s="8">
        <f t="shared" si="3"/>
        <v>0</v>
      </c>
    </row>
    <row r="254" spans="2:4" x14ac:dyDescent="0.3">
      <c r="B254" t="s">
        <v>958</v>
      </c>
      <c r="C254" s="8">
        <v>15490.527</v>
      </c>
      <c r="D254" s="8">
        <f t="shared" si="3"/>
        <v>0</v>
      </c>
    </row>
    <row r="255" spans="2:4" x14ac:dyDescent="0.3">
      <c r="B255" t="s">
        <v>866</v>
      </c>
      <c r="C255" s="8">
        <v>8336.8896000000004</v>
      </c>
      <c r="D255" s="8">
        <f t="shared" si="3"/>
        <v>0</v>
      </c>
    </row>
    <row r="256" spans="2:4" x14ac:dyDescent="0.3">
      <c r="B256" t="s">
        <v>754</v>
      </c>
      <c r="C256" s="8">
        <v>23782.310720000001</v>
      </c>
      <c r="D256" s="8">
        <f t="shared" si="3"/>
        <v>0</v>
      </c>
    </row>
    <row r="257" spans="1:4" x14ac:dyDescent="0.3">
      <c r="B257" t="s">
        <v>1136</v>
      </c>
      <c r="C257" s="8">
        <v>5250.4239000000007</v>
      </c>
      <c r="D257" s="8">
        <f t="shared" si="3"/>
        <v>0</v>
      </c>
    </row>
    <row r="258" spans="1:4" x14ac:dyDescent="0.3">
      <c r="B258" t="s">
        <v>1018</v>
      </c>
      <c r="C258" s="8">
        <v>15505.479600000001</v>
      </c>
      <c r="D258" s="8">
        <f t="shared" si="3"/>
        <v>0</v>
      </c>
    </row>
    <row r="259" spans="1:4" x14ac:dyDescent="0.3">
      <c r="B259" t="s">
        <v>767</v>
      </c>
      <c r="C259" s="8">
        <v>13218.5</v>
      </c>
      <c r="D259" s="8">
        <f t="shared" ref="D259:D322" si="4">SUMIFS($C$2:$C$630, $A$2:$A$630, $A259)</f>
        <v>0</v>
      </c>
    </row>
    <row r="260" spans="1:4" x14ac:dyDescent="0.3">
      <c r="A260" t="s">
        <v>732</v>
      </c>
      <c r="B260" t="s">
        <v>1073</v>
      </c>
      <c r="C260" s="8">
        <v>26106.613960000002</v>
      </c>
      <c r="D260" s="8">
        <f t="shared" si="4"/>
        <v>26106.613960000002</v>
      </c>
    </row>
    <row r="261" spans="1:4" x14ac:dyDescent="0.3">
      <c r="B261" t="s">
        <v>1300</v>
      </c>
      <c r="C261" s="8">
        <v>25079.480689999997</v>
      </c>
      <c r="D261" s="8">
        <f t="shared" si="4"/>
        <v>0</v>
      </c>
    </row>
    <row r="262" spans="1:4" x14ac:dyDescent="0.3">
      <c r="B262" t="s">
        <v>1048</v>
      </c>
      <c r="C262" s="8">
        <v>5032.4433599999993</v>
      </c>
      <c r="D262" s="8">
        <f t="shared" si="4"/>
        <v>0</v>
      </c>
    </row>
    <row r="263" spans="1:4" x14ac:dyDescent="0.3">
      <c r="B263" t="s">
        <v>1005</v>
      </c>
      <c r="C263" s="8">
        <v>7120.6486400000003</v>
      </c>
      <c r="D263" s="8">
        <f t="shared" si="4"/>
        <v>0</v>
      </c>
    </row>
    <row r="264" spans="1:4" x14ac:dyDescent="0.3">
      <c r="B264" t="s">
        <v>1325</v>
      </c>
      <c r="C264" s="8">
        <v>5725.6496000000006</v>
      </c>
      <c r="D264" s="8">
        <f t="shared" si="4"/>
        <v>0</v>
      </c>
    </row>
    <row r="265" spans="1:4" x14ac:dyDescent="0.3">
      <c r="B265" t="s">
        <v>950</v>
      </c>
      <c r="C265" s="8">
        <v>7738.9596900000006</v>
      </c>
      <c r="D265" s="8">
        <f t="shared" si="4"/>
        <v>0</v>
      </c>
    </row>
    <row r="266" spans="1:4" x14ac:dyDescent="0.3">
      <c r="B266" t="s">
        <v>920</v>
      </c>
      <c r="C266" s="8">
        <v>4831.9464600000001</v>
      </c>
      <c r="D266" s="8">
        <f t="shared" si="4"/>
        <v>0</v>
      </c>
    </row>
    <row r="267" spans="1:4" x14ac:dyDescent="0.3">
      <c r="B267" t="s">
        <v>939</v>
      </c>
      <c r="C267" s="8">
        <v>26131.70736</v>
      </c>
      <c r="D267" s="8">
        <f t="shared" si="4"/>
        <v>0</v>
      </c>
    </row>
    <row r="268" spans="1:4" x14ac:dyDescent="0.3">
      <c r="B268" t="s">
        <v>830</v>
      </c>
      <c r="C268" s="8">
        <v>147.00756000000001</v>
      </c>
      <c r="D268" s="8">
        <f t="shared" si="4"/>
        <v>0</v>
      </c>
    </row>
    <row r="269" spans="1:4" x14ac:dyDescent="0.3">
      <c r="B269" t="s">
        <v>1138</v>
      </c>
      <c r="C269" s="8">
        <v>13437.300239999999</v>
      </c>
      <c r="D269" s="8">
        <f t="shared" si="4"/>
        <v>0</v>
      </c>
    </row>
    <row r="270" spans="1:4" x14ac:dyDescent="0.3">
      <c r="B270" t="s">
        <v>901</v>
      </c>
      <c r="C270" s="8">
        <v>12413.98458</v>
      </c>
      <c r="D270" s="8">
        <f t="shared" si="4"/>
        <v>0</v>
      </c>
    </row>
    <row r="271" spans="1:4" x14ac:dyDescent="0.3">
      <c r="B271" t="s">
        <v>874</v>
      </c>
      <c r="C271" s="8">
        <v>87404.929919999995</v>
      </c>
      <c r="D271" s="8">
        <f t="shared" si="4"/>
        <v>0</v>
      </c>
    </row>
    <row r="272" spans="1:4" x14ac:dyDescent="0.3">
      <c r="B272" t="s">
        <v>802</v>
      </c>
      <c r="C272" s="8">
        <v>8671.7354400000004</v>
      </c>
      <c r="D272" s="8">
        <f t="shared" si="4"/>
        <v>0</v>
      </c>
    </row>
    <row r="273" spans="2:4" x14ac:dyDescent="0.3">
      <c r="B273" t="s">
        <v>1206</v>
      </c>
      <c r="C273" s="8">
        <v>8330.2513199999994</v>
      </c>
      <c r="D273" s="8">
        <f t="shared" si="4"/>
        <v>0</v>
      </c>
    </row>
    <row r="274" spans="2:4" x14ac:dyDescent="0.3">
      <c r="B274" t="s">
        <v>1243</v>
      </c>
      <c r="C274" s="8">
        <v>9232.2830599999998</v>
      </c>
      <c r="D274" s="8">
        <f t="shared" si="4"/>
        <v>0</v>
      </c>
    </row>
    <row r="275" spans="2:4" x14ac:dyDescent="0.3">
      <c r="B275" t="s">
        <v>951</v>
      </c>
      <c r="C275" s="8">
        <v>2231.6467200000002</v>
      </c>
      <c r="D275" s="8">
        <f t="shared" si="4"/>
        <v>0</v>
      </c>
    </row>
    <row r="276" spans="2:4" x14ac:dyDescent="0.3">
      <c r="B276" t="s">
        <v>849</v>
      </c>
      <c r="C276" s="8">
        <v>24523.006720000001</v>
      </c>
      <c r="D276" s="8">
        <f t="shared" si="4"/>
        <v>0</v>
      </c>
    </row>
    <row r="277" spans="2:4" x14ac:dyDescent="0.3">
      <c r="B277" t="s">
        <v>981</v>
      </c>
      <c r="C277" s="8">
        <v>607.30668000000003</v>
      </c>
      <c r="D277" s="8">
        <f t="shared" si="4"/>
        <v>0</v>
      </c>
    </row>
    <row r="278" spans="2:4" x14ac:dyDescent="0.3">
      <c r="B278" t="s">
        <v>1331</v>
      </c>
      <c r="C278" s="8">
        <v>5962.1422499999999</v>
      </c>
      <c r="D278" s="8">
        <f t="shared" si="4"/>
        <v>0</v>
      </c>
    </row>
    <row r="279" spans="2:4" x14ac:dyDescent="0.3">
      <c r="B279" t="s">
        <v>823</v>
      </c>
      <c r="C279" s="8">
        <v>624.43503999999996</v>
      </c>
      <c r="D279" s="8">
        <f t="shared" si="4"/>
        <v>0</v>
      </c>
    </row>
    <row r="280" spans="2:4" x14ac:dyDescent="0.3">
      <c r="B280" t="s">
        <v>1062</v>
      </c>
      <c r="C280" s="8">
        <v>6229.7423999999992</v>
      </c>
      <c r="D280" s="8">
        <f t="shared" si="4"/>
        <v>0</v>
      </c>
    </row>
    <row r="281" spans="2:4" x14ac:dyDescent="0.3">
      <c r="B281" t="s">
        <v>983</v>
      </c>
      <c r="C281" s="8">
        <v>11813.604160000001</v>
      </c>
      <c r="D281" s="8">
        <f t="shared" si="4"/>
        <v>0</v>
      </c>
    </row>
    <row r="282" spans="2:4" x14ac:dyDescent="0.3">
      <c r="B282" t="s">
        <v>869</v>
      </c>
      <c r="C282" s="8">
        <v>27370.540859999997</v>
      </c>
      <c r="D282" s="8">
        <f t="shared" si="4"/>
        <v>0</v>
      </c>
    </row>
    <row r="283" spans="2:4" x14ac:dyDescent="0.3">
      <c r="B283" t="s">
        <v>1007</v>
      </c>
      <c r="C283" s="8">
        <v>29536.716</v>
      </c>
      <c r="D283" s="8">
        <f t="shared" si="4"/>
        <v>0</v>
      </c>
    </row>
    <row r="284" spans="2:4" x14ac:dyDescent="0.3">
      <c r="B284" t="s">
        <v>1161</v>
      </c>
      <c r="C284" s="8">
        <v>13450.74</v>
      </c>
      <c r="D284" s="8">
        <f t="shared" si="4"/>
        <v>0</v>
      </c>
    </row>
    <row r="285" spans="2:4" x14ac:dyDescent="0.3">
      <c r="B285" t="s">
        <v>817</v>
      </c>
      <c r="C285" s="8">
        <v>524.81174999999996</v>
      </c>
      <c r="D285" s="8">
        <f t="shared" si="4"/>
        <v>0</v>
      </c>
    </row>
    <row r="286" spans="2:4" x14ac:dyDescent="0.3">
      <c r="B286" t="s">
        <v>1132</v>
      </c>
      <c r="C286" s="8">
        <v>12972.00222</v>
      </c>
      <c r="D286" s="8">
        <f t="shared" si="4"/>
        <v>0</v>
      </c>
    </row>
    <row r="287" spans="2:4" x14ac:dyDescent="0.3">
      <c r="B287" t="s">
        <v>855</v>
      </c>
      <c r="C287" s="8">
        <v>22983.34563</v>
      </c>
      <c r="D287" s="8">
        <f t="shared" si="4"/>
        <v>0</v>
      </c>
    </row>
    <row r="288" spans="2:4" x14ac:dyDescent="0.3">
      <c r="B288" t="s">
        <v>1359</v>
      </c>
      <c r="C288" s="8">
        <v>5096.4790800000001</v>
      </c>
      <c r="D288" s="8">
        <f t="shared" si="4"/>
        <v>0</v>
      </c>
    </row>
    <row r="289" spans="2:4" x14ac:dyDescent="0.3">
      <c r="B289" t="s">
        <v>1152</v>
      </c>
      <c r="C289" s="8">
        <v>9509.2865999999995</v>
      </c>
      <c r="D289" s="8">
        <f t="shared" si="4"/>
        <v>0</v>
      </c>
    </row>
    <row r="290" spans="2:4" x14ac:dyDescent="0.3">
      <c r="B290" t="s">
        <v>1349</v>
      </c>
      <c r="C290" s="8">
        <v>846.34703999999988</v>
      </c>
      <c r="D290" s="8">
        <f t="shared" si="4"/>
        <v>0</v>
      </c>
    </row>
    <row r="291" spans="2:4" x14ac:dyDescent="0.3">
      <c r="B291" t="s">
        <v>923</v>
      </c>
      <c r="C291" s="8">
        <v>8590.7094000000016</v>
      </c>
      <c r="D291" s="8">
        <f t="shared" si="4"/>
        <v>0</v>
      </c>
    </row>
    <row r="292" spans="2:4" x14ac:dyDescent="0.3">
      <c r="B292" t="s">
        <v>1085</v>
      </c>
      <c r="C292" s="8">
        <v>16487.22781</v>
      </c>
      <c r="D292" s="8">
        <f t="shared" si="4"/>
        <v>0</v>
      </c>
    </row>
    <row r="293" spans="2:4" x14ac:dyDescent="0.3">
      <c r="B293" t="s">
        <v>1283</v>
      </c>
      <c r="C293" s="8">
        <v>1846.8040799999999</v>
      </c>
      <c r="D293" s="8">
        <f t="shared" si="4"/>
        <v>0</v>
      </c>
    </row>
    <row r="294" spans="2:4" x14ac:dyDescent="0.3">
      <c r="B294" t="s">
        <v>1031</v>
      </c>
      <c r="C294" s="8">
        <v>3190.8713200000002</v>
      </c>
      <c r="D294" s="8">
        <f t="shared" si="4"/>
        <v>0</v>
      </c>
    </row>
    <row r="295" spans="2:4" x14ac:dyDescent="0.3">
      <c r="B295" t="s">
        <v>785</v>
      </c>
      <c r="C295" s="8">
        <v>599.53200000000004</v>
      </c>
      <c r="D295" s="8">
        <f t="shared" si="4"/>
        <v>0</v>
      </c>
    </row>
    <row r="296" spans="2:4" x14ac:dyDescent="0.3">
      <c r="B296" t="s">
        <v>986</v>
      </c>
      <c r="C296" s="8">
        <v>17689.623</v>
      </c>
      <c r="D296" s="8">
        <f t="shared" si="4"/>
        <v>0</v>
      </c>
    </row>
    <row r="297" spans="2:4" x14ac:dyDescent="0.3">
      <c r="B297" t="s">
        <v>1106</v>
      </c>
      <c r="C297" s="8">
        <v>32280.32474</v>
      </c>
      <c r="D297" s="8">
        <f t="shared" si="4"/>
        <v>0</v>
      </c>
    </row>
    <row r="298" spans="2:4" x14ac:dyDescent="0.3">
      <c r="B298" t="s">
        <v>1166</v>
      </c>
      <c r="C298" s="8">
        <v>12967.958640000001</v>
      </c>
      <c r="D298" s="8">
        <f t="shared" si="4"/>
        <v>0</v>
      </c>
    </row>
    <row r="299" spans="2:4" x14ac:dyDescent="0.3">
      <c r="B299" t="s">
        <v>1233</v>
      </c>
      <c r="C299" s="8">
        <v>20332.775539999999</v>
      </c>
      <c r="D299" s="8">
        <f t="shared" si="4"/>
        <v>0</v>
      </c>
    </row>
    <row r="300" spans="2:4" x14ac:dyDescent="0.3">
      <c r="B300" t="s">
        <v>789</v>
      </c>
      <c r="C300" s="8">
        <v>31680.795320000001</v>
      </c>
      <c r="D300" s="8">
        <f t="shared" si="4"/>
        <v>0</v>
      </c>
    </row>
    <row r="301" spans="2:4" x14ac:dyDescent="0.3">
      <c r="B301" t="s">
        <v>938</v>
      </c>
      <c r="C301" s="8">
        <v>25553.782800000001</v>
      </c>
      <c r="D301" s="8">
        <f t="shared" si="4"/>
        <v>0</v>
      </c>
    </row>
    <row r="302" spans="2:4" x14ac:dyDescent="0.3">
      <c r="B302" t="s">
        <v>1190</v>
      </c>
      <c r="C302" s="8">
        <v>7854.6931199999999</v>
      </c>
      <c r="D302" s="8">
        <f t="shared" si="4"/>
        <v>0</v>
      </c>
    </row>
    <row r="303" spans="2:4" x14ac:dyDescent="0.3">
      <c r="B303" t="s">
        <v>864</v>
      </c>
      <c r="C303" s="8">
        <v>7703.8640800000003</v>
      </c>
      <c r="D303" s="8">
        <f t="shared" si="4"/>
        <v>0</v>
      </c>
    </row>
    <row r="304" spans="2:4" x14ac:dyDescent="0.3">
      <c r="B304" t="s">
        <v>797</v>
      </c>
      <c r="C304" s="8">
        <v>72665.817450000002</v>
      </c>
      <c r="D304" s="8">
        <f t="shared" si="4"/>
        <v>0</v>
      </c>
    </row>
    <row r="305" spans="2:4" x14ac:dyDescent="0.3">
      <c r="B305" t="s">
        <v>967</v>
      </c>
      <c r="C305" s="8">
        <v>5280.8577599999999</v>
      </c>
      <c r="D305" s="8">
        <f t="shared" si="4"/>
        <v>0</v>
      </c>
    </row>
    <row r="306" spans="2:4" x14ac:dyDescent="0.3">
      <c r="B306" t="s">
        <v>912</v>
      </c>
      <c r="C306" s="8">
        <v>7098.5495999999994</v>
      </c>
      <c r="D306" s="8">
        <f t="shared" si="4"/>
        <v>0</v>
      </c>
    </row>
    <row r="307" spans="2:4" x14ac:dyDescent="0.3">
      <c r="B307" t="s">
        <v>1039</v>
      </c>
      <c r="C307" s="8">
        <v>1641.7107199999998</v>
      </c>
      <c r="D307" s="8">
        <f t="shared" si="4"/>
        <v>0</v>
      </c>
    </row>
    <row r="308" spans="2:4" x14ac:dyDescent="0.3">
      <c r="B308" t="s">
        <v>1181</v>
      </c>
      <c r="C308" s="8">
        <v>45547.183360000003</v>
      </c>
      <c r="D308" s="8">
        <f t="shared" si="4"/>
        <v>0</v>
      </c>
    </row>
    <row r="309" spans="2:4" x14ac:dyDescent="0.3">
      <c r="B309" t="s">
        <v>1014</v>
      </c>
      <c r="C309" s="8">
        <v>17441.021520000002</v>
      </c>
      <c r="D309" s="8">
        <f t="shared" si="4"/>
        <v>0</v>
      </c>
    </row>
    <row r="310" spans="2:4" x14ac:dyDescent="0.3">
      <c r="B310" t="s">
        <v>1032</v>
      </c>
      <c r="C310" s="8">
        <v>66.920760000000001</v>
      </c>
      <c r="D310" s="8">
        <f t="shared" si="4"/>
        <v>0</v>
      </c>
    </row>
    <row r="311" spans="2:4" x14ac:dyDescent="0.3">
      <c r="B311" t="s">
        <v>917</v>
      </c>
      <c r="C311" s="8">
        <v>8698.8768300000011</v>
      </c>
      <c r="D311" s="8">
        <f t="shared" si="4"/>
        <v>0</v>
      </c>
    </row>
    <row r="312" spans="2:4" x14ac:dyDescent="0.3">
      <c r="B312" t="s">
        <v>1097</v>
      </c>
      <c r="C312" s="8">
        <v>7327.9533600000004</v>
      </c>
      <c r="D312" s="8">
        <f t="shared" si="4"/>
        <v>0</v>
      </c>
    </row>
    <row r="313" spans="2:4" x14ac:dyDescent="0.3">
      <c r="B313" t="s">
        <v>1123</v>
      </c>
      <c r="C313" s="8">
        <v>16142.527829999999</v>
      </c>
      <c r="D313" s="8">
        <f t="shared" si="4"/>
        <v>0</v>
      </c>
    </row>
    <row r="314" spans="2:4" x14ac:dyDescent="0.3">
      <c r="B314" t="s">
        <v>1295</v>
      </c>
      <c r="C314" s="8">
        <v>8520.2954399999999</v>
      </c>
      <c r="D314" s="8">
        <f t="shared" si="4"/>
        <v>0</v>
      </c>
    </row>
    <row r="315" spans="2:4" x14ac:dyDescent="0.3">
      <c r="B315" t="s">
        <v>1306</v>
      </c>
      <c r="C315" s="8">
        <v>14466.95104</v>
      </c>
      <c r="D315" s="8">
        <f t="shared" si="4"/>
        <v>0</v>
      </c>
    </row>
    <row r="316" spans="2:4" x14ac:dyDescent="0.3">
      <c r="B316" t="s">
        <v>1256</v>
      </c>
      <c r="C316" s="8">
        <v>16121.273400000002</v>
      </c>
      <c r="D316" s="8">
        <f t="shared" si="4"/>
        <v>0</v>
      </c>
    </row>
    <row r="317" spans="2:4" x14ac:dyDescent="0.3">
      <c r="B317" t="s">
        <v>1281</v>
      </c>
      <c r="C317" s="8">
        <v>10937.519999999999</v>
      </c>
      <c r="D317" s="8">
        <f t="shared" si="4"/>
        <v>0</v>
      </c>
    </row>
    <row r="318" spans="2:4" x14ac:dyDescent="0.3">
      <c r="B318" t="s">
        <v>1044</v>
      </c>
      <c r="C318" s="8">
        <v>30799.273800000003</v>
      </c>
      <c r="D318" s="8">
        <f t="shared" si="4"/>
        <v>0</v>
      </c>
    </row>
    <row r="319" spans="2:4" x14ac:dyDescent="0.3">
      <c r="B319" t="s">
        <v>929</v>
      </c>
      <c r="C319" s="8">
        <v>31191.64716</v>
      </c>
      <c r="D319" s="8">
        <f t="shared" si="4"/>
        <v>0</v>
      </c>
    </row>
    <row r="320" spans="2:4" x14ac:dyDescent="0.3">
      <c r="B320" t="s">
        <v>899</v>
      </c>
      <c r="C320" s="8">
        <v>85637.740319999997</v>
      </c>
      <c r="D320" s="8">
        <f t="shared" si="4"/>
        <v>0</v>
      </c>
    </row>
    <row r="321" spans="2:4" x14ac:dyDescent="0.3">
      <c r="B321" t="s">
        <v>801</v>
      </c>
      <c r="C321" s="8">
        <v>14287.896349999999</v>
      </c>
      <c r="D321" s="8">
        <f t="shared" si="4"/>
        <v>0</v>
      </c>
    </row>
    <row r="322" spans="2:4" x14ac:dyDescent="0.3">
      <c r="B322" t="s">
        <v>1187</v>
      </c>
      <c r="C322" s="8">
        <v>23132.398349999996</v>
      </c>
      <c r="D322" s="8">
        <f t="shared" si="4"/>
        <v>0</v>
      </c>
    </row>
    <row r="323" spans="2:4" x14ac:dyDescent="0.3">
      <c r="B323" t="s">
        <v>742</v>
      </c>
      <c r="C323" s="8">
        <v>14714.12934</v>
      </c>
      <c r="D323" s="8">
        <f t="shared" ref="D323:D386" si="5">SUMIFS($C$2:$C$630, $A$2:$A$630, $A323)</f>
        <v>0</v>
      </c>
    </row>
    <row r="324" spans="2:4" x14ac:dyDescent="0.3">
      <c r="B324" t="s">
        <v>909</v>
      </c>
      <c r="C324" s="8">
        <v>92715.25</v>
      </c>
      <c r="D324" s="8">
        <f t="shared" si="5"/>
        <v>0</v>
      </c>
    </row>
    <row r="325" spans="2:4" x14ac:dyDescent="0.3">
      <c r="B325" t="s">
        <v>1290</v>
      </c>
      <c r="C325" s="8">
        <v>10519.776450000001</v>
      </c>
      <c r="D325" s="8">
        <f t="shared" si="5"/>
        <v>0</v>
      </c>
    </row>
    <row r="326" spans="2:4" x14ac:dyDescent="0.3">
      <c r="B326" t="s">
        <v>1180</v>
      </c>
      <c r="C326" s="8">
        <v>5565.3272500000003</v>
      </c>
      <c r="D326" s="8">
        <f t="shared" si="5"/>
        <v>0</v>
      </c>
    </row>
    <row r="327" spans="2:4" x14ac:dyDescent="0.3">
      <c r="B327" t="s">
        <v>1314</v>
      </c>
      <c r="C327" s="8">
        <v>1801.4076000000002</v>
      </c>
      <c r="D327" s="8">
        <f t="shared" si="5"/>
        <v>0</v>
      </c>
    </row>
    <row r="328" spans="2:4" x14ac:dyDescent="0.3">
      <c r="B328" t="s">
        <v>925</v>
      </c>
      <c r="C328" s="8">
        <v>8763.2849999999999</v>
      </c>
      <c r="D328" s="8">
        <f t="shared" si="5"/>
        <v>0</v>
      </c>
    </row>
    <row r="329" spans="2:4" x14ac:dyDescent="0.3">
      <c r="B329" t="s">
        <v>902</v>
      </c>
      <c r="C329" s="8">
        <v>6824.2884000000004</v>
      </c>
      <c r="D329" s="8">
        <f t="shared" si="5"/>
        <v>0</v>
      </c>
    </row>
    <row r="330" spans="2:4" x14ac:dyDescent="0.3">
      <c r="B330" t="s">
        <v>1117</v>
      </c>
      <c r="C330" s="8">
        <v>15257.51748</v>
      </c>
      <c r="D330" s="8">
        <f t="shared" si="5"/>
        <v>0</v>
      </c>
    </row>
    <row r="331" spans="2:4" x14ac:dyDescent="0.3">
      <c r="B331" t="s">
        <v>992</v>
      </c>
      <c r="C331" s="8">
        <v>4375.3620000000001</v>
      </c>
      <c r="D331" s="8">
        <f t="shared" si="5"/>
        <v>0</v>
      </c>
    </row>
    <row r="332" spans="2:4" x14ac:dyDescent="0.3">
      <c r="B332" t="s">
        <v>945</v>
      </c>
      <c r="C332" s="8">
        <v>1774.8072</v>
      </c>
      <c r="D332" s="8">
        <f t="shared" si="5"/>
        <v>0</v>
      </c>
    </row>
    <row r="333" spans="2:4" x14ac:dyDescent="0.3">
      <c r="B333" t="s">
        <v>922</v>
      </c>
      <c r="C333" s="8">
        <v>28072.190160000002</v>
      </c>
      <c r="D333" s="8">
        <f t="shared" si="5"/>
        <v>0</v>
      </c>
    </row>
    <row r="334" spans="2:4" x14ac:dyDescent="0.3">
      <c r="B334" t="s">
        <v>813</v>
      </c>
      <c r="C334" s="8">
        <v>4877.1379800000004</v>
      </c>
      <c r="D334" s="8">
        <f t="shared" si="5"/>
        <v>0</v>
      </c>
    </row>
    <row r="335" spans="2:4" x14ac:dyDescent="0.3">
      <c r="B335" t="s">
        <v>1344</v>
      </c>
      <c r="C335" s="8">
        <v>9256.14</v>
      </c>
      <c r="D335" s="8">
        <f t="shared" si="5"/>
        <v>0</v>
      </c>
    </row>
    <row r="336" spans="2:4" x14ac:dyDescent="0.3">
      <c r="B336" t="s">
        <v>1278</v>
      </c>
      <c r="C336" s="8">
        <v>4826.5396199999996</v>
      </c>
      <c r="D336" s="8">
        <f t="shared" si="5"/>
        <v>0</v>
      </c>
    </row>
    <row r="337" spans="2:4" x14ac:dyDescent="0.3">
      <c r="B337" t="s">
        <v>740</v>
      </c>
      <c r="C337" s="8">
        <v>2886.4496399999998</v>
      </c>
      <c r="D337" s="8">
        <f t="shared" si="5"/>
        <v>0</v>
      </c>
    </row>
    <row r="338" spans="2:4" x14ac:dyDescent="0.3">
      <c r="B338" t="s">
        <v>1006</v>
      </c>
      <c r="C338" s="8">
        <v>34632.106319999999</v>
      </c>
      <c r="D338" s="8">
        <f t="shared" si="5"/>
        <v>0</v>
      </c>
    </row>
    <row r="339" spans="2:4" x14ac:dyDescent="0.3">
      <c r="B339" t="s">
        <v>1274</v>
      </c>
      <c r="C339" s="8">
        <v>30652.403519999996</v>
      </c>
      <c r="D339" s="8">
        <f t="shared" si="5"/>
        <v>0</v>
      </c>
    </row>
    <row r="340" spans="2:4" x14ac:dyDescent="0.3">
      <c r="B340" t="s">
        <v>1165</v>
      </c>
      <c r="C340" s="8">
        <v>2627.6239999999998</v>
      </c>
      <c r="D340" s="8">
        <f t="shared" si="5"/>
        <v>0</v>
      </c>
    </row>
    <row r="341" spans="2:4" x14ac:dyDescent="0.3">
      <c r="B341" t="s">
        <v>918</v>
      </c>
      <c r="C341" s="8">
        <v>26408.63841</v>
      </c>
      <c r="D341" s="8">
        <f t="shared" si="5"/>
        <v>0</v>
      </c>
    </row>
    <row r="342" spans="2:4" x14ac:dyDescent="0.3">
      <c r="B342" t="s">
        <v>1228</v>
      </c>
      <c r="C342" s="8">
        <v>4682.9519799999998</v>
      </c>
      <c r="D342" s="8">
        <f t="shared" si="5"/>
        <v>0</v>
      </c>
    </row>
    <row r="343" spans="2:4" x14ac:dyDescent="0.3">
      <c r="B343" t="s">
        <v>988</v>
      </c>
      <c r="C343" s="8">
        <v>6468.2751599999992</v>
      </c>
      <c r="D343" s="8">
        <f t="shared" si="5"/>
        <v>0</v>
      </c>
    </row>
    <row r="344" spans="2:4" x14ac:dyDescent="0.3">
      <c r="B344" t="s">
        <v>822</v>
      </c>
      <c r="C344" s="8">
        <v>11842.8464</v>
      </c>
      <c r="D344" s="8">
        <f t="shared" si="5"/>
        <v>0</v>
      </c>
    </row>
    <row r="345" spans="2:4" x14ac:dyDescent="0.3">
      <c r="B345" t="s">
        <v>852</v>
      </c>
      <c r="C345" s="8">
        <v>5769.2758000000003</v>
      </c>
      <c r="D345" s="8">
        <f t="shared" si="5"/>
        <v>0</v>
      </c>
    </row>
    <row r="346" spans="2:4" x14ac:dyDescent="0.3">
      <c r="B346" t="s">
        <v>1265</v>
      </c>
      <c r="C346" s="8">
        <v>534.57695999999999</v>
      </c>
      <c r="D346" s="8">
        <f t="shared" si="5"/>
        <v>0</v>
      </c>
    </row>
    <row r="347" spans="2:4" x14ac:dyDescent="0.3">
      <c r="B347" t="s">
        <v>897</v>
      </c>
      <c r="C347" s="8">
        <v>12194.714</v>
      </c>
      <c r="D347" s="8">
        <f t="shared" si="5"/>
        <v>0</v>
      </c>
    </row>
    <row r="348" spans="2:4" x14ac:dyDescent="0.3">
      <c r="B348" t="s">
        <v>1232</v>
      </c>
      <c r="C348" s="8">
        <v>16574.544740000001</v>
      </c>
      <c r="D348" s="8">
        <f t="shared" si="5"/>
        <v>0</v>
      </c>
    </row>
    <row r="349" spans="2:4" x14ac:dyDescent="0.3">
      <c r="B349" t="s">
        <v>1052</v>
      </c>
      <c r="C349" s="8">
        <v>2915.4540999999999</v>
      </c>
      <c r="D349" s="8">
        <f t="shared" si="5"/>
        <v>0</v>
      </c>
    </row>
    <row r="350" spans="2:4" x14ac:dyDescent="0.3">
      <c r="B350" t="s">
        <v>1129</v>
      </c>
      <c r="C350" s="8">
        <v>56176.777799999996</v>
      </c>
      <c r="D350" s="8">
        <f t="shared" si="5"/>
        <v>0</v>
      </c>
    </row>
    <row r="351" spans="2:4" x14ac:dyDescent="0.3">
      <c r="B351" t="s">
        <v>1000</v>
      </c>
      <c r="C351" s="8">
        <v>38818.760160000005</v>
      </c>
      <c r="D351" s="8">
        <f t="shared" si="5"/>
        <v>0</v>
      </c>
    </row>
    <row r="352" spans="2:4" x14ac:dyDescent="0.3">
      <c r="B352" t="s">
        <v>894</v>
      </c>
      <c r="C352" s="8">
        <v>22044.871499999997</v>
      </c>
      <c r="D352" s="8">
        <f t="shared" si="5"/>
        <v>0</v>
      </c>
    </row>
    <row r="353" spans="1:4" x14ac:dyDescent="0.3">
      <c r="B353" t="s">
        <v>774</v>
      </c>
      <c r="C353" s="8">
        <v>41106.800970000004</v>
      </c>
      <c r="D353" s="8">
        <f t="shared" si="5"/>
        <v>0</v>
      </c>
    </row>
    <row r="354" spans="1:4" x14ac:dyDescent="0.3">
      <c r="A354" t="s">
        <v>729</v>
      </c>
      <c r="B354" t="s">
        <v>1230</v>
      </c>
      <c r="C354" s="8">
        <v>25249.613219999999</v>
      </c>
      <c r="D354" s="8">
        <f t="shared" si="5"/>
        <v>25249.613219999999</v>
      </c>
    </row>
    <row r="355" spans="1:4" x14ac:dyDescent="0.3">
      <c r="B355" t="s">
        <v>1045</v>
      </c>
      <c r="C355" s="8">
        <v>879.05840000000001</v>
      </c>
      <c r="D355" s="8">
        <f t="shared" si="5"/>
        <v>0</v>
      </c>
    </row>
    <row r="356" spans="1:4" x14ac:dyDescent="0.3">
      <c r="B356" t="s">
        <v>1229</v>
      </c>
      <c r="C356" s="8">
        <v>30692.47896</v>
      </c>
      <c r="D356" s="8">
        <f t="shared" si="5"/>
        <v>0</v>
      </c>
    </row>
    <row r="357" spans="1:4" x14ac:dyDescent="0.3">
      <c r="B357" t="s">
        <v>1324</v>
      </c>
      <c r="C357" s="8">
        <v>51768.181920000003</v>
      </c>
      <c r="D357" s="8">
        <f t="shared" si="5"/>
        <v>0</v>
      </c>
    </row>
    <row r="358" spans="1:4" x14ac:dyDescent="0.3">
      <c r="B358" t="s">
        <v>1114</v>
      </c>
      <c r="C358" s="8">
        <v>12881.097599999999</v>
      </c>
      <c r="D358" s="8">
        <f t="shared" si="5"/>
        <v>0</v>
      </c>
    </row>
    <row r="359" spans="1:4" x14ac:dyDescent="0.3">
      <c r="B359" t="s">
        <v>775</v>
      </c>
      <c r="C359" s="8">
        <v>10558.74</v>
      </c>
      <c r="D359" s="8">
        <f t="shared" si="5"/>
        <v>0</v>
      </c>
    </row>
    <row r="360" spans="1:4" x14ac:dyDescent="0.3">
      <c r="B360" t="s">
        <v>957</v>
      </c>
      <c r="C360" s="8">
        <v>66988.771199999988</v>
      </c>
      <c r="D360" s="8">
        <f t="shared" si="5"/>
        <v>0</v>
      </c>
    </row>
    <row r="361" spans="1:4" x14ac:dyDescent="0.3">
      <c r="B361" t="s">
        <v>960</v>
      </c>
      <c r="C361" s="8">
        <v>30479.418970000002</v>
      </c>
      <c r="D361" s="8">
        <f t="shared" si="5"/>
        <v>0</v>
      </c>
    </row>
    <row r="362" spans="1:4" x14ac:dyDescent="0.3">
      <c r="B362" t="s">
        <v>1036</v>
      </c>
      <c r="C362" s="8">
        <v>39686.4182</v>
      </c>
      <c r="D362" s="8">
        <f t="shared" si="5"/>
        <v>0</v>
      </c>
    </row>
    <row r="363" spans="1:4" x14ac:dyDescent="0.3">
      <c r="B363" t="s">
        <v>832</v>
      </c>
      <c r="C363" s="8">
        <v>5328.4890400000004</v>
      </c>
      <c r="D363" s="8">
        <f t="shared" si="5"/>
        <v>0</v>
      </c>
    </row>
    <row r="364" spans="1:4" x14ac:dyDescent="0.3">
      <c r="B364" t="s">
        <v>1075</v>
      </c>
      <c r="C364" s="8">
        <v>1115.1975999999997</v>
      </c>
      <c r="D364" s="8">
        <f t="shared" si="5"/>
        <v>0</v>
      </c>
    </row>
    <row r="365" spans="1:4" x14ac:dyDescent="0.3">
      <c r="B365" t="s">
        <v>807</v>
      </c>
      <c r="C365" s="8">
        <v>9373.460219999999</v>
      </c>
      <c r="D365" s="8">
        <f t="shared" si="5"/>
        <v>0</v>
      </c>
    </row>
    <row r="366" spans="1:4" x14ac:dyDescent="0.3">
      <c r="B366" t="s">
        <v>1213</v>
      </c>
      <c r="C366" s="8">
        <v>40488.792960000006</v>
      </c>
      <c r="D366" s="8">
        <f t="shared" si="5"/>
        <v>0</v>
      </c>
    </row>
    <row r="367" spans="1:4" x14ac:dyDescent="0.3">
      <c r="B367" t="s">
        <v>824</v>
      </c>
      <c r="C367" s="8">
        <v>8324.8326000000015</v>
      </c>
      <c r="D367" s="8">
        <f t="shared" si="5"/>
        <v>0</v>
      </c>
    </row>
    <row r="368" spans="1:4" x14ac:dyDescent="0.3">
      <c r="B368" t="s">
        <v>779</v>
      </c>
      <c r="C368" s="8">
        <v>32506.559399999998</v>
      </c>
      <c r="D368" s="8">
        <f t="shared" si="5"/>
        <v>0</v>
      </c>
    </row>
    <row r="369" spans="2:4" x14ac:dyDescent="0.3">
      <c r="B369" t="s">
        <v>781</v>
      </c>
      <c r="C369" s="8">
        <v>109244</v>
      </c>
      <c r="D369" s="8">
        <f t="shared" si="5"/>
        <v>0</v>
      </c>
    </row>
    <row r="370" spans="2:4" x14ac:dyDescent="0.3">
      <c r="B370" t="s">
        <v>878</v>
      </c>
      <c r="C370" s="8">
        <v>25672.127039999999</v>
      </c>
      <c r="D370" s="8">
        <f t="shared" si="5"/>
        <v>0</v>
      </c>
    </row>
    <row r="371" spans="2:4" x14ac:dyDescent="0.3">
      <c r="B371" t="s">
        <v>991</v>
      </c>
      <c r="C371" s="8">
        <v>2394.1605599999998</v>
      </c>
      <c r="D371" s="8">
        <f t="shared" si="5"/>
        <v>0</v>
      </c>
    </row>
    <row r="372" spans="2:4" x14ac:dyDescent="0.3">
      <c r="B372" t="s">
        <v>1357</v>
      </c>
      <c r="C372" s="8">
        <v>32704.386400000003</v>
      </c>
      <c r="D372" s="8">
        <f t="shared" si="5"/>
        <v>0</v>
      </c>
    </row>
    <row r="373" spans="2:4" x14ac:dyDescent="0.3">
      <c r="B373" t="s">
        <v>1172</v>
      </c>
      <c r="C373" s="8">
        <v>2795.6384399999997</v>
      </c>
      <c r="D373" s="8">
        <f t="shared" si="5"/>
        <v>0</v>
      </c>
    </row>
    <row r="374" spans="2:4" x14ac:dyDescent="0.3">
      <c r="B374" t="s">
        <v>1296</v>
      </c>
      <c r="C374" s="8">
        <v>10166.535600000001</v>
      </c>
      <c r="D374" s="8">
        <f t="shared" si="5"/>
        <v>0</v>
      </c>
    </row>
    <row r="375" spans="2:4" x14ac:dyDescent="0.3">
      <c r="B375" t="s">
        <v>982</v>
      </c>
      <c r="C375" s="8">
        <v>3592.04</v>
      </c>
      <c r="D375" s="8">
        <f t="shared" si="5"/>
        <v>0</v>
      </c>
    </row>
    <row r="376" spans="2:4" x14ac:dyDescent="0.3">
      <c r="B376" t="s">
        <v>1217</v>
      </c>
      <c r="C376" s="8">
        <v>21908.731650000002</v>
      </c>
      <c r="D376" s="8">
        <f t="shared" si="5"/>
        <v>0</v>
      </c>
    </row>
    <row r="377" spans="2:4" x14ac:dyDescent="0.3">
      <c r="B377" t="s">
        <v>1311</v>
      </c>
      <c r="C377" s="8">
        <v>4280.6786400000001</v>
      </c>
      <c r="D377" s="8">
        <f t="shared" si="5"/>
        <v>0</v>
      </c>
    </row>
    <row r="378" spans="2:4" x14ac:dyDescent="0.3">
      <c r="B378" t="s">
        <v>848</v>
      </c>
      <c r="C378" s="8">
        <v>1499.22</v>
      </c>
      <c r="D378" s="8">
        <f t="shared" si="5"/>
        <v>0</v>
      </c>
    </row>
    <row r="379" spans="2:4" x14ac:dyDescent="0.3">
      <c r="B379" t="s">
        <v>755</v>
      </c>
      <c r="C379" s="8">
        <v>19903.585040000002</v>
      </c>
      <c r="D379" s="8">
        <f t="shared" si="5"/>
        <v>0</v>
      </c>
    </row>
    <row r="380" spans="2:4" x14ac:dyDescent="0.3">
      <c r="B380" t="s">
        <v>1133</v>
      </c>
      <c r="C380" s="8">
        <v>17731.623</v>
      </c>
      <c r="D380" s="8">
        <f t="shared" si="5"/>
        <v>0</v>
      </c>
    </row>
    <row r="381" spans="2:4" x14ac:dyDescent="0.3">
      <c r="B381" t="s">
        <v>932</v>
      </c>
      <c r="C381" s="8">
        <v>8349.2224200000001</v>
      </c>
      <c r="D381" s="8">
        <f t="shared" si="5"/>
        <v>0</v>
      </c>
    </row>
    <row r="382" spans="2:4" x14ac:dyDescent="0.3">
      <c r="B382" t="s">
        <v>1110</v>
      </c>
      <c r="C382" s="8">
        <v>43553.493060000001</v>
      </c>
      <c r="D382" s="8">
        <f t="shared" si="5"/>
        <v>0</v>
      </c>
    </row>
    <row r="383" spans="2:4" x14ac:dyDescent="0.3">
      <c r="B383" t="s">
        <v>1309</v>
      </c>
      <c r="C383" s="8">
        <v>13882.6016</v>
      </c>
      <c r="D383" s="8">
        <f t="shared" si="5"/>
        <v>0</v>
      </c>
    </row>
    <row r="384" spans="2:4" x14ac:dyDescent="0.3">
      <c r="B384" t="s">
        <v>1240</v>
      </c>
      <c r="C384" s="8">
        <v>15323.926799999999</v>
      </c>
      <c r="D384" s="8">
        <f t="shared" si="5"/>
        <v>0</v>
      </c>
    </row>
    <row r="385" spans="2:4" x14ac:dyDescent="0.3">
      <c r="B385" t="s">
        <v>1041</v>
      </c>
      <c r="C385" s="8">
        <v>3644.3212800000006</v>
      </c>
      <c r="D385" s="8">
        <f t="shared" si="5"/>
        <v>0</v>
      </c>
    </row>
    <row r="386" spans="2:4" x14ac:dyDescent="0.3">
      <c r="B386" t="s">
        <v>1308</v>
      </c>
      <c r="C386" s="8">
        <v>12091.190399999999</v>
      </c>
      <c r="D386" s="8">
        <f t="shared" si="5"/>
        <v>0</v>
      </c>
    </row>
    <row r="387" spans="2:4" x14ac:dyDescent="0.3">
      <c r="B387" t="s">
        <v>1116</v>
      </c>
      <c r="C387" s="8">
        <v>47693.373</v>
      </c>
      <c r="D387" s="8">
        <f t="shared" ref="D387:D450" si="6">SUMIFS($C$2:$C$630, $A$2:$A$630, $A387)</f>
        <v>0</v>
      </c>
    </row>
    <row r="388" spans="2:4" x14ac:dyDescent="0.3">
      <c r="B388" t="s">
        <v>1091</v>
      </c>
      <c r="C388" s="8">
        <v>49336.511399999996</v>
      </c>
      <c r="D388" s="8">
        <f t="shared" si="6"/>
        <v>0</v>
      </c>
    </row>
    <row r="389" spans="2:4" x14ac:dyDescent="0.3">
      <c r="B389" t="s">
        <v>1051</v>
      </c>
      <c r="C389" s="8">
        <v>16306.59375</v>
      </c>
      <c r="D389" s="8">
        <f t="shared" si="6"/>
        <v>0</v>
      </c>
    </row>
    <row r="390" spans="2:4" x14ac:dyDescent="0.3">
      <c r="B390" t="s">
        <v>863</v>
      </c>
      <c r="C390" s="8">
        <v>16071.44868</v>
      </c>
      <c r="D390" s="8">
        <f t="shared" si="6"/>
        <v>0</v>
      </c>
    </row>
    <row r="391" spans="2:4" x14ac:dyDescent="0.3">
      <c r="B391" t="s">
        <v>1251</v>
      </c>
      <c r="C391" s="8">
        <v>9807.7842799999999</v>
      </c>
      <c r="D391" s="8">
        <f t="shared" si="6"/>
        <v>0</v>
      </c>
    </row>
    <row r="392" spans="2:4" x14ac:dyDescent="0.3">
      <c r="B392" t="s">
        <v>846</v>
      </c>
      <c r="C392" s="8">
        <v>34.689059999999998</v>
      </c>
      <c r="D392" s="8">
        <f t="shared" si="6"/>
        <v>0</v>
      </c>
    </row>
    <row r="393" spans="2:4" x14ac:dyDescent="0.3">
      <c r="B393" t="s">
        <v>1282</v>
      </c>
      <c r="C393" s="8">
        <v>29673.454499999993</v>
      </c>
      <c r="D393" s="8">
        <f t="shared" si="6"/>
        <v>0</v>
      </c>
    </row>
    <row r="394" spans="2:4" x14ac:dyDescent="0.3">
      <c r="B394" t="s">
        <v>1055</v>
      </c>
      <c r="C394" s="8">
        <v>7493.1076000000012</v>
      </c>
      <c r="D394" s="8">
        <f t="shared" si="6"/>
        <v>0</v>
      </c>
    </row>
    <row r="395" spans="2:4" x14ac:dyDescent="0.3">
      <c r="B395" t="s">
        <v>1354</v>
      </c>
      <c r="C395" s="8">
        <v>30229.994880000002</v>
      </c>
      <c r="D395" s="8">
        <f t="shared" si="6"/>
        <v>0</v>
      </c>
    </row>
    <row r="396" spans="2:4" x14ac:dyDescent="0.3">
      <c r="B396" t="s">
        <v>1356</v>
      </c>
      <c r="C396" s="8">
        <v>50090.397499999999</v>
      </c>
      <c r="D396" s="8">
        <f t="shared" si="6"/>
        <v>0</v>
      </c>
    </row>
    <row r="397" spans="2:4" x14ac:dyDescent="0.3">
      <c r="B397" t="s">
        <v>814</v>
      </c>
      <c r="C397" s="8">
        <v>60292.805299999993</v>
      </c>
      <c r="D397" s="8">
        <f t="shared" si="6"/>
        <v>0</v>
      </c>
    </row>
    <row r="398" spans="2:4" x14ac:dyDescent="0.3">
      <c r="B398" t="s">
        <v>1056</v>
      </c>
      <c r="C398" s="8">
        <v>39546.774539999999</v>
      </c>
      <c r="D398" s="8">
        <f t="shared" si="6"/>
        <v>0</v>
      </c>
    </row>
    <row r="399" spans="2:4" x14ac:dyDescent="0.3">
      <c r="B399" t="s">
        <v>1277</v>
      </c>
      <c r="C399" s="8">
        <v>10792.637119999999</v>
      </c>
      <c r="D399" s="8">
        <f t="shared" si="6"/>
        <v>0</v>
      </c>
    </row>
    <row r="400" spans="2:4" x14ac:dyDescent="0.3">
      <c r="B400" t="s">
        <v>782</v>
      </c>
      <c r="C400" s="8">
        <v>35621.302319999995</v>
      </c>
      <c r="D400" s="8">
        <f t="shared" si="6"/>
        <v>0</v>
      </c>
    </row>
    <row r="401" spans="2:4" x14ac:dyDescent="0.3">
      <c r="B401" t="s">
        <v>1196</v>
      </c>
      <c r="C401" s="8">
        <v>1886.9915999999998</v>
      </c>
      <c r="D401" s="8">
        <f t="shared" si="6"/>
        <v>0</v>
      </c>
    </row>
    <row r="402" spans="2:4" x14ac:dyDescent="0.3">
      <c r="B402" t="s">
        <v>1346</v>
      </c>
      <c r="C402" s="8">
        <v>18500.693520000001</v>
      </c>
      <c r="D402" s="8">
        <f t="shared" si="6"/>
        <v>0</v>
      </c>
    </row>
    <row r="403" spans="2:4" x14ac:dyDescent="0.3">
      <c r="B403" t="s">
        <v>1113</v>
      </c>
      <c r="C403" s="8">
        <v>33200.038079999998</v>
      </c>
      <c r="D403" s="8">
        <f t="shared" si="6"/>
        <v>0</v>
      </c>
    </row>
    <row r="404" spans="2:4" x14ac:dyDescent="0.3">
      <c r="B404" t="s">
        <v>1010</v>
      </c>
      <c r="C404" s="8">
        <v>79548.755999999994</v>
      </c>
      <c r="D404" s="8">
        <f t="shared" si="6"/>
        <v>0</v>
      </c>
    </row>
    <row r="405" spans="2:4" x14ac:dyDescent="0.3">
      <c r="B405" t="s">
        <v>928</v>
      </c>
      <c r="C405" s="8">
        <v>3928.3797600000003</v>
      </c>
      <c r="D405" s="8">
        <f t="shared" si="6"/>
        <v>0</v>
      </c>
    </row>
    <row r="406" spans="2:4" x14ac:dyDescent="0.3">
      <c r="B406" t="s">
        <v>1345</v>
      </c>
      <c r="C406" s="8">
        <v>82141.339799999987</v>
      </c>
      <c r="D406" s="8">
        <f t="shared" si="6"/>
        <v>0</v>
      </c>
    </row>
    <row r="407" spans="2:4" x14ac:dyDescent="0.3">
      <c r="B407" t="s">
        <v>1200</v>
      </c>
      <c r="C407" s="8">
        <v>14261.92439</v>
      </c>
      <c r="D407" s="8">
        <f t="shared" si="6"/>
        <v>0</v>
      </c>
    </row>
    <row r="408" spans="2:4" x14ac:dyDescent="0.3">
      <c r="B408" t="s">
        <v>937</v>
      </c>
      <c r="C408" s="8">
        <v>47962.717579999997</v>
      </c>
      <c r="D408" s="8">
        <f t="shared" si="6"/>
        <v>0</v>
      </c>
    </row>
    <row r="409" spans="2:4" x14ac:dyDescent="0.3">
      <c r="B409" t="s">
        <v>1334</v>
      </c>
      <c r="C409" s="8">
        <v>1062.5902000000001</v>
      </c>
      <c r="D409" s="8">
        <f t="shared" si="6"/>
        <v>0</v>
      </c>
    </row>
    <row r="410" spans="2:4" x14ac:dyDescent="0.3">
      <c r="B410" t="s">
        <v>1237</v>
      </c>
      <c r="C410" s="8">
        <v>10189.8891</v>
      </c>
      <c r="D410" s="8">
        <f t="shared" si="6"/>
        <v>0</v>
      </c>
    </row>
    <row r="411" spans="2:4" x14ac:dyDescent="0.3">
      <c r="B411" t="s">
        <v>854</v>
      </c>
      <c r="C411" s="8">
        <v>39516.804389999998</v>
      </c>
      <c r="D411" s="8">
        <f t="shared" si="6"/>
        <v>0</v>
      </c>
    </row>
    <row r="412" spans="2:4" x14ac:dyDescent="0.3">
      <c r="B412" t="s">
        <v>842</v>
      </c>
      <c r="C412" s="8">
        <v>1660.3999999999999</v>
      </c>
      <c r="D412" s="8">
        <f t="shared" si="6"/>
        <v>0</v>
      </c>
    </row>
    <row r="413" spans="2:4" x14ac:dyDescent="0.3">
      <c r="B413" t="s">
        <v>1269</v>
      </c>
      <c r="C413" s="8">
        <v>7823.4472399999995</v>
      </c>
      <c r="D413" s="8">
        <f t="shared" si="6"/>
        <v>0</v>
      </c>
    </row>
    <row r="414" spans="2:4" x14ac:dyDescent="0.3">
      <c r="B414" t="s">
        <v>1147</v>
      </c>
      <c r="C414" s="8">
        <v>31513.423040000001</v>
      </c>
      <c r="D414" s="8">
        <f t="shared" si="6"/>
        <v>0</v>
      </c>
    </row>
    <row r="415" spans="2:4" x14ac:dyDescent="0.3">
      <c r="B415" t="s">
        <v>818</v>
      </c>
      <c r="C415" s="8">
        <v>21062.61248</v>
      </c>
      <c r="D415" s="8">
        <f t="shared" si="6"/>
        <v>0</v>
      </c>
    </row>
    <row r="416" spans="2:4" x14ac:dyDescent="0.3">
      <c r="B416" t="s">
        <v>1284</v>
      </c>
      <c r="C416" s="8">
        <v>18830.12472</v>
      </c>
      <c r="D416" s="8">
        <f t="shared" si="6"/>
        <v>0</v>
      </c>
    </row>
    <row r="417" spans="2:4" x14ac:dyDescent="0.3">
      <c r="B417" t="s">
        <v>949</v>
      </c>
      <c r="C417" s="8">
        <v>15253.069799999999</v>
      </c>
      <c r="D417" s="8">
        <f t="shared" si="6"/>
        <v>0</v>
      </c>
    </row>
    <row r="418" spans="2:4" x14ac:dyDescent="0.3">
      <c r="B418" t="s">
        <v>1112</v>
      </c>
      <c r="C418" s="8">
        <v>6576.298960000001</v>
      </c>
      <c r="D418" s="8">
        <f t="shared" si="6"/>
        <v>0</v>
      </c>
    </row>
    <row r="419" spans="2:4" x14ac:dyDescent="0.3">
      <c r="B419" t="s">
        <v>889</v>
      </c>
      <c r="C419" s="8">
        <v>8909.6646800000017</v>
      </c>
      <c r="D419" s="8">
        <f t="shared" si="6"/>
        <v>0</v>
      </c>
    </row>
    <row r="420" spans="2:4" x14ac:dyDescent="0.3">
      <c r="B420" t="s">
        <v>766</v>
      </c>
      <c r="C420" s="8">
        <v>9647.3852800000004</v>
      </c>
      <c r="D420" s="8">
        <f t="shared" si="6"/>
        <v>0</v>
      </c>
    </row>
    <row r="421" spans="2:4" x14ac:dyDescent="0.3">
      <c r="B421" t="s">
        <v>1167</v>
      </c>
      <c r="C421" s="8">
        <v>1950.0031200000001</v>
      </c>
      <c r="D421" s="8">
        <f t="shared" si="6"/>
        <v>0</v>
      </c>
    </row>
    <row r="422" spans="2:4" x14ac:dyDescent="0.3">
      <c r="B422" t="s">
        <v>1236</v>
      </c>
      <c r="C422" s="8">
        <v>8637.1874499999994</v>
      </c>
      <c r="D422" s="8">
        <f t="shared" si="6"/>
        <v>0</v>
      </c>
    </row>
    <row r="423" spans="2:4" x14ac:dyDescent="0.3">
      <c r="B423" t="s">
        <v>1015</v>
      </c>
      <c r="C423" s="8">
        <v>13035.970220000001</v>
      </c>
      <c r="D423" s="8">
        <f t="shared" si="6"/>
        <v>0</v>
      </c>
    </row>
    <row r="424" spans="2:4" x14ac:dyDescent="0.3">
      <c r="B424" t="s">
        <v>857</v>
      </c>
      <c r="C424" s="8">
        <v>10817.3416</v>
      </c>
      <c r="D424" s="8">
        <f t="shared" si="6"/>
        <v>0</v>
      </c>
    </row>
    <row r="425" spans="2:4" x14ac:dyDescent="0.3">
      <c r="B425" t="s">
        <v>1353</v>
      </c>
      <c r="C425" s="8">
        <v>2355.2113199999999</v>
      </c>
      <c r="D425" s="8">
        <f t="shared" si="6"/>
        <v>0</v>
      </c>
    </row>
    <row r="426" spans="2:4" x14ac:dyDescent="0.3">
      <c r="B426" t="s">
        <v>890</v>
      </c>
      <c r="C426" s="8">
        <v>7203.8047000000006</v>
      </c>
      <c r="D426" s="8">
        <f t="shared" si="6"/>
        <v>0</v>
      </c>
    </row>
    <row r="427" spans="2:4" x14ac:dyDescent="0.3">
      <c r="B427" t="s">
        <v>1272</v>
      </c>
      <c r="C427" s="8">
        <v>3340.6370000000002</v>
      </c>
      <c r="D427" s="8">
        <f t="shared" si="6"/>
        <v>0</v>
      </c>
    </row>
    <row r="428" spans="2:4" x14ac:dyDescent="0.3">
      <c r="B428" t="s">
        <v>1348</v>
      </c>
      <c r="C428" s="8">
        <v>10786.32144</v>
      </c>
      <c r="D428" s="8">
        <f t="shared" si="6"/>
        <v>0</v>
      </c>
    </row>
    <row r="429" spans="2:4" x14ac:dyDescent="0.3">
      <c r="B429" t="s">
        <v>1087</v>
      </c>
      <c r="C429" s="8">
        <v>34816.968000000001</v>
      </c>
      <c r="D429" s="8">
        <f t="shared" si="6"/>
        <v>0</v>
      </c>
    </row>
    <row r="430" spans="2:4" x14ac:dyDescent="0.3">
      <c r="B430" t="s">
        <v>1065</v>
      </c>
      <c r="C430" s="8">
        <v>8764.4065599999994</v>
      </c>
      <c r="D430" s="8">
        <f t="shared" si="6"/>
        <v>0</v>
      </c>
    </row>
    <row r="431" spans="2:4" x14ac:dyDescent="0.3">
      <c r="B431" t="s">
        <v>996</v>
      </c>
      <c r="C431" s="8">
        <v>8186.057600000001</v>
      </c>
      <c r="D431" s="8">
        <f t="shared" si="6"/>
        <v>0</v>
      </c>
    </row>
    <row r="432" spans="2:4" x14ac:dyDescent="0.3">
      <c r="B432" t="s">
        <v>1301</v>
      </c>
      <c r="C432" s="8">
        <v>34307.159999999996</v>
      </c>
      <c r="D432" s="8">
        <f t="shared" si="6"/>
        <v>0</v>
      </c>
    </row>
    <row r="433" spans="1:4" x14ac:dyDescent="0.3">
      <c r="B433" t="s">
        <v>1263</v>
      </c>
      <c r="C433" s="8">
        <v>9262.0686600000008</v>
      </c>
      <c r="D433" s="8">
        <f t="shared" si="6"/>
        <v>0</v>
      </c>
    </row>
    <row r="434" spans="1:4" x14ac:dyDescent="0.3">
      <c r="B434" t="s">
        <v>1078</v>
      </c>
      <c r="C434" s="8">
        <v>3175.1547799999998</v>
      </c>
      <c r="D434" s="8">
        <f t="shared" si="6"/>
        <v>0</v>
      </c>
    </row>
    <row r="435" spans="1:4" x14ac:dyDescent="0.3">
      <c r="B435" t="s">
        <v>736</v>
      </c>
      <c r="C435" s="8">
        <v>319.72248000000002</v>
      </c>
      <c r="D435" s="8">
        <f t="shared" si="6"/>
        <v>0</v>
      </c>
    </row>
    <row r="436" spans="1:4" x14ac:dyDescent="0.3">
      <c r="B436" t="s">
        <v>763</v>
      </c>
      <c r="C436" s="8">
        <v>20084.133720000002</v>
      </c>
      <c r="D436" s="8">
        <f t="shared" si="6"/>
        <v>0</v>
      </c>
    </row>
    <row r="437" spans="1:4" x14ac:dyDescent="0.3">
      <c r="B437" t="s">
        <v>1169</v>
      </c>
      <c r="C437" s="8">
        <v>5546.4642200000008</v>
      </c>
      <c r="D437" s="8">
        <f t="shared" si="6"/>
        <v>0</v>
      </c>
    </row>
    <row r="438" spans="1:4" x14ac:dyDescent="0.3">
      <c r="B438" t="s">
        <v>1021</v>
      </c>
      <c r="C438" s="8">
        <v>20028.787380000002</v>
      </c>
      <c r="D438" s="8">
        <f t="shared" si="6"/>
        <v>0</v>
      </c>
    </row>
    <row r="439" spans="1:4" x14ac:dyDescent="0.3">
      <c r="B439" t="s">
        <v>788</v>
      </c>
      <c r="C439" s="8">
        <v>215.19839999999996</v>
      </c>
      <c r="D439" s="8">
        <f t="shared" si="6"/>
        <v>0</v>
      </c>
    </row>
    <row r="440" spans="1:4" x14ac:dyDescent="0.3">
      <c r="A440" t="s">
        <v>730</v>
      </c>
      <c r="B440" t="s">
        <v>1154</v>
      </c>
      <c r="C440" s="8">
        <v>9984.7160999999978</v>
      </c>
      <c r="D440" s="8">
        <f t="shared" si="6"/>
        <v>9984.7160999999978</v>
      </c>
    </row>
    <row r="441" spans="1:4" x14ac:dyDescent="0.3">
      <c r="B441" t="s">
        <v>751</v>
      </c>
      <c r="C441" s="8">
        <v>35367.211040000002</v>
      </c>
      <c r="D441" s="8">
        <f t="shared" si="6"/>
        <v>0</v>
      </c>
    </row>
    <row r="442" spans="1:4" x14ac:dyDescent="0.3">
      <c r="B442" t="s">
        <v>1016</v>
      </c>
      <c r="C442" s="8">
        <v>667.74</v>
      </c>
      <c r="D442" s="8">
        <f t="shared" si="6"/>
        <v>0</v>
      </c>
    </row>
    <row r="443" spans="1:4" x14ac:dyDescent="0.3">
      <c r="B443" t="s">
        <v>1081</v>
      </c>
      <c r="C443" s="8">
        <v>2206.8000000000002</v>
      </c>
      <c r="D443" s="8">
        <f t="shared" si="6"/>
        <v>0</v>
      </c>
    </row>
    <row r="444" spans="1:4" x14ac:dyDescent="0.3">
      <c r="B444" t="s">
        <v>947</v>
      </c>
      <c r="C444" s="8">
        <v>24223.05</v>
      </c>
      <c r="D444" s="8">
        <f t="shared" si="6"/>
        <v>0</v>
      </c>
    </row>
    <row r="445" spans="1:4" x14ac:dyDescent="0.3">
      <c r="B445" t="s">
        <v>1077</v>
      </c>
      <c r="C445" s="8">
        <v>8938.8996600000009</v>
      </c>
      <c r="D445" s="8">
        <f t="shared" si="6"/>
        <v>0</v>
      </c>
    </row>
    <row r="446" spans="1:4" x14ac:dyDescent="0.3">
      <c r="B446" t="s">
        <v>762</v>
      </c>
      <c r="C446" s="8">
        <v>3913.2000000000003</v>
      </c>
      <c r="D446" s="8">
        <f t="shared" si="6"/>
        <v>0</v>
      </c>
    </row>
    <row r="447" spans="1:4" x14ac:dyDescent="0.3">
      <c r="B447" t="s">
        <v>1294</v>
      </c>
      <c r="C447" s="8">
        <v>33071.3145</v>
      </c>
      <c r="D447" s="8">
        <f t="shared" si="6"/>
        <v>0</v>
      </c>
    </row>
    <row r="448" spans="1:4" x14ac:dyDescent="0.3">
      <c r="B448" t="s">
        <v>1246</v>
      </c>
      <c r="C448" s="8">
        <v>5189.8836000000001</v>
      </c>
      <c r="D448" s="8">
        <f t="shared" si="6"/>
        <v>0</v>
      </c>
    </row>
    <row r="449" spans="2:4" x14ac:dyDescent="0.3">
      <c r="B449" t="s">
        <v>936</v>
      </c>
      <c r="C449" s="8">
        <v>25299.040000000001</v>
      </c>
      <c r="D449" s="8">
        <f t="shared" si="6"/>
        <v>0</v>
      </c>
    </row>
    <row r="450" spans="2:4" x14ac:dyDescent="0.3">
      <c r="B450" t="s">
        <v>1105</v>
      </c>
      <c r="C450" s="8">
        <v>16873.45</v>
      </c>
      <c r="D450" s="8">
        <f t="shared" si="6"/>
        <v>0</v>
      </c>
    </row>
    <row r="451" spans="2:4" x14ac:dyDescent="0.3">
      <c r="B451" t="s">
        <v>1061</v>
      </c>
      <c r="C451" s="8">
        <v>3799.8031499999997</v>
      </c>
      <c r="D451" s="8">
        <f t="shared" ref="D451:D514" si="7">SUMIFS($C$2:$C$630, $A$2:$A$630, $A451)</f>
        <v>0</v>
      </c>
    </row>
    <row r="452" spans="2:4" x14ac:dyDescent="0.3">
      <c r="B452" t="s">
        <v>841</v>
      </c>
      <c r="C452" s="8">
        <v>23687.524440000001</v>
      </c>
      <c r="D452" s="8">
        <f t="shared" si="7"/>
        <v>0</v>
      </c>
    </row>
    <row r="453" spans="2:4" x14ac:dyDescent="0.3">
      <c r="B453" t="s">
        <v>1182</v>
      </c>
      <c r="C453" s="8">
        <v>12289.2</v>
      </c>
      <c r="D453" s="8">
        <f t="shared" si="7"/>
        <v>0</v>
      </c>
    </row>
    <row r="454" spans="2:4" x14ac:dyDescent="0.3">
      <c r="B454" t="s">
        <v>972</v>
      </c>
      <c r="C454" s="8">
        <v>6684.1875</v>
      </c>
      <c r="D454" s="8">
        <f t="shared" si="7"/>
        <v>0</v>
      </c>
    </row>
    <row r="455" spans="2:4" x14ac:dyDescent="0.3">
      <c r="B455" t="s">
        <v>1216</v>
      </c>
      <c r="C455" s="8">
        <v>5127.0390600000001</v>
      </c>
      <c r="D455" s="8">
        <f t="shared" si="7"/>
        <v>0</v>
      </c>
    </row>
    <row r="456" spans="2:4" x14ac:dyDescent="0.3">
      <c r="B456" t="s">
        <v>965</v>
      </c>
      <c r="C456" s="8">
        <v>5814.6927299999998</v>
      </c>
      <c r="D456" s="8">
        <f t="shared" si="7"/>
        <v>0</v>
      </c>
    </row>
    <row r="457" spans="2:4" x14ac:dyDescent="0.3">
      <c r="B457" t="s">
        <v>1156</v>
      </c>
      <c r="C457" s="8">
        <v>29627.320319999999</v>
      </c>
      <c r="D457" s="8">
        <f t="shared" si="7"/>
        <v>0</v>
      </c>
    </row>
    <row r="458" spans="2:4" x14ac:dyDescent="0.3">
      <c r="B458" t="s">
        <v>867</v>
      </c>
      <c r="C458" s="8">
        <v>3494.4040799999998</v>
      </c>
      <c r="D458" s="8">
        <f t="shared" si="7"/>
        <v>0</v>
      </c>
    </row>
    <row r="459" spans="2:4" x14ac:dyDescent="0.3">
      <c r="B459" t="s">
        <v>1264</v>
      </c>
      <c r="C459" s="8">
        <v>618.19979999999987</v>
      </c>
      <c r="D459" s="8">
        <f t="shared" si="7"/>
        <v>0</v>
      </c>
    </row>
    <row r="460" spans="2:4" x14ac:dyDescent="0.3">
      <c r="B460" t="s">
        <v>1002</v>
      </c>
      <c r="C460" s="8">
        <v>6946.8</v>
      </c>
      <c r="D460" s="8">
        <f t="shared" si="7"/>
        <v>0</v>
      </c>
    </row>
    <row r="461" spans="2:4" x14ac:dyDescent="0.3">
      <c r="B461" t="s">
        <v>1160</v>
      </c>
      <c r="C461" s="8">
        <v>19637.76528</v>
      </c>
      <c r="D461" s="8">
        <f t="shared" si="7"/>
        <v>0</v>
      </c>
    </row>
    <row r="462" spans="2:4" x14ac:dyDescent="0.3">
      <c r="B462" t="s">
        <v>934</v>
      </c>
      <c r="C462" s="8">
        <v>14963.769179999999</v>
      </c>
      <c r="D462" s="8">
        <f t="shared" si="7"/>
        <v>0</v>
      </c>
    </row>
    <row r="463" spans="2:4" x14ac:dyDescent="0.3">
      <c r="B463" t="s">
        <v>1126</v>
      </c>
      <c r="C463" s="8">
        <v>11285.764020000001</v>
      </c>
      <c r="D463" s="8">
        <f t="shared" si="7"/>
        <v>0</v>
      </c>
    </row>
    <row r="464" spans="2:4" x14ac:dyDescent="0.3">
      <c r="B464" t="s">
        <v>825</v>
      </c>
      <c r="C464" s="8">
        <v>19510.808000000001</v>
      </c>
      <c r="D464" s="8">
        <f t="shared" si="7"/>
        <v>0</v>
      </c>
    </row>
    <row r="465" spans="2:4" x14ac:dyDescent="0.3">
      <c r="B465" t="s">
        <v>975</v>
      </c>
      <c r="C465" s="8">
        <v>9684.8756000000012</v>
      </c>
      <c r="D465" s="8">
        <f t="shared" si="7"/>
        <v>0</v>
      </c>
    </row>
    <row r="466" spans="2:4" x14ac:dyDescent="0.3">
      <c r="B466" t="s">
        <v>1020</v>
      </c>
      <c r="C466" s="8">
        <v>76.138720000000006</v>
      </c>
      <c r="D466" s="8">
        <f t="shared" si="7"/>
        <v>0</v>
      </c>
    </row>
    <row r="467" spans="2:4" x14ac:dyDescent="0.3">
      <c r="B467" t="s">
        <v>997</v>
      </c>
      <c r="C467" s="8">
        <v>560.36831999999993</v>
      </c>
      <c r="D467" s="8">
        <f t="shared" si="7"/>
        <v>0</v>
      </c>
    </row>
    <row r="468" spans="2:4" x14ac:dyDescent="0.3">
      <c r="B468" t="s">
        <v>1068</v>
      </c>
      <c r="C468" s="8">
        <v>4856.35725</v>
      </c>
      <c r="D468" s="8">
        <f t="shared" si="7"/>
        <v>0</v>
      </c>
    </row>
    <row r="469" spans="2:4" x14ac:dyDescent="0.3">
      <c r="B469" t="s">
        <v>1146</v>
      </c>
      <c r="C469" s="8">
        <v>16134.22069</v>
      </c>
      <c r="D469" s="8">
        <f t="shared" si="7"/>
        <v>0</v>
      </c>
    </row>
    <row r="470" spans="2:4" x14ac:dyDescent="0.3">
      <c r="B470" t="s">
        <v>1174</v>
      </c>
      <c r="C470" s="8">
        <v>12668.50728</v>
      </c>
      <c r="D470" s="8">
        <f t="shared" si="7"/>
        <v>0</v>
      </c>
    </row>
    <row r="471" spans="2:4" x14ac:dyDescent="0.3">
      <c r="B471" t="s">
        <v>862</v>
      </c>
      <c r="C471" s="8">
        <v>2642.1686999999997</v>
      </c>
      <c r="D471" s="8">
        <f t="shared" si="7"/>
        <v>0</v>
      </c>
    </row>
    <row r="472" spans="2:4" x14ac:dyDescent="0.3">
      <c r="B472" t="s">
        <v>1304</v>
      </c>
      <c r="C472" s="8">
        <v>841.00536</v>
      </c>
      <c r="D472" s="8">
        <f t="shared" si="7"/>
        <v>0</v>
      </c>
    </row>
    <row r="473" spans="2:4" x14ac:dyDescent="0.3">
      <c r="B473" t="s">
        <v>737</v>
      </c>
      <c r="C473" s="8">
        <v>5225.2710400000005</v>
      </c>
      <c r="D473" s="8">
        <f t="shared" si="7"/>
        <v>0</v>
      </c>
    </row>
    <row r="474" spans="2:4" x14ac:dyDescent="0.3">
      <c r="B474" t="s">
        <v>1317</v>
      </c>
      <c r="C474" s="8">
        <v>22676.312610000001</v>
      </c>
      <c r="D474" s="8">
        <f t="shared" si="7"/>
        <v>0</v>
      </c>
    </row>
    <row r="475" spans="2:4" x14ac:dyDescent="0.3">
      <c r="B475" t="s">
        <v>883</v>
      </c>
      <c r="C475" s="8">
        <v>42495.805439999996</v>
      </c>
      <c r="D475" s="8">
        <f t="shared" si="7"/>
        <v>0</v>
      </c>
    </row>
    <row r="476" spans="2:4" x14ac:dyDescent="0.3">
      <c r="B476" t="s">
        <v>799</v>
      </c>
      <c r="C476" s="8">
        <v>12153.267360000002</v>
      </c>
      <c r="D476" s="8">
        <f t="shared" si="7"/>
        <v>0</v>
      </c>
    </row>
    <row r="477" spans="2:4" x14ac:dyDescent="0.3">
      <c r="B477" t="s">
        <v>1360</v>
      </c>
      <c r="C477" s="8">
        <v>33017.42</v>
      </c>
      <c r="D477" s="8">
        <f t="shared" si="7"/>
        <v>0</v>
      </c>
    </row>
    <row r="478" spans="2:4" x14ac:dyDescent="0.3">
      <c r="B478" t="s">
        <v>979</v>
      </c>
      <c r="C478" s="8">
        <v>2909.8689199999999</v>
      </c>
      <c r="D478" s="8">
        <f t="shared" si="7"/>
        <v>0</v>
      </c>
    </row>
    <row r="479" spans="2:4" x14ac:dyDescent="0.3">
      <c r="B479" t="s">
        <v>765</v>
      </c>
      <c r="C479" s="8">
        <v>26150.364320000001</v>
      </c>
      <c r="D479" s="8">
        <f t="shared" si="7"/>
        <v>0</v>
      </c>
    </row>
    <row r="480" spans="2:4" x14ac:dyDescent="0.3">
      <c r="B480" t="s">
        <v>1109</v>
      </c>
      <c r="C480" s="8">
        <v>38422.022320000004</v>
      </c>
      <c r="D480" s="8">
        <f t="shared" si="7"/>
        <v>0</v>
      </c>
    </row>
    <row r="481" spans="2:4" x14ac:dyDescent="0.3">
      <c r="B481" t="s">
        <v>931</v>
      </c>
      <c r="C481" s="8">
        <v>11326.846439999999</v>
      </c>
      <c r="D481" s="8">
        <f t="shared" si="7"/>
        <v>0</v>
      </c>
    </row>
    <row r="482" spans="2:4" x14ac:dyDescent="0.3">
      <c r="B482" t="s">
        <v>1037</v>
      </c>
      <c r="C482" s="8">
        <v>8093.4784</v>
      </c>
      <c r="D482" s="8">
        <f t="shared" si="7"/>
        <v>0</v>
      </c>
    </row>
    <row r="483" spans="2:4" x14ac:dyDescent="0.3">
      <c r="B483" t="s">
        <v>1318</v>
      </c>
      <c r="C483" s="8">
        <v>370.86</v>
      </c>
      <c r="D483" s="8">
        <f t="shared" si="7"/>
        <v>0</v>
      </c>
    </row>
    <row r="484" spans="2:4" x14ac:dyDescent="0.3">
      <c r="B484" t="s">
        <v>1095</v>
      </c>
      <c r="C484" s="8">
        <v>4804.4682400000002</v>
      </c>
      <c r="D484" s="8">
        <f t="shared" si="7"/>
        <v>0</v>
      </c>
    </row>
    <row r="485" spans="2:4" x14ac:dyDescent="0.3">
      <c r="B485" t="s">
        <v>896</v>
      </c>
      <c r="C485" s="8">
        <v>8154.5511600000009</v>
      </c>
      <c r="D485" s="8">
        <f t="shared" si="7"/>
        <v>0</v>
      </c>
    </row>
    <row r="486" spans="2:4" x14ac:dyDescent="0.3">
      <c r="B486" t="s">
        <v>1186</v>
      </c>
      <c r="C486" s="8">
        <v>11984.891250000001</v>
      </c>
      <c r="D486" s="8">
        <f t="shared" si="7"/>
        <v>0</v>
      </c>
    </row>
    <row r="487" spans="2:4" x14ac:dyDescent="0.3">
      <c r="B487" t="s">
        <v>1162</v>
      </c>
      <c r="C487" s="8">
        <v>41138.261999999995</v>
      </c>
      <c r="D487" s="8">
        <f t="shared" si="7"/>
        <v>0</v>
      </c>
    </row>
    <row r="488" spans="2:4" x14ac:dyDescent="0.3">
      <c r="B488" t="s">
        <v>1140</v>
      </c>
      <c r="C488" s="8">
        <v>21541.017959999997</v>
      </c>
      <c r="D488" s="8">
        <f t="shared" si="7"/>
        <v>0</v>
      </c>
    </row>
    <row r="489" spans="2:4" x14ac:dyDescent="0.3">
      <c r="B489" t="s">
        <v>1219</v>
      </c>
      <c r="C489" s="8">
        <v>5159.7893599999998</v>
      </c>
      <c r="D489" s="8">
        <f t="shared" si="7"/>
        <v>0</v>
      </c>
    </row>
    <row r="490" spans="2:4" x14ac:dyDescent="0.3">
      <c r="B490" t="s">
        <v>1287</v>
      </c>
      <c r="C490" s="8">
        <v>33551.927499999998</v>
      </c>
      <c r="D490" s="8">
        <f t="shared" si="7"/>
        <v>0</v>
      </c>
    </row>
    <row r="491" spans="2:4" x14ac:dyDescent="0.3">
      <c r="B491" t="s">
        <v>1050</v>
      </c>
      <c r="C491" s="8">
        <v>9062.34692</v>
      </c>
      <c r="D491" s="8">
        <f t="shared" si="7"/>
        <v>0</v>
      </c>
    </row>
    <row r="492" spans="2:4" x14ac:dyDescent="0.3">
      <c r="B492" t="s">
        <v>1064</v>
      </c>
      <c r="C492" s="8">
        <v>2537.2908000000002</v>
      </c>
      <c r="D492" s="8">
        <f t="shared" si="7"/>
        <v>0</v>
      </c>
    </row>
    <row r="493" spans="2:4" x14ac:dyDescent="0.3">
      <c r="B493" t="s">
        <v>1222</v>
      </c>
      <c r="C493" s="8">
        <v>9614.4403999999995</v>
      </c>
      <c r="D493" s="8">
        <f t="shared" si="7"/>
        <v>0</v>
      </c>
    </row>
    <row r="494" spans="2:4" x14ac:dyDescent="0.3">
      <c r="B494" t="s">
        <v>1189</v>
      </c>
      <c r="C494" s="8">
        <v>20797.98</v>
      </c>
      <c r="D494" s="8">
        <f t="shared" si="7"/>
        <v>0</v>
      </c>
    </row>
    <row r="495" spans="2:4" x14ac:dyDescent="0.3">
      <c r="B495" t="s">
        <v>1019</v>
      </c>
      <c r="C495" s="8">
        <v>3978.6474000000003</v>
      </c>
      <c r="D495" s="8">
        <f t="shared" si="7"/>
        <v>0</v>
      </c>
    </row>
    <row r="496" spans="2:4" x14ac:dyDescent="0.3">
      <c r="B496" t="s">
        <v>1012</v>
      </c>
      <c r="C496" s="8">
        <v>34840.344000000005</v>
      </c>
      <c r="D496" s="8">
        <f t="shared" si="7"/>
        <v>0</v>
      </c>
    </row>
    <row r="497" spans="2:4" x14ac:dyDescent="0.3">
      <c r="B497" t="s">
        <v>761</v>
      </c>
      <c r="C497" s="8">
        <v>3980.7075</v>
      </c>
      <c r="D497" s="8">
        <f t="shared" si="7"/>
        <v>0</v>
      </c>
    </row>
    <row r="498" spans="2:4" x14ac:dyDescent="0.3">
      <c r="B498" t="s">
        <v>1100</v>
      </c>
      <c r="C498" s="8">
        <v>19547.329920000004</v>
      </c>
      <c r="D498" s="8">
        <f t="shared" si="7"/>
        <v>0</v>
      </c>
    </row>
    <row r="499" spans="2:4" x14ac:dyDescent="0.3">
      <c r="B499" t="s">
        <v>828</v>
      </c>
      <c r="C499" s="8">
        <v>5487.6023999999998</v>
      </c>
      <c r="D499" s="8">
        <f t="shared" si="7"/>
        <v>0</v>
      </c>
    </row>
    <row r="500" spans="2:4" x14ac:dyDescent="0.3">
      <c r="B500" t="s">
        <v>745</v>
      </c>
      <c r="C500" s="8">
        <v>10370.549999999999</v>
      </c>
      <c r="D500" s="8">
        <f t="shared" si="7"/>
        <v>0</v>
      </c>
    </row>
    <row r="501" spans="2:4" x14ac:dyDescent="0.3">
      <c r="B501" t="s">
        <v>978</v>
      </c>
      <c r="C501" s="8">
        <v>12248.675999999999</v>
      </c>
      <c r="D501" s="8">
        <f t="shared" si="7"/>
        <v>0</v>
      </c>
    </row>
    <row r="502" spans="2:4" x14ac:dyDescent="0.3">
      <c r="B502" t="s">
        <v>959</v>
      </c>
      <c r="C502" s="8">
        <v>21573.6495</v>
      </c>
      <c r="D502" s="8">
        <f t="shared" si="7"/>
        <v>0</v>
      </c>
    </row>
    <row r="503" spans="2:4" x14ac:dyDescent="0.3">
      <c r="B503" t="s">
        <v>1339</v>
      </c>
      <c r="C503" s="8">
        <v>29175.036029999999</v>
      </c>
      <c r="D503" s="8">
        <f t="shared" si="7"/>
        <v>0</v>
      </c>
    </row>
    <row r="504" spans="2:4" x14ac:dyDescent="0.3">
      <c r="B504" t="s">
        <v>915</v>
      </c>
      <c r="C504" s="8">
        <v>41352.246200000009</v>
      </c>
      <c r="D504" s="8">
        <f t="shared" si="7"/>
        <v>0</v>
      </c>
    </row>
    <row r="505" spans="2:4" x14ac:dyDescent="0.3">
      <c r="B505" t="s">
        <v>1312</v>
      </c>
      <c r="C505" s="8">
        <v>7173.3342799999991</v>
      </c>
      <c r="D505" s="8">
        <f t="shared" si="7"/>
        <v>0</v>
      </c>
    </row>
    <row r="506" spans="2:4" x14ac:dyDescent="0.3">
      <c r="B506" t="s">
        <v>1070</v>
      </c>
      <c r="C506" s="8">
        <v>28247.74656</v>
      </c>
      <c r="D506" s="8">
        <f t="shared" si="7"/>
        <v>0</v>
      </c>
    </row>
    <row r="507" spans="2:4" x14ac:dyDescent="0.3">
      <c r="B507" t="s">
        <v>1226</v>
      </c>
      <c r="C507" s="8">
        <v>110.14919999999999</v>
      </c>
      <c r="D507" s="8">
        <f t="shared" si="7"/>
        <v>0</v>
      </c>
    </row>
    <row r="508" spans="2:4" x14ac:dyDescent="0.3">
      <c r="B508" t="s">
        <v>856</v>
      </c>
      <c r="C508" s="8">
        <v>16061.972879999999</v>
      </c>
      <c r="D508" s="8">
        <f t="shared" si="7"/>
        <v>0</v>
      </c>
    </row>
    <row r="509" spans="2:4" x14ac:dyDescent="0.3">
      <c r="B509" t="s">
        <v>1108</v>
      </c>
      <c r="C509" s="8">
        <v>31005.24768</v>
      </c>
      <c r="D509" s="8">
        <f t="shared" si="7"/>
        <v>0</v>
      </c>
    </row>
    <row r="510" spans="2:4" x14ac:dyDescent="0.3">
      <c r="B510" t="s">
        <v>871</v>
      </c>
      <c r="C510" s="8">
        <v>4336.2427499999994</v>
      </c>
      <c r="D510" s="8">
        <f t="shared" si="7"/>
        <v>0</v>
      </c>
    </row>
    <row r="511" spans="2:4" x14ac:dyDescent="0.3">
      <c r="B511" t="s">
        <v>875</v>
      </c>
      <c r="C511" s="8">
        <v>8211.6342000000004</v>
      </c>
      <c r="D511" s="8">
        <f t="shared" si="7"/>
        <v>0</v>
      </c>
    </row>
    <row r="512" spans="2:4" x14ac:dyDescent="0.3">
      <c r="B512" t="s">
        <v>1266</v>
      </c>
      <c r="C512" s="8">
        <v>11924.0978</v>
      </c>
      <c r="D512" s="8">
        <f t="shared" si="7"/>
        <v>0</v>
      </c>
    </row>
    <row r="513" spans="1:4" x14ac:dyDescent="0.3">
      <c r="B513" t="s">
        <v>796</v>
      </c>
      <c r="C513" s="8">
        <v>10947.904</v>
      </c>
      <c r="D513" s="8">
        <f t="shared" si="7"/>
        <v>0</v>
      </c>
    </row>
    <row r="514" spans="1:4" x14ac:dyDescent="0.3">
      <c r="B514" t="s">
        <v>834</v>
      </c>
      <c r="C514" s="8">
        <v>52780.07</v>
      </c>
      <c r="D514" s="8">
        <f t="shared" si="7"/>
        <v>0</v>
      </c>
    </row>
    <row r="515" spans="1:4" x14ac:dyDescent="0.3">
      <c r="B515" t="s">
        <v>1153</v>
      </c>
      <c r="C515" s="8">
        <v>14527.748400000002</v>
      </c>
      <c r="D515" s="8">
        <f t="shared" ref="D515:D578" si="8">SUMIFS($C$2:$C$630, $A$2:$A$630, $A515)</f>
        <v>0</v>
      </c>
    </row>
    <row r="516" spans="1:4" x14ac:dyDescent="0.3">
      <c r="B516" t="s">
        <v>1145</v>
      </c>
      <c r="C516" s="8">
        <v>2059.0056</v>
      </c>
      <c r="D516" s="8">
        <f t="shared" si="8"/>
        <v>0</v>
      </c>
    </row>
    <row r="517" spans="1:4" x14ac:dyDescent="0.3">
      <c r="B517" t="s">
        <v>1239</v>
      </c>
      <c r="C517" s="8">
        <v>34800.431400000001</v>
      </c>
      <c r="D517" s="8">
        <f t="shared" si="8"/>
        <v>0</v>
      </c>
    </row>
    <row r="518" spans="1:4" x14ac:dyDescent="0.3">
      <c r="B518" t="s">
        <v>970</v>
      </c>
      <c r="C518" s="8">
        <v>37038.581760000001</v>
      </c>
      <c r="D518" s="8">
        <f t="shared" si="8"/>
        <v>0</v>
      </c>
    </row>
    <row r="519" spans="1:4" x14ac:dyDescent="0.3">
      <c r="B519" t="s">
        <v>1168</v>
      </c>
      <c r="C519" s="8">
        <v>27249</v>
      </c>
      <c r="D519" s="8">
        <f t="shared" si="8"/>
        <v>0</v>
      </c>
    </row>
    <row r="520" spans="1:4" x14ac:dyDescent="0.3">
      <c r="B520" t="s">
        <v>840</v>
      </c>
      <c r="C520" s="8">
        <v>518.65436999999997</v>
      </c>
      <c r="D520" s="8">
        <f t="shared" si="8"/>
        <v>0</v>
      </c>
    </row>
    <row r="521" spans="1:4" x14ac:dyDescent="0.3">
      <c r="B521" t="s">
        <v>1234</v>
      </c>
      <c r="C521" s="8">
        <v>7428.1108999999988</v>
      </c>
      <c r="D521" s="8">
        <f t="shared" si="8"/>
        <v>0</v>
      </c>
    </row>
    <row r="522" spans="1:4" x14ac:dyDescent="0.3">
      <c r="B522" t="s">
        <v>1362</v>
      </c>
      <c r="C522" s="8">
        <v>12769.38768</v>
      </c>
      <c r="D522" s="8">
        <f t="shared" si="8"/>
        <v>0</v>
      </c>
    </row>
    <row r="523" spans="1:4" x14ac:dyDescent="0.3">
      <c r="B523" t="s">
        <v>893</v>
      </c>
      <c r="C523" s="8">
        <v>29263.754519999995</v>
      </c>
      <c r="D523" s="8">
        <f t="shared" si="8"/>
        <v>0</v>
      </c>
    </row>
    <row r="524" spans="1:4" x14ac:dyDescent="0.3">
      <c r="B524" t="s">
        <v>1054</v>
      </c>
      <c r="C524" s="8">
        <v>22380.204000000002</v>
      </c>
      <c r="D524" s="8">
        <f t="shared" si="8"/>
        <v>0</v>
      </c>
    </row>
    <row r="525" spans="1:4" x14ac:dyDescent="0.3">
      <c r="B525" t="s">
        <v>1207</v>
      </c>
      <c r="C525" s="8">
        <v>19233.355499999998</v>
      </c>
      <c r="D525" s="8">
        <f t="shared" si="8"/>
        <v>0</v>
      </c>
    </row>
    <row r="526" spans="1:4" x14ac:dyDescent="0.3">
      <c r="B526" t="s">
        <v>1320</v>
      </c>
      <c r="C526" s="8">
        <v>68665.574250000005</v>
      </c>
      <c r="D526" s="8">
        <f t="shared" si="8"/>
        <v>0</v>
      </c>
    </row>
    <row r="527" spans="1:4" x14ac:dyDescent="0.3">
      <c r="B527" t="s">
        <v>930</v>
      </c>
      <c r="C527" s="8">
        <v>21679.749799999998</v>
      </c>
      <c r="D527" s="8">
        <f t="shared" si="8"/>
        <v>0</v>
      </c>
    </row>
    <row r="528" spans="1:4" x14ac:dyDescent="0.3">
      <c r="A528" t="s">
        <v>728</v>
      </c>
      <c r="B528" t="s">
        <v>1235</v>
      </c>
      <c r="C528" s="8">
        <v>10869.182940000001</v>
      </c>
      <c r="D528" s="8">
        <f t="shared" si="8"/>
        <v>10869.182940000001</v>
      </c>
    </row>
    <row r="529" spans="2:4" x14ac:dyDescent="0.3">
      <c r="B529" t="s">
        <v>1069</v>
      </c>
      <c r="C529" s="8">
        <v>16219.34496</v>
      </c>
      <c r="D529" s="8">
        <f t="shared" si="8"/>
        <v>0</v>
      </c>
    </row>
    <row r="530" spans="2:4" x14ac:dyDescent="0.3">
      <c r="B530" t="s">
        <v>966</v>
      </c>
      <c r="C530" s="8">
        <v>2879.9836</v>
      </c>
      <c r="D530" s="8">
        <f t="shared" si="8"/>
        <v>0</v>
      </c>
    </row>
    <row r="531" spans="2:4" x14ac:dyDescent="0.3">
      <c r="B531" t="s">
        <v>1124</v>
      </c>
      <c r="C531" s="8">
        <v>2525.0635000000002</v>
      </c>
      <c r="D531" s="8">
        <f t="shared" si="8"/>
        <v>0</v>
      </c>
    </row>
    <row r="532" spans="2:4" x14ac:dyDescent="0.3">
      <c r="B532" t="s">
        <v>1208</v>
      </c>
      <c r="C532" s="8">
        <v>27194.152039999997</v>
      </c>
      <c r="D532" s="8">
        <f t="shared" si="8"/>
        <v>0</v>
      </c>
    </row>
    <row r="533" spans="2:4" x14ac:dyDescent="0.3">
      <c r="B533" t="s">
        <v>999</v>
      </c>
      <c r="C533" s="8">
        <v>12597.52224</v>
      </c>
      <c r="D533" s="8">
        <f t="shared" si="8"/>
        <v>0</v>
      </c>
    </row>
    <row r="534" spans="2:4" x14ac:dyDescent="0.3">
      <c r="B534" t="s">
        <v>1220</v>
      </c>
      <c r="C534" s="8">
        <v>28856.475000000002</v>
      </c>
      <c r="D534" s="8">
        <f t="shared" si="8"/>
        <v>0</v>
      </c>
    </row>
    <row r="535" spans="2:4" x14ac:dyDescent="0.3">
      <c r="B535" t="s">
        <v>783</v>
      </c>
      <c r="C535" s="8">
        <v>34444.462359999998</v>
      </c>
      <c r="D535" s="8">
        <f t="shared" si="8"/>
        <v>0</v>
      </c>
    </row>
    <row r="536" spans="2:4" x14ac:dyDescent="0.3">
      <c r="B536" t="s">
        <v>1260</v>
      </c>
      <c r="C536" s="8">
        <v>11406.96</v>
      </c>
      <c r="D536" s="8">
        <f t="shared" si="8"/>
        <v>0</v>
      </c>
    </row>
    <row r="537" spans="2:4" x14ac:dyDescent="0.3">
      <c r="B537" t="s">
        <v>1271</v>
      </c>
      <c r="C537" s="8">
        <v>66260.314239999992</v>
      </c>
      <c r="D537" s="8">
        <f t="shared" si="8"/>
        <v>0</v>
      </c>
    </row>
    <row r="538" spans="2:4" x14ac:dyDescent="0.3">
      <c r="B538" t="s">
        <v>1144</v>
      </c>
      <c r="C538" s="8">
        <v>6899.8804600000003</v>
      </c>
      <c r="D538" s="8">
        <f t="shared" si="8"/>
        <v>0</v>
      </c>
    </row>
    <row r="539" spans="2:4" x14ac:dyDescent="0.3">
      <c r="B539" t="s">
        <v>1249</v>
      </c>
      <c r="C539" s="8">
        <v>22201.762229999997</v>
      </c>
      <c r="D539" s="8">
        <f t="shared" si="8"/>
        <v>0</v>
      </c>
    </row>
    <row r="540" spans="2:4" x14ac:dyDescent="0.3">
      <c r="B540" t="s">
        <v>1259</v>
      </c>
      <c r="C540" s="8">
        <v>2146.5580500000001</v>
      </c>
      <c r="D540" s="8">
        <f t="shared" si="8"/>
        <v>0</v>
      </c>
    </row>
    <row r="541" spans="2:4" x14ac:dyDescent="0.3">
      <c r="B541" t="s">
        <v>1173</v>
      </c>
      <c r="C541" s="8">
        <v>20672.289000000001</v>
      </c>
      <c r="D541" s="8">
        <f t="shared" si="8"/>
        <v>0</v>
      </c>
    </row>
    <row r="542" spans="2:4" x14ac:dyDescent="0.3">
      <c r="B542" t="s">
        <v>962</v>
      </c>
      <c r="C542" s="8">
        <v>16609.090809999998</v>
      </c>
      <c r="D542" s="8">
        <f t="shared" si="8"/>
        <v>0</v>
      </c>
    </row>
    <row r="543" spans="2:4" x14ac:dyDescent="0.3">
      <c r="B543" t="s">
        <v>1047</v>
      </c>
      <c r="C543" s="8">
        <v>40325.31</v>
      </c>
      <c r="D543" s="8">
        <f t="shared" si="8"/>
        <v>0</v>
      </c>
    </row>
    <row r="544" spans="2:4" x14ac:dyDescent="0.3">
      <c r="B544" t="s">
        <v>1183</v>
      </c>
      <c r="C544" s="8">
        <v>12462.65055</v>
      </c>
      <c r="D544" s="8">
        <f t="shared" si="8"/>
        <v>0</v>
      </c>
    </row>
    <row r="545" spans="2:4" x14ac:dyDescent="0.3">
      <c r="B545" t="s">
        <v>1289</v>
      </c>
      <c r="C545" s="8">
        <v>50545.319219999998</v>
      </c>
      <c r="D545" s="8">
        <f t="shared" si="8"/>
        <v>0</v>
      </c>
    </row>
    <row r="546" spans="2:4" x14ac:dyDescent="0.3">
      <c r="B546" t="s">
        <v>1163</v>
      </c>
      <c r="C546" s="8">
        <v>12955.824749999998</v>
      </c>
      <c r="D546" s="8">
        <f t="shared" si="8"/>
        <v>0</v>
      </c>
    </row>
    <row r="547" spans="2:4" x14ac:dyDescent="0.3">
      <c r="B547" t="s">
        <v>780</v>
      </c>
      <c r="C547" s="8">
        <v>7135.57</v>
      </c>
      <c r="D547" s="8">
        <f t="shared" si="8"/>
        <v>0</v>
      </c>
    </row>
    <row r="548" spans="2:4" x14ac:dyDescent="0.3">
      <c r="B548" t="s">
        <v>1258</v>
      </c>
      <c r="C548" s="8">
        <v>8326.6852500000005</v>
      </c>
      <c r="D548" s="8">
        <f t="shared" si="8"/>
        <v>0</v>
      </c>
    </row>
    <row r="549" spans="2:4" x14ac:dyDescent="0.3">
      <c r="B549" t="s">
        <v>953</v>
      </c>
      <c r="C549" s="8">
        <v>28211.92124</v>
      </c>
      <c r="D549" s="8">
        <f t="shared" si="8"/>
        <v>0</v>
      </c>
    </row>
    <row r="550" spans="2:4" x14ac:dyDescent="0.3">
      <c r="B550" t="s">
        <v>987</v>
      </c>
      <c r="C550" s="8">
        <v>25483.91488</v>
      </c>
      <c r="D550" s="8">
        <f t="shared" si="8"/>
        <v>0</v>
      </c>
    </row>
    <row r="551" spans="2:4" x14ac:dyDescent="0.3">
      <c r="B551" t="s">
        <v>1042</v>
      </c>
      <c r="C551" s="8">
        <v>5334.9141999999993</v>
      </c>
      <c r="D551" s="8">
        <f t="shared" si="8"/>
        <v>0</v>
      </c>
    </row>
    <row r="552" spans="2:4" x14ac:dyDescent="0.3">
      <c r="B552" t="s">
        <v>946</v>
      </c>
      <c r="C552" s="8">
        <v>6984.8246399999998</v>
      </c>
      <c r="D552" s="8">
        <f t="shared" si="8"/>
        <v>0</v>
      </c>
    </row>
    <row r="553" spans="2:4" x14ac:dyDescent="0.3">
      <c r="B553" t="s">
        <v>776</v>
      </c>
      <c r="C553" s="8">
        <v>30596.565999999999</v>
      </c>
      <c r="D553" s="8">
        <f t="shared" si="8"/>
        <v>0</v>
      </c>
    </row>
    <row r="554" spans="2:4" x14ac:dyDescent="0.3">
      <c r="B554" t="s">
        <v>1202</v>
      </c>
      <c r="C554" s="8">
        <v>16252.219979999998</v>
      </c>
      <c r="D554" s="8">
        <f t="shared" si="8"/>
        <v>0</v>
      </c>
    </row>
    <row r="555" spans="2:4" x14ac:dyDescent="0.3">
      <c r="B555" t="s">
        <v>1098</v>
      </c>
      <c r="C555" s="8">
        <v>12717.311040000001</v>
      </c>
      <c r="D555" s="8">
        <f t="shared" si="8"/>
        <v>0</v>
      </c>
    </row>
    <row r="556" spans="2:4" x14ac:dyDescent="0.3">
      <c r="B556" t="s">
        <v>1103</v>
      </c>
      <c r="C556" s="8">
        <v>4569.5735999999997</v>
      </c>
      <c r="D556" s="8">
        <f t="shared" si="8"/>
        <v>0</v>
      </c>
    </row>
    <row r="557" spans="2:4" x14ac:dyDescent="0.3">
      <c r="B557" t="s">
        <v>908</v>
      </c>
      <c r="C557" s="8">
        <v>1952.6356799999999</v>
      </c>
      <c r="D557" s="8">
        <f t="shared" si="8"/>
        <v>0</v>
      </c>
    </row>
    <row r="558" spans="2:4" x14ac:dyDescent="0.3">
      <c r="B558" t="s">
        <v>1214</v>
      </c>
      <c r="C558" s="8">
        <v>4738.5261</v>
      </c>
      <c r="D558" s="8">
        <f t="shared" si="8"/>
        <v>0</v>
      </c>
    </row>
    <row r="559" spans="2:4" x14ac:dyDescent="0.3">
      <c r="B559" t="s">
        <v>898</v>
      </c>
      <c r="C559" s="8">
        <v>11851.806399999999</v>
      </c>
      <c r="D559" s="8">
        <f t="shared" si="8"/>
        <v>0</v>
      </c>
    </row>
    <row r="560" spans="2:4" x14ac:dyDescent="0.3">
      <c r="B560" t="s">
        <v>760</v>
      </c>
      <c r="C560" s="8">
        <v>1756.6999999999998</v>
      </c>
      <c r="D560" s="8">
        <f t="shared" si="8"/>
        <v>0</v>
      </c>
    </row>
    <row r="561" spans="2:4" x14ac:dyDescent="0.3">
      <c r="B561" t="s">
        <v>882</v>
      </c>
      <c r="C561" s="8">
        <v>14877.464000000002</v>
      </c>
      <c r="D561" s="8">
        <f t="shared" si="8"/>
        <v>0</v>
      </c>
    </row>
    <row r="562" spans="2:4" x14ac:dyDescent="0.3">
      <c r="B562" t="s">
        <v>877</v>
      </c>
      <c r="C562" s="8">
        <v>9969.4201499999999</v>
      </c>
      <c r="D562" s="8">
        <f t="shared" si="8"/>
        <v>0</v>
      </c>
    </row>
    <row r="563" spans="2:4" x14ac:dyDescent="0.3">
      <c r="B563" t="s">
        <v>769</v>
      </c>
      <c r="C563" s="8">
        <v>6631.6443100000006</v>
      </c>
      <c r="D563" s="8">
        <f t="shared" si="8"/>
        <v>0</v>
      </c>
    </row>
    <row r="564" spans="2:4" x14ac:dyDescent="0.3">
      <c r="B564" t="s">
        <v>1262</v>
      </c>
      <c r="C564" s="8">
        <v>33421.1</v>
      </c>
      <c r="D564" s="8">
        <f t="shared" si="8"/>
        <v>0</v>
      </c>
    </row>
    <row r="565" spans="2:4" x14ac:dyDescent="0.3">
      <c r="B565" t="s">
        <v>1329</v>
      </c>
      <c r="C565" s="8">
        <v>3116.21</v>
      </c>
      <c r="D565" s="8">
        <f t="shared" si="8"/>
        <v>0</v>
      </c>
    </row>
    <row r="566" spans="2:4" x14ac:dyDescent="0.3">
      <c r="B566" t="s">
        <v>868</v>
      </c>
      <c r="C566" s="8">
        <v>12031.491680000001</v>
      </c>
      <c r="D566" s="8">
        <f t="shared" si="8"/>
        <v>0</v>
      </c>
    </row>
    <row r="567" spans="2:4" x14ac:dyDescent="0.3">
      <c r="B567" t="s">
        <v>1176</v>
      </c>
      <c r="C567" s="8">
        <v>5960.04288</v>
      </c>
      <c r="D567" s="8">
        <f t="shared" si="8"/>
        <v>0</v>
      </c>
    </row>
    <row r="568" spans="2:4" x14ac:dyDescent="0.3">
      <c r="B568" t="s">
        <v>1076</v>
      </c>
      <c r="C568" s="8">
        <v>20053.439999999999</v>
      </c>
      <c r="D568" s="8">
        <f t="shared" si="8"/>
        <v>0</v>
      </c>
    </row>
    <row r="569" spans="2:4" x14ac:dyDescent="0.3">
      <c r="B569" t="s">
        <v>1343</v>
      </c>
      <c r="C569" s="8">
        <v>18003.847679999999</v>
      </c>
      <c r="D569" s="8">
        <f t="shared" si="8"/>
        <v>0</v>
      </c>
    </row>
    <row r="570" spans="2:4" x14ac:dyDescent="0.3">
      <c r="B570" t="s">
        <v>872</v>
      </c>
      <c r="C570" s="8">
        <v>35567.737920000007</v>
      </c>
      <c r="D570" s="8">
        <f t="shared" si="8"/>
        <v>0</v>
      </c>
    </row>
    <row r="571" spans="2:4" x14ac:dyDescent="0.3">
      <c r="B571" t="s">
        <v>927</v>
      </c>
      <c r="C571" s="8">
        <v>4402.1164799999997</v>
      </c>
      <c r="D571" s="8">
        <f t="shared" si="8"/>
        <v>0</v>
      </c>
    </row>
    <row r="572" spans="2:4" x14ac:dyDescent="0.3">
      <c r="B572" t="s">
        <v>974</v>
      </c>
      <c r="C572" s="8">
        <v>4436.6291200000005</v>
      </c>
      <c r="D572" s="8">
        <f t="shared" si="8"/>
        <v>0</v>
      </c>
    </row>
    <row r="573" spans="2:4" x14ac:dyDescent="0.3">
      <c r="B573" t="s">
        <v>1336</v>
      </c>
      <c r="C573" s="8">
        <v>5457.4317000000001</v>
      </c>
      <c r="D573" s="8">
        <f t="shared" si="8"/>
        <v>0</v>
      </c>
    </row>
    <row r="574" spans="2:4" x14ac:dyDescent="0.3">
      <c r="B574" t="s">
        <v>910</v>
      </c>
      <c r="C574" s="8">
        <v>15656.47056</v>
      </c>
      <c r="D574" s="8">
        <f t="shared" si="8"/>
        <v>0</v>
      </c>
    </row>
    <row r="575" spans="2:4" x14ac:dyDescent="0.3">
      <c r="B575" t="s">
        <v>1347</v>
      </c>
      <c r="C575" s="8">
        <v>10464.138360000001</v>
      </c>
      <c r="D575" s="8">
        <f t="shared" si="8"/>
        <v>0</v>
      </c>
    </row>
    <row r="576" spans="2:4" x14ac:dyDescent="0.3">
      <c r="B576" t="s">
        <v>1071</v>
      </c>
      <c r="C576" s="8">
        <v>38535.955099999999</v>
      </c>
      <c r="D576" s="8">
        <f t="shared" si="8"/>
        <v>0</v>
      </c>
    </row>
    <row r="577" spans="2:4" x14ac:dyDescent="0.3">
      <c r="B577" t="s">
        <v>977</v>
      </c>
      <c r="C577" s="8">
        <v>748.22303999999997</v>
      </c>
      <c r="D577" s="8">
        <f t="shared" si="8"/>
        <v>0</v>
      </c>
    </row>
    <row r="578" spans="2:4" x14ac:dyDescent="0.3">
      <c r="B578" t="s">
        <v>1340</v>
      </c>
      <c r="C578" s="8">
        <v>2736.27018</v>
      </c>
      <c r="D578" s="8">
        <f t="shared" si="8"/>
        <v>0</v>
      </c>
    </row>
    <row r="579" spans="2:4" x14ac:dyDescent="0.3">
      <c r="B579" t="s">
        <v>1134</v>
      </c>
      <c r="C579" s="8">
        <v>17427.164800000002</v>
      </c>
      <c r="D579" s="8">
        <f t="shared" ref="D579:D630" si="9">SUMIFS($C$2:$C$630, $A$2:$A$630, $A579)</f>
        <v>0</v>
      </c>
    </row>
    <row r="580" spans="2:4" x14ac:dyDescent="0.3">
      <c r="B580" t="s">
        <v>952</v>
      </c>
      <c r="C580" s="8">
        <v>6535.6324800000002</v>
      </c>
      <c r="D580" s="8">
        <f t="shared" si="9"/>
        <v>0</v>
      </c>
    </row>
    <row r="581" spans="2:4" x14ac:dyDescent="0.3">
      <c r="B581" t="s">
        <v>1350</v>
      </c>
      <c r="C581" s="8">
        <v>25174.028880000002</v>
      </c>
      <c r="D581" s="8">
        <f t="shared" si="9"/>
        <v>0</v>
      </c>
    </row>
    <row r="582" spans="2:4" x14ac:dyDescent="0.3">
      <c r="B582" t="s">
        <v>1221</v>
      </c>
      <c r="C582" s="8">
        <v>4025.8565599999993</v>
      </c>
      <c r="D582" s="8">
        <f t="shared" si="9"/>
        <v>0</v>
      </c>
    </row>
    <row r="583" spans="2:4" x14ac:dyDescent="0.3">
      <c r="B583" t="s">
        <v>1151</v>
      </c>
      <c r="C583" s="8">
        <v>741.43835999999999</v>
      </c>
      <c r="D583" s="8">
        <f t="shared" si="9"/>
        <v>0</v>
      </c>
    </row>
    <row r="584" spans="2:4" x14ac:dyDescent="0.3">
      <c r="B584" t="s">
        <v>1115</v>
      </c>
      <c r="C584" s="8">
        <v>37562.28</v>
      </c>
      <c r="D584" s="8">
        <f t="shared" si="9"/>
        <v>0</v>
      </c>
    </row>
    <row r="585" spans="2:4" x14ac:dyDescent="0.3">
      <c r="B585" t="s">
        <v>942</v>
      </c>
      <c r="C585" s="8">
        <v>15825.399369999997</v>
      </c>
      <c r="D585" s="8">
        <f t="shared" si="9"/>
        <v>0</v>
      </c>
    </row>
    <row r="586" spans="2:4" x14ac:dyDescent="0.3">
      <c r="B586" t="s">
        <v>1335</v>
      </c>
      <c r="C586" s="8">
        <v>39810.328000000001</v>
      </c>
      <c r="D586" s="8">
        <f t="shared" si="9"/>
        <v>0</v>
      </c>
    </row>
    <row r="587" spans="2:4" x14ac:dyDescent="0.3">
      <c r="B587" t="s">
        <v>884</v>
      </c>
      <c r="C587" s="8">
        <v>7901.5041599999995</v>
      </c>
      <c r="D587" s="8">
        <f t="shared" si="9"/>
        <v>0</v>
      </c>
    </row>
    <row r="588" spans="2:4" x14ac:dyDescent="0.3">
      <c r="B588" t="s">
        <v>741</v>
      </c>
      <c r="C588" s="8">
        <v>685.06776000000002</v>
      </c>
      <c r="D588" s="8">
        <f t="shared" si="9"/>
        <v>0</v>
      </c>
    </row>
    <row r="589" spans="2:4" x14ac:dyDescent="0.3">
      <c r="B589" t="s">
        <v>1157</v>
      </c>
      <c r="C589" s="8">
        <v>58091.634960000003</v>
      </c>
      <c r="D589" s="8">
        <f t="shared" si="9"/>
        <v>0</v>
      </c>
    </row>
    <row r="590" spans="2:4" x14ac:dyDescent="0.3">
      <c r="B590" t="s">
        <v>850</v>
      </c>
      <c r="C590" s="8">
        <v>765.99195000000009</v>
      </c>
      <c r="D590" s="8">
        <f t="shared" si="9"/>
        <v>0</v>
      </c>
    </row>
    <row r="591" spans="2:4" x14ac:dyDescent="0.3">
      <c r="B591" t="s">
        <v>826</v>
      </c>
      <c r="C591" s="8">
        <v>10161.46624</v>
      </c>
      <c r="D591" s="8">
        <f t="shared" si="9"/>
        <v>0</v>
      </c>
    </row>
    <row r="592" spans="2:4" x14ac:dyDescent="0.3">
      <c r="B592" t="s">
        <v>1035</v>
      </c>
      <c r="C592" s="8">
        <v>9866.3104799999983</v>
      </c>
      <c r="D592" s="8">
        <f t="shared" si="9"/>
        <v>0</v>
      </c>
    </row>
    <row r="593" spans="2:4" x14ac:dyDescent="0.3">
      <c r="B593" t="s">
        <v>773</v>
      </c>
      <c r="C593" s="8">
        <v>3562.1983800000003</v>
      </c>
      <c r="D593" s="8">
        <f t="shared" si="9"/>
        <v>0</v>
      </c>
    </row>
    <row r="594" spans="2:4" x14ac:dyDescent="0.3">
      <c r="B594" t="s">
        <v>1292</v>
      </c>
      <c r="C594" s="8">
        <v>13251.48</v>
      </c>
      <c r="D594" s="8">
        <f t="shared" si="9"/>
        <v>0</v>
      </c>
    </row>
    <row r="595" spans="2:4" x14ac:dyDescent="0.3">
      <c r="B595" t="s">
        <v>1093</v>
      </c>
      <c r="C595" s="8">
        <v>14813.731920000002</v>
      </c>
      <c r="D595" s="8">
        <f t="shared" si="9"/>
        <v>0</v>
      </c>
    </row>
    <row r="596" spans="2:4" x14ac:dyDescent="0.3">
      <c r="B596" t="s">
        <v>1003</v>
      </c>
      <c r="C596" s="8">
        <v>7678.2113999999992</v>
      </c>
      <c r="D596" s="8">
        <f t="shared" si="9"/>
        <v>0</v>
      </c>
    </row>
    <row r="597" spans="2:4" x14ac:dyDescent="0.3">
      <c r="B597" t="s">
        <v>750</v>
      </c>
      <c r="C597" s="8">
        <v>25948.414799999995</v>
      </c>
      <c r="D597" s="8">
        <f t="shared" si="9"/>
        <v>0</v>
      </c>
    </row>
    <row r="598" spans="2:4" x14ac:dyDescent="0.3">
      <c r="B598" t="s">
        <v>1195</v>
      </c>
      <c r="C598" s="8">
        <v>4055.5175999999997</v>
      </c>
      <c r="D598" s="8">
        <f t="shared" si="9"/>
        <v>0</v>
      </c>
    </row>
    <row r="599" spans="2:4" x14ac:dyDescent="0.3">
      <c r="B599" t="s">
        <v>933</v>
      </c>
      <c r="C599" s="8">
        <v>55880.483749999999</v>
      </c>
      <c r="D599" s="8">
        <f t="shared" si="9"/>
        <v>0</v>
      </c>
    </row>
    <row r="600" spans="2:4" x14ac:dyDescent="0.3">
      <c r="B600" t="s">
        <v>963</v>
      </c>
      <c r="C600" s="8">
        <v>7446.5209000000004</v>
      </c>
      <c r="D600" s="8">
        <f t="shared" si="9"/>
        <v>0</v>
      </c>
    </row>
    <row r="601" spans="2:4" x14ac:dyDescent="0.3">
      <c r="B601" t="s">
        <v>1204</v>
      </c>
      <c r="C601" s="8">
        <v>36549.429260000004</v>
      </c>
      <c r="D601" s="8">
        <f t="shared" si="9"/>
        <v>0</v>
      </c>
    </row>
    <row r="602" spans="2:4" x14ac:dyDescent="0.3">
      <c r="B602" t="s">
        <v>887</v>
      </c>
      <c r="C602" s="8">
        <v>29654.83008</v>
      </c>
      <c r="D602" s="8">
        <f t="shared" si="9"/>
        <v>0</v>
      </c>
    </row>
    <row r="603" spans="2:4" x14ac:dyDescent="0.3">
      <c r="B603" t="s">
        <v>772</v>
      </c>
      <c r="C603" s="8">
        <v>14968.239</v>
      </c>
      <c r="D603" s="8">
        <f t="shared" si="9"/>
        <v>0</v>
      </c>
    </row>
    <row r="604" spans="2:4" x14ac:dyDescent="0.3">
      <c r="B604" t="s">
        <v>1084</v>
      </c>
      <c r="C604" s="8">
        <v>4132.0325200000007</v>
      </c>
      <c r="D604" s="8">
        <f t="shared" si="9"/>
        <v>0</v>
      </c>
    </row>
    <row r="605" spans="2:4" x14ac:dyDescent="0.3">
      <c r="B605" t="s">
        <v>969</v>
      </c>
      <c r="C605" s="8">
        <v>17359.804799999998</v>
      </c>
      <c r="D605" s="8">
        <f t="shared" si="9"/>
        <v>0</v>
      </c>
    </row>
    <row r="606" spans="2:4" x14ac:dyDescent="0.3">
      <c r="B606" t="s">
        <v>1030</v>
      </c>
      <c r="C606" s="8">
        <v>4241.88105</v>
      </c>
      <c r="D606" s="8">
        <f t="shared" si="9"/>
        <v>0</v>
      </c>
    </row>
    <row r="607" spans="2:4" x14ac:dyDescent="0.3">
      <c r="B607" t="s">
        <v>1178</v>
      </c>
      <c r="C607" s="8">
        <v>1925.29872</v>
      </c>
      <c r="D607" s="8">
        <f t="shared" si="9"/>
        <v>0</v>
      </c>
    </row>
    <row r="608" spans="2:4" x14ac:dyDescent="0.3">
      <c r="B608" t="s">
        <v>738</v>
      </c>
      <c r="C608" s="8">
        <v>10957.9797</v>
      </c>
      <c r="D608" s="8">
        <f t="shared" si="9"/>
        <v>0</v>
      </c>
    </row>
    <row r="609" spans="2:4" x14ac:dyDescent="0.3">
      <c r="B609" t="s">
        <v>913</v>
      </c>
      <c r="C609" s="8">
        <v>4420.5961799999995</v>
      </c>
      <c r="D609" s="8">
        <f t="shared" si="9"/>
        <v>0</v>
      </c>
    </row>
    <row r="610" spans="2:4" x14ac:dyDescent="0.3">
      <c r="B610" t="s">
        <v>886</v>
      </c>
      <c r="C610" s="8">
        <v>4139.8127999999997</v>
      </c>
      <c r="D610" s="8">
        <f t="shared" si="9"/>
        <v>0</v>
      </c>
    </row>
    <row r="611" spans="2:4" x14ac:dyDescent="0.3">
      <c r="B611" t="s">
        <v>747</v>
      </c>
      <c r="C611" s="8">
        <v>21585.15</v>
      </c>
      <c r="D611" s="8">
        <f t="shared" si="9"/>
        <v>0</v>
      </c>
    </row>
    <row r="612" spans="2:4" x14ac:dyDescent="0.3">
      <c r="B612" t="s">
        <v>935</v>
      </c>
      <c r="C612" s="8">
        <v>4637.7968000000001</v>
      </c>
      <c r="D612" s="8">
        <f t="shared" si="9"/>
        <v>0</v>
      </c>
    </row>
    <row r="613" spans="2:4" x14ac:dyDescent="0.3">
      <c r="B613" t="s">
        <v>1107</v>
      </c>
      <c r="C613" s="8">
        <v>4117.4880599999997</v>
      </c>
      <c r="D613" s="8">
        <f t="shared" si="9"/>
        <v>0</v>
      </c>
    </row>
    <row r="614" spans="2:4" x14ac:dyDescent="0.3">
      <c r="B614" t="s">
        <v>1008</v>
      </c>
      <c r="C614" s="8">
        <v>11417.429099999999</v>
      </c>
      <c r="D614" s="8">
        <f t="shared" si="9"/>
        <v>0</v>
      </c>
    </row>
    <row r="615" spans="2:4" x14ac:dyDescent="0.3">
      <c r="B615" t="s">
        <v>1025</v>
      </c>
      <c r="C615" s="8">
        <v>1098.9470800000001</v>
      </c>
      <c r="D615" s="8">
        <f t="shared" si="9"/>
        <v>0</v>
      </c>
    </row>
    <row r="616" spans="2:4" x14ac:dyDescent="0.3">
      <c r="B616" t="s">
        <v>1119</v>
      </c>
      <c r="C616" s="8">
        <v>9586.8057599999993</v>
      </c>
      <c r="D616" s="8">
        <f t="shared" si="9"/>
        <v>0</v>
      </c>
    </row>
    <row r="617" spans="2:4" x14ac:dyDescent="0.3">
      <c r="B617" t="s">
        <v>829</v>
      </c>
      <c r="C617" s="8">
        <v>43209.006119999991</v>
      </c>
      <c r="D617" s="8">
        <f t="shared" si="9"/>
        <v>0</v>
      </c>
    </row>
    <row r="618" spans="2:4" x14ac:dyDescent="0.3">
      <c r="B618" t="s">
        <v>1342</v>
      </c>
      <c r="C618" s="8">
        <v>10260.060159999999</v>
      </c>
      <c r="D618" s="8">
        <f t="shared" si="9"/>
        <v>0</v>
      </c>
    </row>
    <row r="619" spans="2:4" x14ac:dyDescent="0.3">
      <c r="B619" t="s">
        <v>735</v>
      </c>
      <c r="C619" s="8">
        <v>17960.432489999999</v>
      </c>
      <c r="D619" s="8">
        <f t="shared" si="9"/>
        <v>0</v>
      </c>
    </row>
    <row r="620" spans="2:4" x14ac:dyDescent="0.3">
      <c r="B620" t="s">
        <v>1139</v>
      </c>
      <c r="C620" s="8">
        <v>22457.143800000002</v>
      </c>
      <c r="D620" s="8">
        <f t="shared" si="9"/>
        <v>0</v>
      </c>
    </row>
    <row r="621" spans="2:4" x14ac:dyDescent="0.3">
      <c r="B621" t="s">
        <v>1203</v>
      </c>
      <c r="C621" s="8">
        <v>10428.057360000001</v>
      </c>
      <c r="D621" s="8">
        <f t="shared" si="9"/>
        <v>0</v>
      </c>
    </row>
    <row r="622" spans="2:4" x14ac:dyDescent="0.3">
      <c r="B622" t="s">
        <v>1090</v>
      </c>
      <c r="C622" s="8">
        <v>43907.94</v>
      </c>
      <c r="D622" s="8">
        <f t="shared" si="9"/>
        <v>0</v>
      </c>
    </row>
    <row r="623" spans="2:4" x14ac:dyDescent="0.3">
      <c r="B623" t="s">
        <v>1177</v>
      </c>
      <c r="C623" s="8">
        <v>21664.440000000002</v>
      </c>
      <c r="D623" s="8">
        <f t="shared" si="9"/>
        <v>0</v>
      </c>
    </row>
    <row r="624" spans="2:4" x14ac:dyDescent="0.3">
      <c r="B624" t="s">
        <v>1280</v>
      </c>
      <c r="C624" s="8">
        <v>31822.023930000003</v>
      </c>
      <c r="D624" s="8">
        <f t="shared" si="9"/>
        <v>0</v>
      </c>
    </row>
    <row r="625" spans="2:4" x14ac:dyDescent="0.3">
      <c r="B625" t="s">
        <v>815</v>
      </c>
      <c r="C625" s="8">
        <v>18258.868320000001</v>
      </c>
      <c r="D625" s="8">
        <f t="shared" si="9"/>
        <v>0</v>
      </c>
    </row>
    <row r="626" spans="2:4" x14ac:dyDescent="0.3">
      <c r="B626" t="s">
        <v>777</v>
      </c>
      <c r="C626" s="8">
        <v>10666.229420000001</v>
      </c>
      <c r="D626" s="8">
        <f t="shared" si="9"/>
        <v>0</v>
      </c>
    </row>
    <row r="627" spans="2:4" x14ac:dyDescent="0.3">
      <c r="B627" t="s">
        <v>1333</v>
      </c>
      <c r="C627" s="8">
        <v>7466.3063999999986</v>
      </c>
      <c r="D627" s="8">
        <f t="shared" si="9"/>
        <v>0</v>
      </c>
    </row>
    <row r="628" spans="2:4" x14ac:dyDescent="0.3">
      <c r="B628" t="s">
        <v>1330</v>
      </c>
      <c r="C628" s="8">
        <v>4409.5168800000001</v>
      </c>
      <c r="D628" s="8">
        <f t="shared" si="9"/>
        <v>0</v>
      </c>
    </row>
    <row r="629" spans="2:4" x14ac:dyDescent="0.3">
      <c r="B629" t="s">
        <v>1088</v>
      </c>
      <c r="C629" s="8">
        <v>1122.0896000000002</v>
      </c>
      <c r="D629" s="8">
        <f t="shared" si="9"/>
        <v>0</v>
      </c>
    </row>
    <row r="630" spans="2:4" x14ac:dyDescent="0.3">
      <c r="B630" t="s">
        <v>1148</v>
      </c>
      <c r="C630" s="8">
        <v>18411.4084</v>
      </c>
      <c r="D630" s="8">
        <f t="shared" si="9"/>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C35AD-612D-4E90-AADE-16AEC2225931}">
  <dimension ref="A4:C21"/>
  <sheetViews>
    <sheetView workbookViewId="0">
      <selection activeCell="C19" sqref="C19"/>
    </sheetView>
  </sheetViews>
  <sheetFormatPr defaultRowHeight="14.4" x14ac:dyDescent="0.3"/>
  <cols>
    <col min="1" max="1" width="12.5546875" bestFit="1" customWidth="1"/>
    <col min="2" max="2" width="15.44140625" bestFit="1" customWidth="1"/>
    <col min="3" max="3" width="19.5546875" bestFit="1" customWidth="1"/>
    <col min="4" max="34" width="11.109375" bestFit="1" customWidth="1"/>
    <col min="35" max="35" width="13.77734375" bestFit="1" customWidth="1"/>
    <col min="36" max="36" width="10.109375" bestFit="1" customWidth="1"/>
    <col min="37" max="37" width="14.5546875" bestFit="1" customWidth="1"/>
    <col min="38" max="38" width="10.109375" bestFit="1" customWidth="1"/>
    <col min="39" max="39" width="14.5546875" bestFit="1" customWidth="1"/>
    <col min="40" max="40" width="9.77734375" bestFit="1" customWidth="1"/>
    <col min="41" max="41" width="14.5546875" bestFit="1" customWidth="1"/>
    <col min="42" max="42" width="10.109375" bestFit="1" customWidth="1"/>
    <col min="43" max="43" width="14.5546875" bestFit="1" customWidth="1"/>
    <col min="44" max="44" width="9.77734375" bestFit="1" customWidth="1"/>
    <col min="45" max="45" width="14.5546875" bestFit="1" customWidth="1"/>
    <col min="46" max="46" width="9.77734375" bestFit="1" customWidth="1"/>
    <col min="47" max="47" width="14.5546875" bestFit="1" customWidth="1"/>
    <col min="48" max="48" width="10.109375" bestFit="1" customWidth="1"/>
    <col min="49" max="49" width="14.5546875" bestFit="1" customWidth="1"/>
    <col min="50" max="50" width="10.109375" bestFit="1" customWidth="1"/>
    <col min="51" max="51" width="14.5546875" bestFit="1" customWidth="1"/>
    <col min="52" max="52" width="9.77734375" bestFit="1" customWidth="1"/>
    <col min="53" max="53" width="14.5546875" bestFit="1" customWidth="1"/>
    <col min="54" max="54" width="9.77734375" bestFit="1" customWidth="1"/>
    <col min="55" max="55" width="14.5546875" bestFit="1" customWidth="1"/>
    <col min="56" max="56" width="10.109375" bestFit="1" customWidth="1"/>
    <col min="57" max="57" width="14.5546875" bestFit="1" customWidth="1"/>
    <col min="58" max="58" width="9.77734375" bestFit="1" customWidth="1"/>
    <col min="59" max="59" width="14.5546875" bestFit="1" customWidth="1"/>
    <col min="60" max="60" width="9.77734375" bestFit="1" customWidth="1"/>
    <col min="61" max="61" width="14.5546875" bestFit="1" customWidth="1"/>
    <col min="62" max="62" width="9.77734375" bestFit="1" customWidth="1"/>
    <col min="63" max="63" width="14.5546875" bestFit="1" customWidth="1"/>
    <col min="64" max="64" width="9.77734375" bestFit="1" customWidth="1"/>
    <col min="65" max="65" width="14.5546875" bestFit="1" customWidth="1"/>
    <col min="66" max="66" width="9.77734375" bestFit="1" customWidth="1"/>
    <col min="67" max="67" width="14.5546875" bestFit="1" customWidth="1"/>
    <col min="68" max="68" width="10.109375" bestFit="1" customWidth="1"/>
    <col min="69" max="69" width="14.5546875" bestFit="1" customWidth="1"/>
    <col min="70" max="70" width="9.77734375" bestFit="1" customWidth="1"/>
    <col min="71" max="71" width="14.5546875" bestFit="1" customWidth="1"/>
    <col min="72" max="72" width="9.77734375" bestFit="1" customWidth="1"/>
    <col min="73" max="73" width="14.5546875" bestFit="1" customWidth="1"/>
    <col min="74" max="74" width="10.109375" bestFit="1" customWidth="1"/>
    <col min="75" max="75" width="14.5546875" bestFit="1" customWidth="1"/>
    <col min="76" max="76" width="9.77734375" bestFit="1" customWidth="1"/>
    <col min="77" max="77" width="14.5546875" bestFit="1" customWidth="1"/>
    <col min="78" max="78" width="9.77734375" bestFit="1" customWidth="1"/>
    <col min="79" max="79" width="14.5546875" bestFit="1" customWidth="1"/>
    <col min="80" max="80" width="9.77734375" bestFit="1" customWidth="1"/>
    <col min="81" max="81" width="14.5546875" bestFit="1" customWidth="1"/>
    <col min="82" max="82" width="10.109375" bestFit="1" customWidth="1"/>
    <col min="83" max="83" width="14.5546875" bestFit="1" customWidth="1"/>
    <col min="84" max="84" width="10.109375" bestFit="1" customWidth="1"/>
    <col min="85" max="85" width="14.5546875" bestFit="1" customWidth="1"/>
    <col min="86" max="86" width="9.77734375" bestFit="1" customWidth="1"/>
    <col min="87" max="87" width="14.5546875" bestFit="1" customWidth="1"/>
    <col min="88" max="88" width="9.77734375" bestFit="1" customWidth="1"/>
    <col min="89" max="89" width="14.5546875" bestFit="1" customWidth="1"/>
    <col min="90" max="90" width="9.77734375" bestFit="1" customWidth="1"/>
    <col min="91" max="91" width="14.5546875" bestFit="1" customWidth="1"/>
    <col min="92" max="92" width="10.109375" bestFit="1" customWidth="1"/>
    <col min="93" max="93" width="14.5546875" bestFit="1" customWidth="1"/>
    <col min="94" max="94" width="9.77734375" bestFit="1" customWidth="1"/>
    <col min="95" max="95" width="14.5546875" bestFit="1" customWidth="1"/>
    <col min="96" max="96" width="9.77734375" bestFit="1" customWidth="1"/>
    <col min="97" max="97" width="14.5546875" bestFit="1" customWidth="1"/>
    <col min="98" max="98" width="9.77734375" bestFit="1" customWidth="1"/>
    <col min="99" max="99" width="14.5546875" bestFit="1" customWidth="1"/>
    <col min="100" max="100" width="9.77734375" bestFit="1" customWidth="1"/>
    <col min="101" max="101" width="14.5546875" bestFit="1" customWidth="1"/>
    <col min="102" max="102" width="10.109375" bestFit="1" customWidth="1"/>
    <col min="103" max="103" width="14.5546875" bestFit="1" customWidth="1"/>
    <col min="104" max="104" width="9.77734375" bestFit="1" customWidth="1"/>
    <col min="105" max="105" width="14.5546875" bestFit="1" customWidth="1"/>
    <col min="106" max="106" width="9.77734375" bestFit="1" customWidth="1"/>
    <col min="107" max="107" width="14.5546875" bestFit="1" customWidth="1"/>
    <col min="108" max="108" width="10.109375" bestFit="1" customWidth="1"/>
    <col min="109" max="109" width="14.5546875" bestFit="1" customWidth="1"/>
    <col min="110" max="110" width="10.109375" bestFit="1" customWidth="1"/>
    <col min="111" max="111" width="14.5546875" bestFit="1" customWidth="1"/>
    <col min="112" max="112" width="9.109375" bestFit="1" customWidth="1"/>
    <col min="113" max="113" width="12.88671875" bestFit="1" customWidth="1"/>
    <col min="114" max="114" width="10.109375" bestFit="1" customWidth="1"/>
    <col min="115" max="115" width="12.88671875" bestFit="1" customWidth="1"/>
    <col min="116" max="116" width="10.109375" bestFit="1" customWidth="1"/>
    <col min="117" max="117" width="12.88671875" bestFit="1" customWidth="1"/>
    <col min="118" max="118" width="10.109375" bestFit="1" customWidth="1"/>
    <col min="119" max="119" width="12.88671875" bestFit="1" customWidth="1"/>
    <col min="120" max="120" width="9.109375" bestFit="1" customWidth="1"/>
    <col min="121" max="121" width="12.88671875" bestFit="1" customWidth="1"/>
    <col min="122" max="122" width="9.109375" bestFit="1" customWidth="1"/>
    <col min="123" max="123" width="12.88671875" bestFit="1" customWidth="1"/>
    <col min="124" max="124" width="9.44140625" bestFit="1" customWidth="1"/>
    <col min="125" max="125" width="12.88671875" bestFit="1" customWidth="1"/>
    <col min="126" max="126" width="10.109375" bestFit="1" customWidth="1"/>
    <col min="127" max="127" width="12.88671875" bestFit="1" customWidth="1"/>
    <col min="128" max="128" width="10.109375" bestFit="1" customWidth="1"/>
    <col min="129" max="129" width="12.88671875" bestFit="1" customWidth="1"/>
    <col min="130" max="130" width="10.109375" bestFit="1" customWidth="1"/>
    <col min="131" max="131" width="12.88671875" bestFit="1" customWidth="1"/>
    <col min="132" max="132" width="9.109375" bestFit="1" customWidth="1"/>
    <col min="133" max="133" width="12.88671875" bestFit="1" customWidth="1"/>
    <col min="134" max="134" width="9.109375" bestFit="1" customWidth="1"/>
    <col min="135" max="135" width="12.88671875" bestFit="1" customWidth="1"/>
    <col min="136" max="136" width="9.109375" bestFit="1" customWidth="1"/>
    <col min="137" max="137" width="12.88671875" bestFit="1" customWidth="1"/>
    <col min="138" max="138" width="9.109375" bestFit="1" customWidth="1"/>
    <col min="139" max="139" width="12.88671875" bestFit="1" customWidth="1"/>
    <col min="140" max="140" width="9.109375" bestFit="1" customWidth="1"/>
    <col min="141" max="141" width="12.88671875" bestFit="1" customWidth="1"/>
    <col min="142" max="142" width="8.5546875" bestFit="1" customWidth="1"/>
    <col min="143" max="143" width="12.88671875" bestFit="1" customWidth="1"/>
    <col min="144" max="144" width="9.109375" bestFit="1" customWidth="1"/>
    <col min="145" max="145" width="12.88671875" bestFit="1" customWidth="1"/>
    <col min="146" max="146" width="10.109375" bestFit="1" customWidth="1"/>
    <col min="147" max="147" width="12.88671875" bestFit="1" customWidth="1"/>
    <col min="148" max="148" width="9.109375" bestFit="1" customWidth="1"/>
    <col min="149" max="149" width="12.88671875" bestFit="1" customWidth="1"/>
    <col min="150" max="150" width="9.109375" bestFit="1" customWidth="1"/>
    <col min="151" max="151" width="12.88671875" bestFit="1" customWidth="1"/>
    <col min="152" max="152" width="9.44140625" bestFit="1" customWidth="1"/>
    <col min="153" max="153" width="12.88671875" bestFit="1" customWidth="1"/>
    <col min="154" max="154" width="8.6640625" bestFit="1" customWidth="1"/>
    <col min="155" max="155" width="12.88671875" bestFit="1" customWidth="1"/>
    <col min="156" max="156" width="10.109375" bestFit="1" customWidth="1"/>
    <col min="157" max="157" width="12.88671875" bestFit="1" customWidth="1"/>
    <col min="158" max="158" width="9.109375" bestFit="1" customWidth="1"/>
    <col min="159" max="159" width="12.88671875" bestFit="1" customWidth="1"/>
    <col min="160" max="160" width="9.109375" bestFit="1" customWidth="1"/>
    <col min="161" max="161" width="12.88671875" bestFit="1" customWidth="1"/>
    <col min="162" max="162" width="9.109375" bestFit="1" customWidth="1"/>
    <col min="163" max="163" width="12.88671875" bestFit="1" customWidth="1"/>
    <col min="164" max="164" width="10.109375" bestFit="1" customWidth="1"/>
    <col min="165" max="165" width="12.88671875" bestFit="1" customWidth="1"/>
    <col min="166" max="166" width="9.109375" bestFit="1" customWidth="1"/>
    <col min="167" max="167" width="12.88671875" bestFit="1" customWidth="1"/>
    <col min="168" max="168" width="9.109375" bestFit="1" customWidth="1"/>
    <col min="169" max="169" width="12.88671875" bestFit="1" customWidth="1"/>
    <col min="170" max="170" width="10.109375" bestFit="1" customWidth="1"/>
    <col min="171" max="171" width="12.88671875" bestFit="1" customWidth="1"/>
    <col min="172" max="172" width="9.44140625" bestFit="1" customWidth="1"/>
    <col min="173" max="173" width="12.88671875" bestFit="1" customWidth="1"/>
    <col min="174" max="174" width="8.6640625" bestFit="1" customWidth="1"/>
    <col min="175" max="175" width="12.88671875" bestFit="1" customWidth="1"/>
    <col min="176" max="176" width="9.109375" bestFit="1" customWidth="1"/>
    <col min="177" max="177" width="12.88671875" bestFit="1" customWidth="1"/>
    <col min="178" max="178" width="9.44140625" bestFit="1" customWidth="1"/>
    <col min="179" max="179" width="12.88671875" bestFit="1" customWidth="1"/>
    <col min="180" max="180" width="9.109375" bestFit="1" customWidth="1"/>
    <col min="181" max="181" width="12.88671875" bestFit="1" customWidth="1"/>
    <col min="182" max="182" width="9.109375" bestFit="1" customWidth="1"/>
    <col min="183" max="183" width="12.88671875" bestFit="1" customWidth="1"/>
    <col min="184" max="184" width="9.44140625" bestFit="1" customWidth="1"/>
    <col min="185" max="185" width="12.88671875" bestFit="1" customWidth="1"/>
    <col min="186" max="186" width="9" bestFit="1" customWidth="1"/>
    <col min="187" max="187" width="12.88671875" bestFit="1" customWidth="1"/>
    <col min="188" max="188" width="8.6640625" bestFit="1" customWidth="1"/>
    <col min="189" max="189" width="11.88671875" bestFit="1" customWidth="1"/>
    <col min="190" max="190" width="10.109375" bestFit="1" customWidth="1"/>
    <col min="191" max="191" width="11.88671875" bestFit="1" customWidth="1"/>
    <col min="192" max="192" width="10.109375" bestFit="1" customWidth="1"/>
    <col min="193" max="193" width="11.88671875" bestFit="1" customWidth="1"/>
    <col min="194" max="194" width="9.109375" bestFit="1" customWidth="1"/>
    <col min="195" max="195" width="11.88671875" bestFit="1" customWidth="1"/>
    <col min="196" max="196" width="9" bestFit="1" customWidth="1"/>
    <col min="197" max="197" width="11.88671875" bestFit="1" customWidth="1"/>
    <col min="198" max="198" width="9.44140625" bestFit="1" customWidth="1"/>
    <col min="199" max="199" width="11.88671875" bestFit="1" customWidth="1"/>
    <col min="200" max="200" width="10.109375" bestFit="1" customWidth="1"/>
    <col min="201" max="201" width="11.88671875" bestFit="1" customWidth="1"/>
    <col min="202" max="202" width="8.5546875" bestFit="1" customWidth="1"/>
    <col min="203" max="203" width="11.88671875" bestFit="1" customWidth="1"/>
    <col min="204" max="204" width="9.109375" bestFit="1" customWidth="1"/>
    <col min="205" max="205" width="11.88671875" bestFit="1" customWidth="1"/>
    <col min="206" max="206" width="8.6640625" bestFit="1" customWidth="1"/>
    <col min="207" max="207" width="11.88671875" bestFit="1" customWidth="1"/>
    <col min="208" max="208" width="8.5546875" bestFit="1" customWidth="1"/>
    <col min="209" max="209" width="11.88671875" bestFit="1" customWidth="1"/>
    <col min="210" max="210" width="9.109375" bestFit="1" customWidth="1"/>
    <col min="211" max="211" width="11.88671875" bestFit="1" customWidth="1"/>
    <col min="212" max="212" width="9.109375" bestFit="1" customWidth="1"/>
    <col min="213" max="213" width="10.88671875" bestFit="1" customWidth="1"/>
    <col min="214" max="214" width="8.77734375" bestFit="1" customWidth="1"/>
    <col min="215" max="215" width="10.88671875" bestFit="1" customWidth="1"/>
    <col min="216" max="216" width="8.5546875" bestFit="1" customWidth="1"/>
    <col min="217" max="217" width="10.88671875" bestFit="1" customWidth="1"/>
    <col min="218" max="218" width="8.6640625" bestFit="1" customWidth="1"/>
    <col min="219" max="219" width="10.88671875" bestFit="1" customWidth="1"/>
    <col min="220" max="220" width="9" bestFit="1" customWidth="1"/>
    <col min="221" max="221" width="10.21875" bestFit="1" customWidth="1"/>
    <col min="222" max="222" width="8.5546875" bestFit="1" customWidth="1"/>
    <col min="223" max="223" width="11.21875" bestFit="1" customWidth="1"/>
    <col min="224" max="224" width="9.44140625" bestFit="1" customWidth="1"/>
    <col min="225" max="225" width="11.21875" bestFit="1" customWidth="1"/>
    <col min="226" max="226" width="9.109375" bestFit="1" customWidth="1"/>
    <col min="227" max="227" width="11.21875" bestFit="1" customWidth="1"/>
    <col min="228" max="228" width="8.6640625" bestFit="1" customWidth="1"/>
    <col min="229" max="229" width="11.21875" bestFit="1" customWidth="1"/>
    <col min="230" max="230" width="9.109375" bestFit="1" customWidth="1"/>
    <col min="231" max="231" width="11.21875" bestFit="1" customWidth="1"/>
    <col min="232" max="232" width="9.109375" bestFit="1" customWidth="1"/>
    <col min="233" max="233" width="11.21875" bestFit="1" customWidth="1"/>
    <col min="234" max="234" width="9.44140625" bestFit="1" customWidth="1"/>
    <col min="235" max="235" width="11.21875" bestFit="1" customWidth="1"/>
    <col min="236" max="236" width="9.109375" bestFit="1" customWidth="1"/>
    <col min="237" max="237" width="11.21875" bestFit="1" customWidth="1"/>
    <col min="238" max="238" width="8.6640625" bestFit="1" customWidth="1"/>
    <col min="239" max="239" width="11.21875" bestFit="1" customWidth="1"/>
    <col min="240" max="240" width="9.109375" bestFit="1" customWidth="1"/>
    <col min="241" max="241" width="11.21875" bestFit="1" customWidth="1"/>
    <col min="242" max="242" width="10.109375" bestFit="1" customWidth="1"/>
    <col min="243" max="243" width="11.21875" bestFit="1" customWidth="1"/>
    <col min="244" max="244" width="9.109375" bestFit="1" customWidth="1"/>
    <col min="245" max="245" width="12.21875" bestFit="1" customWidth="1"/>
    <col min="246" max="246" width="9" bestFit="1" customWidth="1"/>
    <col min="247" max="247" width="12.21875" bestFit="1" customWidth="1"/>
    <col min="248" max="248" width="9.109375" bestFit="1" customWidth="1"/>
    <col min="249" max="249" width="12.21875" bestFit="1" customWidth="1"/>
    <col min="250" max="250" width="9.109375" bestFit="1" customWidth="1"/>
    <col min="251" max="251" width="12.21875" bestFit="1" customWidth="1"/>
    <col min="252" max="252" width="8.77734375" bestFit="1" customWidth="1"/>
    <col min="253" max="253" width="12.21875" bestFit="1" customWidth="1"/>
    <col min="254" max="254" width="8.44140625" bestFit="1" customWidth="1"/>
    <col min="255" max="255" width="12.21875" bestFit="1" customWidth="1"/>
    <col min="256" max="256" width="8.6640625" bestFit="1" customWidth="1"/>
    <col min="257" max="257" width="12.21875" bestFit="1" customWidth="1"/>
    <col min="258" max="258" width="9.44140625" bestFit="1" customWidth="1"/>
    <col min="259" max="259" width="12.21875" bestFit="1" customWidth="1"/>
    <col min="260" max="260" width="8.5546875" bestFit="1" customWidth="1"/>
    <col min="261" max="261" width="12.21875" bestFit="1" customWidth="1"/>
    <col min="262" max="262" width="8.77734375" bestFit="1" customWidth="1"/>
    <col min="263" max="263" width="12.21875" bestFit="1" customWidth="1"/>
    <col min="264" max="264" width="7.88671875" bestFit="1" customWidth="1"/>
    <col min="265" max="265" width="12.21875" bestFit="1" customWidth="1"/>
    <col min="266" max="266" width="8.5546875" bestFit="1" customWidth="1"/>
    <col min="267" max="267" width="12.21875" bestFit="1" customWidth="1"/>
    <col min="268" max="268" width="9.109375" bestFit="1" customWidth="1"/>
    <col min="269" max="269" width="12.21875" bestFit="1" customWidth="1"/>
    <col min="270" max="270" width="9.109375" bestFit="1" customWidth="1"/>
    <col min="271" max="271" width="12.21875" bestFit="1" customWidth="1"/>
    <col min="272" max="272" width="9.44140625" bestFit="1" customWidth="1"/>
    <col min="273" max="273" width="12.21875" bestFit="1" customWidth="1"/>
    <col min="274" max="274" width="9.109375" bestFit="1" customWidth="1"/>
    <col min="275" max="275" width="12.21875" bestFit="1" customWidth="1"/>
    <col min="276" max="276" width="8.6640625" bestFit="1" customWidth="1"/>
    <col min="277" max="277" width="12.21875" bestFit="1" customWidth="1"/>
    <col min="278" max="278" width="9.109375" bestFit="1" customWidth="1"/>
    <col min="279" max="279" width="12.21875" bestFit="1" customWidth="1"/>
    <col min="280" max="280" width="9.109375" bestFit="1" customWidth="1"/>
    <col min="281" max="281" width="12.21875" bestFit="1" customWidth="1"/>
    <col min="282" max="282" width="9.109375" bestFit="1" customWidth="1"/>
    <col min="283" max="283" width="12.21875" bestFit="1" customWidth="1"/>
    <col min="284" max="284" width="9.109375" bestFit="1" customWidth="1"/>
    <col min="285" max="285" width="12.21875" bestFit="1" customWidth="1"/>
    <col min="286" max="286" width="9.109375" bestFit="1" customWidth="1"/>
    <col min="287" max="287" width="12.21875" bestFit="1" customWidth="1"/>
    <col min="288" max="288" width="9.44140625" bestFit="1" customWidth="1"/>
    <col min="289" max="289" width="12.21875" bestFit="1" customWidth="1"/>
    <col min="290" max="290" width="9.109375" bestFit="1" customWidth="1"/>
    <col min="291" max="291" width="12.21875" bestFit="1" customWidth="1"/>
    <col min="292" max="292" width="10.109375" bestFit="1" customWidth="1"/>
    <col min="293" max="293" width="12.21875" bestFit="1" customWidth="1"/>
    <col min="294" max="294" width="9.109375" bestFit="1" customWidth="1"/>
    <col min="295" max="295" width="12.21875" bestFit="1" customWidth="1"/>
    <col min="296" max="296" width="9.109375" bestFit="1" customWidth="1"/>
    <col min="297" max="297" width="12.21875" bestFit="1" customWidth="1"/>
    <col min="298" max="298" width="9.109375" bestFit="1" customWidth="1"/>
    <col min="299" max="299" width="12.21875" bestFit="1" customWidth="1"/>
    <col min="300" max="300" width="9.109375" bestFit="1" customWidth="1"/>
    <col min="301" max="301" width="12.21875" bestFit="1" customWidth="1"/>
    <col min="302" max="302" width="9.109375" bestFit="1" customWidth="1"/>
    <col min="303" max="303" width="12.21875" bestFit="1" customWidth="1"/>
    <col min="304" max="304" width="9.109375" bestFit="1" customWidth="1"/>
    <col min="305" max="305" width="12.21875" bestFit="1" customWidth="1"/>
    <col min="306" max="306" width="9.109375" bestFit="1" customWidth="1"/>
    <col min="307" max="307" width="12.21875" bestFit="1" customWidth="1"/>
    <col min="308" max="308" width="9.109375" bestFit="1" customWidth="1"/>
    <col min="309" max="309" width="12.21875" bestFit="1" customWidth="1"/>
    <col min="310" max="310" width="9.44140625" bestFit="1" customWidth="1"/>
    <col min="311" max="311" width="12.21875" bestFit="1" customWidth="1"/>
    <col min="312" max="312" width="9.109375" bestFit="1" customWidth="1"/>
    <col min="313" max="313" width="12.21875" bestFit="1" customWidth="1"/>
    <col min="314" max="314" width="9.44140625" bestFit="1" customWidth="1"/>
    <col min="315" max="315" width="12.21875" bestFit="1" customWidth="1"/>
    <col min="316" max="316" width="9.44140625" bestFit="1" customWidth="1"/>
    <col min="317" max="317" width="12.21875" bestFit="1" customWidth="1"/>
    <col min="318" max="318" width="10.109375" bestFit="1" customWidth="1"/>
    <col min="319" max="319" width="12.21875" bestFit="1" customWidth="1"/>
    <col min="320" max="320" width="9.109375" bestFit="1" customWidth="1"/>
    <col min="321" max="321" width="12.21875" bestFit="1" customWidth="1"/>
    <col min="322" max="322" width="9.109375" bestFit="1" customWidth="1"/>
    <col min="323" max="323" width="12.21875" bestFit="1" customWidth="1"/>
    <col min="324" max="324" width="9.109375" bestFit="1" customWidth="1"/>
    <col min="325" max="325" width="12.21875" bestFit="1" customWidth="1"/>
    <col min="326" max="326" width="10.109375" bestFit="1" customWidth="1"/>
    <col min="327" max="327" width="12.21875" bestFit="1" customWidth="1"/>
    <col min="328" max="328" width="9.109375" bestFit="1" customWidth="1"/>
    <col min="329" max="329" width="12.21875" bestFit="1" customWidth="1"/>
    <col min="330" max="330" width="9.109375" bestFit="1" customWidth="1"/>
    <col min="331" max="331" width="12.21875" bestFit="1" customWidth="1"/>
    <col min="332" max="332" width="9.109375" bestFit="1" customWidth="1"/>
    <col min="333" max="333" width="12.21875" bestFit="1" customWidth="1"/>
    <col min="334" max="334" width="9.44140625" bestFit="1" customWidth="1"/>
    <col min="335" max="335" width="12.21875" bestFit="1" customWidth="1"/>
    <col min="336" max="336" width="9.109375" bestFit="1" customWidth="1"/>
    <col min="337" max="337" width="12.21875" bestFit="1" customWidth="1"/>
    <col min="338" max="338" width="9.109375" bestFit="1" customWidth="1"/>
    <col min="339" max="339" width="12.21875" bestFit="1" customWidth="1"/>
    <col min="340" max="340" width="9.109375" bestFit="1" customWidth="1"/>
    <col min="341" max="341" width="12.21875" bestFit="1" customWidth="1"/>
    <col min="342" max="342" width="10.109375" bestFit="1" customWidth="1"/>
    <col min="343" max="343" width="12.21875" bestFit="1" customWidth="1"/>
    <col min="344" max="344" width="9.109375" bestFit="1" customWidth="1"/>
    <col min="345" max="345" width="12.21875" bestFit="1" customWidth="1"/>
    <col min="346" max="346" width="10.109375" bestFit="1" customWidth="1"/>
    <col min="347" max="347" width="12.21875" bestFit="1" customWidth="1"/>
    <col min="348" max="348" width="9.109375" bestFit="1" customWidth="1"/>
    <col min="349" max="349" width="12.21875" bestFit="1" customWidth="1"/>
    <col min="350" max="350" width="9.109375" bestFit="1" customWidth="1"/>
    <col min="351" max="351" width="12.21875" bestFit="1" customWidth="1"/>
    <col min="352" max="352" width="9.109375" bestFit="1" customWidth="1"/>
    <col min="353" max="353" width="12.21875" bestFit="1" customWidth="1"/>
    <col min="354" max="354" width="9.109375" bestFit="1" customWidth="1"/>
    <col min="355" max="355" width="12.21875" bestFit="1" customWidth="1"/>
    <col min="356" max="356" width="9.109375" bestFit="1" customWidth="1"/>
    <col min="357" max="357" width="12.21875" bestFit="1" customWidth="1"/>
    <col min="358" max="358" width="10.109375" bestFit="1" customWidth="1"/>
    <col min="359" max="359" width="12.21875" bestFit="1" customWidth="1"/>
    <col min="360" max="360" width="9.109375" bestFit="1" customWidth="1"/>
    <col min="361" max="361" width="12.21875" bestFit="1" customWidth="1"/>
    <col min="362" max="362" width="9.109375" bestFit="1" customWidth="1"/>
    <col min="363" max="363" width="12.21875" bestFit="1" customWidth="1"/>
    <col min="364" max="364" width="9.109375" bestFit="1" customWidth="1"/>
    <col min="365" max="365" width="12.21875" bestFit="1" customWidth="1"/>
    <col min="366" max="366" width="9.109375" bestFit="1" customWidth="1"/>
    <col min="367" max="367" width="12.21875" bestFit="1" customWidth="1"/>
    <col min="368" max="368" width="9.44140625" bestFit="1" customWidth="1"/>
    <col min="369" max="369" width="12.21875" bestFit="1" customWidth="1"/>
    <col min="370" max="370" width="9.109375" bestFit="1" customWidth="1"/>
    <col min="371" max="371" width="12.21875" bestFit="1" customWidth="1"/>
    <col min="372" max="372" width="9.109375" bestFit="1" customWidth="1"/>
    <col min="373" max="373" width="12.21875" bestFit="1" customWidth="1"/>
    <col min="374" max="374" width="9.109375" bestFit="1" customWidth="1"/>
    <col min="375" max="375" width="12.21875" bestFit="1" customWidth="1"/>
    <col min="376" max="376" width="9.109375" bestFit="1" customWidth="1"/>
    <col min="377" max="377" width="12.21875" bestFit="1" customWidth="1"/>
    <col min="378" max="378" width="9.109375" bestFit="1" customWidth="1"/>
    <col min="379" max="379" width="12.21875" bestFit="1" customWidth="1"/>
    <col min="380" max="380" width="9.109375" bestFit="1" customWidth="1"/>
    <col min="381" max="381" width="12.21875" bestFit="1" customWidth="1"/>
    <col min="382" max="382" width="9.109375" bestFit="1" customWidth="1"/>
    <col min="383" max="383" width="12.21875" bestFit="1" customWidth="1"/>
    <col min="384" max="384" width="9.109375" bestFit="1" customWidth="1"/>
    <col min="385" max="385" width="12.21875" bestFit="1" customWidth="1"/>
    <col min="386" max="386" width="9.44140625" bestFit="1" customWidth="1"/>
    <col min="387" max="387" width="12.21875" bestFit="1" customWidth="1"/>
    <col min="388" max="388" width="9.109375" bestFit="1" customWidth="1"/>
    <col min="389" max="389" width="12.21875" bestFit="1" customWidth="1"/>
    <col min="390" max="390" width="9.109375" bestFit="1" customWidth="1"/>
    <col min="391" max="391" width="12.21875" bestFit="1" customWidth="1"/>
    <col min="392" max="392" width="9.109375" bestFit="1" customWidth="1"/>
    <col min="393" max="393" width="12.21875" bestFit="1" customWidth="1"/>
    <col min="394" max="394" width="10.109375" bestFit="1" customWidth="1"/>
    <col min="395" max="395" width="12.21875" bestFit="1" customWidth="1"/>
    <col min="396" max="396" width="10.109375" bestFit="1" customWidth="1"/>
    <col min="397" max="397" width="12.21875" bestFit="1" customWidth="1"/>
    <col min="398" max="398" width="10.109375" bestFit="1" customWidth="1"/>
    <col min="399" max="399" width="13.88671875" bestFit="1" customWidth="1"/>
    <col min="400" max="400" width="9.109375" bestFit="1" customWidth="1"/>
    <col min="401" max="401" width="13.88671875" bestFit="1" customWidth="1"/>
    <col min="402" max="402" width="9.109375" bestFit="1" customWidth="1"/>
    <col min="403" max="403" width="13.88671875" bestFit="1" customWidth="1"/>
    <col min="404" max="404" width="10.109375" bestFit="1" customWidth="1"/>
    <col min="405" max="405" width="13.88671875" bestFit="1" customWidth="1"/>
    <col min="406" max="406" width="9.44140625" bestFit="1" customWidth="1"/>
    <col min="407" max="407" width="13.88671875" bestFit="1" customWidth="1"/>
    <col min="408" max="408" width="10.109375" bestFit="1" customWidth="1"/>
    <col min="409" max="409" width="13.88671875" bestFit="1" customWidth="1"/>
    <col min="410" max="410" width="9.109375" bestFit="1" customWidth="1"/>
    <col min="411" max="411" width="13.88671875" bestFit="1" customWidth="1"/>
    <col min="412" max="412" width="9.44140625" bestFit="1" customWidth="1"/>
    <col min="413" max="413" width="13.88671875" bestFit="1" customWidth="1"/>
    <col min="414" max="414" width="9.109375" bestFit="1" customWidth="1"/>
    <col min="415" max="415" width="13.88671875" bestFit="1" customWidth="1"/>
    <col min="416" max="416" width="9.109375" bestFit="1" customWidth="1"/>
    <col min="417" max="417" width="13.88671875" bestFit="1" customWidth="1"/>
    <col min="418" max="418" width="9.109375" bestFit="1" customWidth="1"/>
    <col min="419" max="419" width="13.88671875" bestFit="1" customWidth="1"/>
    <col min="420" max="420" width="9.109375" bestFit="1" customWidth="1"/>
    <col min="421" max="421" width="13.88671875" bestFit="1" customWidth="1"/>
    <col min="422" max="422" width="9.109375" bestFit="1" customWidth="1"/>
    <col min="423" max="423" width="13.88671875" bestFit="1" customWidth="1"/>
    <col min="424" max="424" width="9.109375" bestFit="1" customWidth="1"/>
    <col min="425" max="425" width="13.88671875" bestFit="1" customWidth="1"/>
    <col min="426" max="426" width="9.109375" bestFit="1" customWidth="1"/>
    <col min="427" max="427" width="13.88671875" bestFit="1" customWidth="1"/>
    <col min="428" max="428" width="10.109375" bestFit="1" customWidth="1"/>
    <col min="429" max="429" width="13.88671875" bestFit="1" customWidth="1"/>
    <col min="430" max="430" width="9.109375" bestFit="1" customWidth="1"/>
    <col min="431" max="431" width="13.88671875" bestFit="1" customWidth="1"/>
    <col min="432" max="432" width="9.109375" bestFit="1" customWidth="1"/>
    <col min="433" max="433" width="13.88671875" bestFit="1" customWidth="1"/>
    <col min="434" max="434" width="10.109375" bestFit="1" customWidth="1"/>
    <col min="435" max="435" width="13.88671875" bestFit="1" customWidth="1"/>
    <col min="436" max="436" width="10.109375" bestFit="1" customWidth="1"/>
    <col min="437" max="437" width="13.88671875" bestFit="1" customWidth="1"/>
    <col min="438" max="438" width="10.109375" bestFit="1" customWidth="1"/>
    <col min="439" max="439" width="13.88671875" bestFit="1" customWidth="1"/>
    <col min="440" max="440" width="10.109375" bestFit="1" customWidth="1"/>
    <col min="441" max="441" width="13.88671875" bestFit="1" customWidth="1"/>
    <col min="442" max="442" width="10.109375" bestFit="1" customWidth="1"/>
    <col min="443" max="443" width="13.88671875" bestFit="1" customWidth="1"/>
    <col min="444" max="444" width="9.44140625" bestFit="1" customWidth="1"/>
    <col min="445" max="445" width="13.88671875" bestFit="1" customWidth="1"/>
    <col min="446" max="446" width="9.109375" bestFit="1" customWidth="1"/>
    <col min="447" max="447" width="13.88671875" bestFit="1" customWidth="1"/>
    <col min="448" max="448" width="9.109375" bestFit="1" customWidth="1"/>
    <col min="449" max="449" width="13.88671875" bestFit="1" customWidth="1"/>
    <col min="450" max="450" width="9.109375" bestFit="1" customWidth="1"/>
    <col min="451" max="451" width="13.88671875" bestFit="1" customWidth="1"/>
    <col min="452" max="452" width="9.109375" bestFit="1" customWidth="1"/>
    <col min="453" max="453" width="13.88671875" bestFit="1" customWidth="1"/>
    <col min="454" max="454" width="10.109375" bestFit="1" customWidth="1"/>
    <col min="455" max="455" width="13.88671875" bestFit="1" customWidth="1"/>
    <col min="456" max="456" width="9.109375" bestFit="1" customWidth="1"/>
    <col min="457" max="457" width="13.88671875" bestFit="1" customWidth="1"/>
    <col min="458" max="458" width="9.109375" bestFit="1" customWidth="1"/>
    <col min="459" max="459" width="13.88671875" bestFit="1" customWidth="1"/>
    <col min="460" max="460" width="10.109375" bestFit="1" customWidth="1"/>
    <col min="461" max="461" width="13.88671875" bestFit="1" customWidth="1"/>
    <col min="462" max="462" width="9.109375" bestFit="1" customWidth="1"/>
    <col min="463" max="463" width="13.88671875" bestFit="1" customWidth="1"/>
    <col min="464" max="464" width="9.109375" bestFit="1" customWidth="1"/>
    <col min="465" max="465" width="13.88671875" bestFit="1" customWidth="1"/>
    <col min="466" max="466" width="9.109375" bestFit="1" customWidth="1"/>
    <col min="467" max="467" width="13.88671875" bestFit="1" customWidth="1"/>
    <col min="468" max="468" width="10.109375" bestFit="1" customWidth="1"/>
    <col min="469" max="469" width="13.88671875" bestFit="1" customWidth="1"/>
    <col min="470" max="470" width="9.109375" bestFit="1" customWidth="1"/>
    <col min="471" max="471" width="13.88671875" bestFit="1" customWidth="1"/>
    <col min="472" max="472" width="9.109375" bestFit="1" customWidth="1"/>
    <col min="473" max="473" width="13.88671875" bestFit="1" customWidth="1"/>
    <col min="474" max="474" width="9.109375" bestFit="1" customWidth="1"/>
    <col min="475" max="475" width="13.88671875" bestFit="1" customWidth="1"/>
    <col min="476" max="476" width="10.109375" bestFit="1" customWidth="1"/>
    <col min="477" max="477" width="13.88671875" bestFit="1" customWidth="1"/>
    <col min="478" max="478" width="9.109375" bestFit="1" customWidth="1"/>
    <col min="479" max="479" width="13.88671875" bestFit="1" customWidth="1"/>
    <col min="480" max="480" width="9.109375" bestFit="1" customWidth="1"/>
    <col min="481" max="481" width="13.88671875" bestFit="1" customWidth="1"/>
    <col min="482" max="482" width="9.109375" bestFit="1" customWidth="1"/>
    <col min="483" max="483" width="13.88671875" bestFit="1" customWidth="1"/>
    <col min="484" max="484" width="10.109375" bestFit="1" customWidth="1"/>
    <col min="485" max="485" width="13.88671875" bestFit="1" customWidth="1"/>
    <col min="486" max="486" width="9.109375" bestFit="1" customWidth="1"/>
    <col min="487" max="487" width="13.88671875" bestFit="1" customWidth="1"/>
    <col min="488" max="488" width="10.109375" bestFit="1" customWidth="1"/>
    <col min="489" max="489" width="13.88671875" bestFit="1" customWidth="1"/>
    <col min="490" max="490" width="9.109375" bestFit="1" customWidth="1"/>
    <col min="491" max="491" width="13.88671875" bestFit="1" customWidth="1"/>
    <col min="492" max="492" width="9.109375" bestFit="1" customWidth="1"/>
    <col min="493" max="493" width="13.88671875" bestFit="1" customWidth="1"/>
    <col min="494" max="494" width="10.109375" bestFit="1" customWidth="1"/>
    <col min="495" max="495" width="13.88671875" bestFit="1" customWidth="1"/>
    <col min="496" max="496" width="9.109375" bestFit="1" customWidth="1"/>
    <col min="497" max="497" width="13.88671875" bestFit="1" customWidth="1"/>
    <col min="498" max="498" width="10.109375" bestFit="1" customWidth="1"/>
    <col min="499" max="499" width="13.88671875" bestFit="1" customWidth="1"/>
    <col min="500" max="500" width="9.109375" bestFit="1" customWidth="1"/>
    <col min="501" max="501" width="13.88671875" bestFit="1" customWidth="1"/>
    <col min="502" max="502" width="9.109375" bestFit="1" customWidth="1"/>
    <col min="503" max="503" width="13.88671875" bestFit="1" customWidth="1"/>
    <col min="504" max="504" width="10.109375" bestFit="1" customWidth="1"/>
    <col min="505" max="505" width="13.88671875" bestFit="1" customWidth="1"/>
    <col min="506" max="506" width="9.109375" bestFit="1" customWidth="1"/>
    <col min="507" max="507" width="13.88671875" bestFit="1" customWidth="1"/>
    <col min="508" max="508" width="9.109375" bestFit="1" customWidth="1"/>
    <col min="509" max="509" width="13.88671875" bestFit="1" customWidth="1"/>
    <col min="510" max="510" width="9.109375" bestFit="1" customWidth="1"/>
    <col min="511" max="511" width="13.88671875" bestFit="1" customWidth="1"/>
    <col min="512" max="512" width="9.109375" bestFit="1" customWidth="1"/>
    <col min="513" max="513" width="13.88671875" bestFit="1" customWidth="1"/>
    <col min="514" max="514" width="9.109375" bestFit="1" customWidth="1"/>
    <col min="515" max="515" width="13.88671875" bestFit="1" customWidth="1"/>
    <col min="516" max="516" width="9.109375" bestFit="1" customWidth="1"/>
    <col min="517" max="517" width="13.88671875" bestFit="1" customWidth="1"/>
    <col min="518" max="518" width="9.109375" bestFit="1" customWidth="1"/>
    <col min="519" max="519" width="13.88671875" bestFit="1" customWidth="1"/>
    <col min="520" max="520" width="10.109375" bestFit="1" customWidth="1"/>
    <col min="521" max="521" width="13.88671875" bestFit="1" customWidth="1"/>
    <col min="522" max="522" width="10.109375" bestFit="1" customWidth="1"/>
    <col min="523" max="523" width="13.88671875" bestFit="1" customWidth="1"/>
    <col min="524" max="524" width="9.109375" bestFit="1" customWidth="1"/>
    <col min="525" max="525" width="13.88671875" bestFit="1" customWidth="1"/>
    <col min="526" max="526" width="9.109375" bestFit="1" customWidth="1"/>
    <col min="527" max="527" width="13.88671875" bestFit="1" customWidth="1"/>
    <col min="528" max="528" width="9.109375" bestFit="1" customWidth="1"/>
    <col min="529" max="529" width="13.88671875" bestFit="1" customWidth="1"/>
    <col min="530" max="530" width="10.109375" bestFit="1" customWidth="1"/>
    <col min="531" max="531" width="13.88671875" bestFit="1" customWidth="1"/>
    <col min="532" max="532" width="10.109375" bestFit="1" customWidth="1"/>
    <col min="533" max="533" width="13.88671875" bestFit="1" customWidth="1"/>
    <col min="534" max="534" width="9.109375" bestFit="1" customWidth="1"/>
    <col min="535" max="535" width="13.88671875" bestFit="1" customWidth="1"/>
    <col min="536" max="536" width="9.109375" bestFit="1" customWidth="1"/>
    <col min="537" max="537" width="13.88671875" bestFit="1" customWidth="1"/>
    <col min="538" max="538" width="9.109375" bestFit="1" customWidth="1"/>
    <col min="539" max="539" width="13.88671875" bestFit="1" customWidth="1"/>
    <col min="540" max="540" width="9.109375" bestFit="1" customWidth="1"/>
    <col min="541" max="541" width="13.88671875" bestFit="1" customWidth="1"/>
    <col min="542" max="542" width="9.109375" bestFit="1" customWidth="1"/>
    <col min="543" max="543" width="13.88671875" bestFit="1" customWidth="1"/>
    <col min="544" max="544" width="9.44140625" bestFit="1" customWidth="1"/>
    <col min="545" max="545" width="13.88671875" bestFit="1" customWidth="1"/>
    <col min="546" max="546" width="9.109375" bestFit="1" customWidth="1"/>
    <col min="547" max="547" width="13.88671875" bestFit="1" customWidth="1"/>
    <col min="548" max="548" width="10.109375" bestFit="1" customWidth="1"/>
    <col min="549" max="549" width="13.88671875" bestFit="1" customWidth="1"/>
    <col min="550" max="550" width="9.109375" bestFit="1" customWidth="1"/>
    <col min="551" max="551" width="13.88671875" bestFit="1" customWidth="1"/>
    <col min="552" max="552" width="10.109375" bestFit="1" customWidth="1"/>
    <col min="553" max="553" width="13.88671875" bestFit="1" customWidth="1"/>
    <col min="554" max="554" width="9.109375" bestFit="1" customWidth="1"/>
    <col min="555" max="555" width="13.88671875" bestFit="1" customWidth="1"/>
    <col min="556" max="556" width="10.109375" bestFit="1" customWidth="1"/>
    <col min="557" max="557" width="13.88671875" bestFit="1" customWidth="1"/>
    <col min="558" max="558" width="9.109375" bestFit="1" customWidth="1"/>
    <col min="559" max="559" width="13.88671875" bestFit="1" customWidth="1"/>
    <col min="560" max="560" width="10.109375" bestFit="1" customWidth="1"/>
    <col min="561" max="561" width="13.88671875" bestFit="1" customWidth="1"/>
    <col min="562" max="562" width="10.109375" bestFit="1" customWidth="1"/>
    <col min="563" max="563" width="13.88671875" bestFit="1" customWidth="1"/>
    <col min="564" max="564" width="9.109375" bestFit="1" customWidth="1"/>
    <col min="565" max="565" width="13.88671875" bestFit="1" customWidth="1"/>
    <col min="566" max="566" width="9.109375" bestFit="1" customWidth="1"/>
    <col min="567" max="567" width="13.88671875" bestFit="1" customWidth="1"/>
    <col min="568" max="568" width="9.109375" bestFit="1" customWidth="1"/>
    <col min="569" max="569" width="13.88671875" bestFit="1" customWidth="1"/>
    <col min="570" max="570" width="9.109375" bestFit="1" customWidth="1"/>
    <col min="571" max="571" width="13.88671875" bestFit="1" customWidth="1"/>
    <col min="572" max="572" width="9.109375" bestFit="1" customWidth="1"/>
    <col min="573" max="573" width="13.88671875" bestFit="1" customWidth="1"/>
    <col min="574" max="574" width="10.109375" bestFit="1" customWidth="1"/>
    <col min="575" max="575" width="13.88671875" bestFit="1" customWidth="1"/>
    <col min="576" max="576" width="9.44140625" bestFit="1" customWidth="1"/>
    <col min="577" max="577" width="13.88671875" bestFit="1" customWidth="1"/>
    <col min="578" max="578" width="9.109375" bestFit="1" customWidth="1"/>
    <col min="579" max="579" width="13.88671875" bestFit="1" customWidth="1"/>
    <col min="580" max="580" width="9.109375" bestFit="1" customWidth="1"/>
    <col min="581" max="581" width="13.88671875" bestFit="1" customWidth="1"/>
    <col min="582" max="582" width="9.109375" bestFit="1" customWidth="1"/>
    <col min="583" max="583" width="13.88671875" bestFit="1" customWidth="1"/>
    <col min="584" max="584" width="9.109375" bestFit="1" customWidth="1"/>
    <col min="585" max="585" width="13.88671875" bestFit="1" customWidth="1"/>
    <col min="586" max="586" width="9.44140625" bestFit="1" customWidth="1"/>
    <col min="587" max="587" width="13.88671875" bestFit="1" customWidth="1"/>
    <col min="588" max="588" width="10.109375" bestFit="1" customWidth="1"/>
    <col min="589" max="589" width="13.88671875" bestFit="1" customWidth="1"/>
    <col min="590" max="590" width="9.109375" bestFit="1" customWidth="1"/>
    <col min="591" max="591" width="13.88671875" bestFit="1" customWidth="1"/>
    <col min="592" max="592" width="10.109375" bestFit="1" customWidth="1"/>
    <col min="593" max="593" width="13.88671875" bestFit="1" customWidth="1"/>
    <col min="594" max="594" width="9.109375" bestFit="1" customWidth="1"/>
    <col min="595" max="595" width="13.88671875" bestFit="1" customWidth="1"/>
    <col min="596" max="596" width="10.109375" bestFit="1" customWidth="1"/>
    <col min="597" max="597" width="13.88671875" bestFit="1" customWidth="1"/>
    <col min="598" max="598" width="10.109375" bestFit="1" customWidth="1"/>
    <col min="599" max="599" width="13.88671875" bestFit="1" customWidth="1"/>
    <col min="600" max="600" width="10.109375" bestFit="1" customWidth="1"/>
    <col min="601" max="601" width="13.88671875" bestFit="1" customWidth="1"/>
    <col min="602" max="602" width="10.109375" bestFit="1" customWidth="1"/>
    <col min="603" max="603" width="13.88671875" bestFit="1" customWidth="1"/>
    <col min="604" max="604" width="10.109375" bestFit="1" customWidth="1"/>
    <col min="605" max="605" width="13.88671875" bestFit="1" customWidth="1"/>
    <col min="606" max="606" width="9.109375" bestFit="1" customWidth="1"/>
    <col min="607" max="607" width="13.88671875" bestFit="1" customWidth="1"/>
    <col min="608" max="608" width="9.109375" bestFit="1" customWidth="1"/>
    <col min="609" max="609" width="13.88671875" bestFit="1" customWidth="1"/>
    <col min="610" max="610" width="9.109375" bestFit="1" customWidth="1"/>
    <col min="611" max="611" width="13.88671875" bestFit="1" customWidth="1"/>
    <col min="612" max="612" width="9.109375" bestFit="1" customWidth="1"/>
    <col min="613" max="613" width="13.88671875" bestFit="1" customWidth="1"/>
    <col min="614" max="614" width="9.44140625" bestFit="1" customWidth="1"/>
    <col min="615" max="615" width="13.88671875" bestFit="1" customWidth="1"/>
    <col min="616" max="616" width="10.109375" bestFit="1" customWidth="1"/>
    <col min="617" max="617" width="13.88671875" bestFit="1" customWidth="1"/>
    <col min="618" max="618" width="10.109375" bestFit="1" customWidth="1"/>
    <col min="619" max="619" width="13.88671875" bestFit="1" customWidth="1"/>
    <col min="620" max="620" width="9.109375" bestFit="1" customWidth="1"/>
    <col min="621" max="621" width="13.88671875" bestFit="1" customWidth="1"/>
    <col min="622" max="622" width="9.109375" bestFit="1" customWidth="1"/>
    <col min="623" max="623" width="13.88671875" bestFit="1" customWidth="1"/>
    <col min="624" max="624" width="9.109375" bestFit="1" customWidth="1"/>
    <col min="625" max="625" width="13.88671875" bestFit="1" customWidth="1"/>
    <col min="626" max="626" width="9.109375" bestFit="1" customWidth="1"/>
    <col min="627" max="627" width="13.88671875" bestFit="1" customWidth="1"/>
    <col min="628" max="628" width="9.109375" bestFit="1" customWidth="1"/>
    <col min="629" max="629" width="13.88671875" bestFit="1" customWidth="1"/>
    <col min="630" max="630" width="9.44140625" bestFit="1" customWidth="1"/>
    <col min="631" max="631" width="13.88671875" bestFit="1" customWidth="1"/>
    <col min="632" max="632" width="9.109375" bestFit="1" customWidth="1"/>
    <col min="633" max="633" width="13.88671875" bestFit="1" customWidth="1"/>
    <col min="634" max="634" width="10.109375" bestFit="1" customWidth="1"/>
    <col min="635" max="635" width="13.88671875" bestFit="1" customWidth="1"/>
    <col min="636" max="636" width="9.109375" bestFit="1" customWidth="1"/>
    <col min="637" max="637" width="13.88671875" bestFit="1" customWidth="1"/>
    <col min="638" max="638" width="9.109375" bestFit="1" customWidth="1"/>
    <col min="639" max="639" width="13.88671875" bestFit="1" customWidth="1"/>
    <col min="640" max="640" width="10.109375" bestFit="1" customWidth="1"/>
    <col min="641" max="641" width="13.88671875" bestFit="1" customWidth="1"/>
    <col min="642" max="642" width="9.109375" bestFit="1" customWidth="1"/>
    <col min="643" max="643" width="13.88671875" bestFit="1" customWidth="1"/>
    <col min="644" max="644" width="10.109375" bestFit="1" customWidth="1"/>
    <col min="645" max="645" width="13.88671875" bestFit="1" customWidth="1"/>
    <col min="646" max="646" width="10.109375" bestFit="1" customWidth="1"/>
    <col min="647" max="647" width="13.88671875" bestFit="1" customWidth="1"/>
    <col min="648" max="648" width="9.109375" bestFit="1" customWidth="1"/>
    <col min="649" max="649" width="13.88671875" bestFit="1" customWidth="1"/>
    <col min="650" max="650" width="9.109375" bestFit="1" customWidth="1"/>
    <col min="651" max="651" width="13.88671875" bestFit="1" customWidth="1"/>
    <col min="652" max="652" width="10.109375" bestFit="1" customWidth="1"/>
    <col min="653" max="653" width="13.88671875" bestFit="1" customWidth="1"/>
    <col min="654" max="654" width="9.109375" bestFit="1" customWidth="1"/>
    <col min="655" max="655" width="13.88671875" bestFit="1" customWidth="1"/>
    <col min="656" max="656" width="9.109375" bestFit="1" customWidth="1"/>
    <col min="657" max="657" width="13.88671875" bestFit="1" customWidth="1"/>
    <col min="658" max="658" width="9.109375" bestFit="1" customWidth="1"/>
    <col min="659" max="659" width="13.88671875" bestFit="1" customWidth="1"/>
    <col min="660" max="660" width="9.109375" bestFit="1" customWidth="1"/>
    <col min="661" max="661" width="13.88671875" bestFit="1" customWidth="1"/>
    <col min="662" max="662" width="9.109375" bestFit="1" customWidth="1"/>
    <col min="663" max="663" width="13.88671875" bestFit="1" customWidth="1"/>
    <col min="664" max="664" width="9.109375" bestFit="1" customWidth="1"/>
    <col min="665" max="665" width="13.88671875" bestFit="1" customWidth="1"/>
    <col min="666" max="666" width="10.109375" bestFit="1" customWidth="1"/>
    <col min="667" max="667" width="13.88671875" bestFit="1" customWidth="1"/>
    <col min="668" max="668" width="10.109375" bestFit="1" customWidth="1"/>
    <col min="669" max="669" width="13.88671875" bestFit="1" customWidth="1"/>
    <col min="670" max="670" width="9.44140625" bestFit="1" customWidth="1"/>
    <col min="671" max="671" width="13.88671875" bestFit="1" customWidth="1"/>
    <col min="672" max="672" width="10.109375" bestFit="1" customWidth="1"/>
    <col min="673" max="673" width="13.88671875" bestFit="1" customWidth="1"/>
    <col min="674" max="674" width="9.109375" bestFit="1" customWidth="1"/>
    <col min="675" max="675" width="13.88671875" bestFit="1" customWidth="1"/>
    <col min="676" max="676" width="10.109375" bestFit="1" customWidth="1"/>
    <col min="677" max="677" width="13.88671875" bestFit="1" customWidth="1"/>
    <col min="678" max="678" width="10.109375" bestFit="1" customWidth="1"/>
    <col min="679" max="679" width="13.88671875" bestFit="1" customWidth="1"/>
    <col min="680" max="680" width="10.109375" bestFit="1" customWidth="1"/>
    <col min="681" max="681" width="13.88671875" bestFit="1" customWidth="1"/>
    <col min="682" max="682" width="9.109375" bestFit="1" customWidth="1"/>
    <col min="683" max="683" width="13.88671875" bestFit="1" customWidth="1"/>
    <col min="684" max="684" width="10.109375" bestFit="1" customWidth="1"/>
    <col min="685" max="685" width="13.88671875" bestFit="1" customWidth="1"/>
    <col min="686" max="686" width="10.109375" bestFit="1" customWidth="1"/>
    <col min="687" max="687" width="13.88671875" bestFit="1" customWidth="1"/>
    <col min="688" max="688" width="10.109375" bestFit="1" customWidth="1"/>
    <col min="689" max="689" width="13.88671875" bestFit="1" customWidth="1"/>
    <col min="690" max="690" width="9.109375" bestFit="1" customWidth="1"/>
    <col min="691" max="691" width="13.88671875" bestFit="1" customWidth="1"/>
    <col min="692" max="692" width="9.109375" bestFit="1" customWidth="1"/>
    <col min="693" max="693" width="13.88671875" bestFit="1" customWidth="1"/>
    <col min="694" max="694" width="10.109375" bestFit="1" customWidth="1"/>
    <col min="695" max="695" width="13.88671875" bestFit="1" customWidth="1"/>
    <col min="696" max="696" width="9.109375" bestFit="1" customWidth="1"/>
    <col min="697" max="697" width="13.88671875" bestFit="1" customWidth="1"/>
    <col min="698" max="698" width="10.109375" bestFit="1" customWidth="1"/>
    <col min="699" max="699" width="13.88671875" bestFit="1" customWidth="1"/>
    <col min="700" max="700" width="9.109375" bestFit="1" customWidth="1"/>
    <col min="701" max="701" width="13.88671875" bestFit="1" customWidth="1"/>
    <col min="702" max="702" width="9.109375" bestFit="1" customWidth="1"/>
    <col min="703" max="703" width="13.88671875" bestFit="1" customWidth="1"/>
    <col min="704" max="704" width="10.109375" bestFit="1" customWidth="1"/>
    <col min="705" max="705" width="13.88671875" bestFit="1" customWidth="1"/>
    <col min="706" max="706" width="10.109375" bestFit="1" customWidth="1"/>
    <col min="707" max="707" width="13.88671875" bestFit="1" customWidth="1"/>
    <col min="708" max="708" width="10.109375" bestFit="1" customWidth="1"/>
    <col min="709" max="709" width="13.88671875" bestFit="1" customWidth="1"/>
    <col min="710" max="710" width="9.44140625" bestFit="1" customWidth="1"/>
    <col min="711" max="711" width="13.88671875" bestFit="1" customWidth="1"/>
    <col min="712" max="712" width="10.109375" bestFit="1" customWidth="1"/>
    <col min="713" max="713" width="13.88671875" bestFit="1" customWidth="1"/>
    <col min="714" max="714" width="9.109375" bestFit="1" customWidth="1"/>
    <col min="715" max="715" width="13.88671875" bestFit="1" customWidth="1"/>
    <col min="716" max="716" width="9.109375" bestFit="1" customWidth="1"/>
    <col min="717" max="717" width="13.88671875" bestFit="1" customWidth="1"/>
    <col min="718" max="718" width="9.44140625" bestFit="1" customWidth="1"/>
    <col min="719" max="719" width="13.88671875" bestFit="1" customWidth="1"/>
    <col min="720" max="720" width="10.109375" bestFit="1" customWidth="1"/>
    <col min="721" max="721" width="13.88671875" bestFit="1" customWidth="1"/>
    <col min="722" max="722" width="9.109375" bestFit="1" customWidth="1"/>
    <col min="723" max="723" width="13.88671875" bestFit="1" customWidth="1"/>
    <col min="724" max="724" width="9.109375" bestFit="1" customWidth="1"/>
    <col min="725" max="725" width="13.88671875" bestFit="1" customWidth="1"/>
    <col min="726" max="726" width="10.109375" bestFit="1" customWidth="1"/>
    <col min="727" max="727" width="13.88671875" bestFit="1" customWidth="1"/>
    <col min="728" max="728" width="9.109375" bestFit="1" customWidth="1"/>
    <col min="729" max="729" width="13.88671875" bestFit="1" customWidth="1"/>
    <col min="730" max="730" width="9.109375" bestFit="1" customWidth="1"/>
    <col min="731" max="731" width="13.88671875" bestFit="1" customWidth="1"/>
    <col min="732" max="732" width="9.109375" bestFit="1" customWidth="1"/>
    <col min="733" max="733" width="13.88671875" bestFit="1" customWidth="1"/>
    <col min="734" max="734" width="9.109375" bestFit="1" customWidth="1"/>
    <col min="735" max="735" width="13.88671875" bestFit="1" customWidth="1"/>
    <col min="736" max="736" width="10.109375" bestFit="1" customWidth="1"/>
    <col min="737" max="737" width="13.88671875" bestFit="1" customWidth="1"/>
    <col min="738" max="738" width="10.109375" bestFit="1" customWidth="1"/>
    <col min="739" max="739" width="13.88671875" bestFit="1" customWidth="1"/>
    <col min="740" max="740" width="10.109375" bestFit="1" customWidth="1"/>
    <col min="741" max="741" width="13.88671875" bestFit="1" customWidth="1"/>
    <col min="742" max="742" width="10.109375" bestFit="1" customWidth="1"/>
    <col min="743" max="743" width="13.88671875" bestFit="1" customWidth="1"/>
    <col min="744" max="744" width="9.109375" bestFit="1" customWidth="1"/>
    <col min="745" max="745" width="13.88671875" bestFit="1" customWidth="1"/>
    <col min="746" max="746" width="10.109375" bestFit="1" customWidth="1"/>
    <col min="747" max="747" width="13.88671875" bestFit="1" customWidth="1"/>
    <col min="748" max="748" width="10.109375" bestFit="1" customWidth="1"/>
    <col min="749" max="749" width="13.88671875" bestFit="1" customWidth="1"/>
    <col min="750" max="750" width="9.109375" bestFit="1" customWidth="1"/>
    <col min="751" max="751" width="13.88671875" bestFit="1" customWidth="1"/>
    <col min="752" max="752" width="9.109375" bestFit="1" customWidth="1"/>
    <col min="753" max="753" width="13.88671875" bestFit="1" customWidth="1"/>
    <col min="754" max="754" width="9.109375" bestFit="1" customWidth="1"/>
    <col min="755" max="755" width="13.88671875" bestFit="1" customWidth="1"/>
    <col min="756" max="756" width="9.109375" bestFit="1" customWidth="1"/>
    <col min="757" max="757" width="13.88671875" bestFit="1" customWidth="1"/>
    <col min="758" max="758" width="10.109375" bestFit="1" customWidth="1"/>
    <col min="759" max="759" width="13.88671875" bestFit="1" customWidth="1"/>
    <col min="760" max="760" width="10.109375" bestFit="1" customWidth="1"/>
    <col min="761" max="761" width="13.88671875" bestFit="1" customWidth="1"/>
    <col min="762" max="762" width="10.109375" bestFit="1" customWidth="1"/>
    <col min="763" max="763" width="13.88671875" bestFit="1" customWidth="1"/>
    <col min="764" max="764" width="9.109375" bestFit="1" customWidth="1"/>
    <col min="765" max="765" width="13.88671875" bestFit="1" customWidth="1"/>
    <col min="766" max="766" width="10.109375" bestFit="1" customWidth="1"/>
    <col min="767" max="767" width="13.88671875" bestFit="1" customWidth="1"/>
    <col min="768" max="768" width="10.109375" bestFit="1" customWidth="1"/>
    <col min="769" max="769" width="13.88671875" bestFit="1" customWidth="1"/>
    <col min="770" max="770" width="10.109375" bestFit="1" customWidth="1"/>
    <col min="771" max="771" width="13.88671875" bestFit="1" customWidth="1"/>
    <col min="772" max="772" width="9.109375" bestFit="1" customWidth="1"/>
    <col min="773" max="773" width="13.88671875" bestFit="1" customWidth="1"/>
    <col min="774" max="774" width="10.109375" bestFit="1" customWidth="1"/>
    <col min="775" max="775" width="13.88671875" bestFit="1" customWidth="1"/>
    <col min="776" max="776" width="9.109375" bestFit="1" customWidth="1"/>
    <col min="777" max="777" width="13.88671875" bestFit="1" customWidth="1"/>
    <col min="778" max="778" width="9.109375" bestFit="1" customWidth="1"/>
    <col min="779" max="779" width="13.88671875" bestFit="1" customWidth="1"/>
    <col min="780" max="780" width="10.109375" bestFit="1" customWidth="1"/>
    <col min="781" max="781" width="13.88671875" bestFit="1" customWidth="1"/>
    <col min="782" max="782" width="9.109375" bestFit="1" customWidth="1"/>
    <col min="783" max="783" width="13.88671875" bestFit="1" customWidth="1"/>
    <col min="784" max="784" width="9.109375" bestFit="1" customWidth="1"/>
    <col min="785" max="785" width="13.88671875" bestFit="1" customWidth="1"/>
    <col min="786" max="786" width="10.109375" bestFit="1" customWidth="1"/>
    <col min="787" max="787" width="13.88671875" bestFit="1" customWidth="1"/>
    <col min="788" max="788" width="10.109375" bestFit="1" customWidth="1"/>
    <col min="789" max="789" width="13.88671875" bestFit="1" customWidth="1"/>
    <col min="790" max="790" width="10.109375" bestFit="1" customWidth="1"/>
    <col min="791" max="791" width="13.88671875" bestFit="1" customWidth="1"/>
    <col min="792" max="792" width="10.109375" bestFit="1" customWidth="1"/>
    <col min="793" max="793" width="13.88671875" bestFit="1" customWidth="1"/>
    <col min="794" max="794" width="10.109375" bestFit="1" customWidth="1"/>
    <col min="795" max="795" width="13.88671875" bestFit="1" customWidth="1"/>
    <col min="796" max="796" width="10.109375" bestFit="1" customWidth="1"/>
    <col min="797" max="797" width="13.88671875" bestFit="1" customWidth="1"/>
    <col min="798" max="798" width="10.109375" bestFit="1" customWidth="1"/>
    <col min="799" max="799" width="13.88671875" bestFit="1" customWidth="1"/>
    <col min="800" max="800" width="10.109375" bestFit="1" customWidth="1"/>
    <col min="801" max="801" width="13.88671875" bestFit="1" customWidth="1"/>
    <col min="802" max="802" width="10.109375" bestFit="1" customWidth="1"/>
    <col min="803" max="803" width="13.88671875" bestFit="1" customWidth="1"/>
    <col min="804" max="804" width="10.109375" bestFit="1" customWidth="1"/>
    <col min="805" max="805" width="13.88671875" bestFit="1" customWidth="1"/>
    <col min="806" max="806" width="10.109375" bestFit="1" customWidth="1"/>
    <col min="807" max="807" width="13.88671875" bestFit="1" customWidth="1"/>
    <col min="808" max="808" width="10.109375" bestFit="1" customWidth="1"/>
    <col min="809" max="809" width="13.88671875" bestFit="1" customWidth="1"/>
    <col min="810" max="810" width="10.109375" bestFit="1" customWidth="1"/>
    <col min="811" max="811" width="13.88671875" bestFit="1" customWidth="1"/>
    <col min="812" max="812" width="10.109375" bestFit="1" customWidth="1"/>
    <col min="813" max="813" width="13.88671875" bestFit="1" customWidth="1"/>
    <col min="814" max="814" width="10.109375" bestFit="1" customWidth="1"/>
    <col min="815" max="815" width="13.88671875" bestFit="1" customWidth="1"/>
    <col min="816" max="816" width="10.109375" bestFit="1" customWidth="1"/>
    <col min="817" max="817" width="13.88671875" bestFit="1" customWidth="1"/>
    <col min="818" max="818" width="10.109375" bestFit="1" customWidth="1"/>
    <col min="819" max="819" width="13.88671875" bestFit="1" customWidth="1"/>
    <col min="820" max="820" width="10.109375" bestFit="1" customWidth="1"/>
    <col min="821" max="821" width="13.88671875" bestFit="1" customWidth="1"/>
    <col min="822" max="822" width="10.109375" bestFit="1" customWidth="1"/>
    <col min="823" max="823" width="13.88671875" bestFit="1" customWidth="1"/>
    <col min="824" max="824" width="10.109375" bestFit="1" customWidth="1"/>
    <col min="825" max="825" width="13.88671875" bestFit="1" customWidth="1"/>
    <col min="826" max="826" width="10.109375" bestFit="1" customWidth="1"/>
    <col min="827" max="827" width="13.88671875" bestFit="1" customWidth="1"/>
    <col min="828" max="828" width="10.109375" bestFit="1" customWidth="1"/>
    <col min="829" max="829" width="13.88671875" bestFit="1" customWidth="1"/>
    <col min="830" max="830" width="10.109375" bestFit="1" customWidth="1"/>
    <col min="831" max="831" width="13.88671875" bestFit="1" customWidth="1"/>
    <col min="832" max="832" width="10.109375" bestFit="1" customWidth="1"/>
    <col min="833" max="833" width="13.88671875" bestFit="1" customWidth="1"/>
    <col min="834" max="834" width="10.109375" bestFit="1" customWidth="1"/>
    <col min="835" max="835" width="13.88671875" bestFit="1" customWidth="1"/>
    <col min="836" max="836" width="10.109375" bestFit="1" customWidth="1"/>
    <col min="837" max="837" width="13.88671875" bestFit="1" customWidth="1"/>
    <col min="838" max="838" width="10.109375" bestFit="1" customWidth="1"/>
    <col min="839" max="839" width="13.88671875" bestFit="1" customWidth="1"/>
    <col min="840" max="840" width="10.109375" bestFit="1" customWidth="1"/>
    <col min="841" max="841" width="13.88671875" bestFit="1" customWidth="1"/>
    <col min="842" max="842" width="10.109375" bestFit="1" customWidth="1"/>
    <col min="843" max="843" width="13.88671875" bestFit="1" customWidth="1"/>
    <col min="844" max="844" width="10.109375" bestFit="1" customWidth="1"/>
    <col min="845" max="845" width="13.88671875" bestFit="1" customWidth="1"/>
    <col min="846" max="846" width="10.109375" bestFit="1" customWidth="1"/>
    <col min="847" max="847" width="13.88671875" bestFit="1" customWidth="1"/>
    <col min="848" max="848" width="10.109375" bestFit="1" customWidth="1"/>
    <col min="849" max="849" width="13.88671875" bestFit="1" customWidth="1"/>
    <col min="850" max="850" width="10.109375" bestFit="1" customWidth="1"/>
    <col min="851" max="851" width="13.88671875" bestFit="1" customWidth="1"/>
    <col min="852" max="852" width="10.109375" bestFit="1" customWidth="1"/>
    <col min="853" max="853" width="13.88671875" bestFit="1" customWidth="1"/>
    <col min="854" max="854" width="10.109375" bestFit="1" customWidth="1"/>
    <col min="855" max="855" width="13.88671875" bestFit="1" customWidth="1"/>
    <col min="856" max="856" width="10.109375" bestFit="1" customWidth="1"/>
    <col min="857" max="857" width="13.88671875" bestFit="1" customWidth="1"/>
    <col min="858" max="858" width="10.109375" bestFit="1" customWidth="1"/>
    <col min="859" max="859" width="13.88671875" bestFit="1" customWidth="1"/>
    <col min="860" max="860" width="10.109375" bestFit="1" customWidth="1"/>
    <col min="861" max="861" width="13.88671875" bestFit="1" customWidth="1"/>
    <col min="862" max="862" width="10.109375" bestFit="1" customWidth="1"/>
    <col min="863" max="863" width="13.88671875" bestFit="1" customWidth="1"/>
    <col min="864" max="864" width="10.109375" bestFit="1" customWidth="1"/>
    <col min="865" max="865" width="13.88671875" bestFit="1" customWidth="1"/>
    <col min="866" max="866" width="10.109375" bestFit="1" customWidth="1"/>
    <col min="867" max="867" width="13.88671875" bestFit="1" customWidth="1"/>
    <col min="868" max="868" width="10.109375" bestFit="1" customWidth="1"/>
    <col min="869" max="869" width="13.88671875" bestFit="1" customWidth="1"/>
    <col min="870" max="870" width="10.109375" bestFit="1" customWidth="1"/>
    <col min="871" max="871" width="13.88671875" bestFit="1" customWidth="1"/>
    <col min="872" max="872" width="10.109375" bestFit="1" customWidth="1"/>
    <col min="873" max="873" width="13.88671875" bestFit="1" customWidth="1"/>
    <col min="874" max="874" width="10.109375" bestFit="1" customWidth="1"/>
    <col min="875" max="875" width="13.88671875" bestFit="1" customWidth="1"/>
    <col min="876" max="876" width="10.109375" bestFit="1" customWidth="1"/>
    <col min="877" max="877" width="13.88671875" bestFit="1" customWidth="1"/>
    <col min="878" max="878" width="10.109375" bestFit="1" customWidth="1"/>
    <col min="879" max="879" width="13.88671875" bestFit="1" customWidth="1"/>
    <col min="880" max="880" width="10.109375" bestFit="1" customWidth="1"/>
    <col min="881" max="881" width="13.88671875" bestFit="1" customWidth="1"/>
    <col min="882" max="882" width="10.109375" bestFit="1" customWidth="1"/>
    <col min="883" max="883" width="13.88671875" bestFit="1" customWidth="1"/>
    <col min="884" max="884" width="10.109375" bestFit="1" customWidth="1"/>
    <col min="885" max="885" width="13.88671875" bestFit="1" customWidth="1"/>
    <col min="886" max="886" width="10.109375" bestFit="1" customWidth="1"/>
    <col min="887" max="887" width="13.88671875" bestFit="1" customWidth="1"/>
    <col min="888" max="888" width="10.109375" bestFit="1" customWidth="1"/>
    <col min="889" max="889" width="13.88671875" bestFit="1" customWidth="1"/>
    <col min="890" max="890" width="10.109375" bestFit="1" customWidth="1"/>
    <col min="891" max="891" width="13.88671875" bestFit="1" customWidth="1"/>
    <col min="892" max="892" width="10.109375" bestFit="1" customWidth="1"/>
    <col min="893" max="893" width="13.88671875" bestFit="1" customWidth="1"/>
    <col min="894" max="894" width="10.109375" bestFit="1" customWidth="1"/>
    <col min="895" max="895" width="13.88671875" bestFit="1" customWidth="1"/>
    <col min="896" max="896" width="10.109375" bestFit="1" customWidth="1"/>
    <col min="897" max="897" width="13.88671875" bestFit="1" customWidth="1"/>
    <col min="898" max="898" width="10.109375" bestFit="1" customWidth="1"/>
    <col min="899" max="899" width="13.88671875" bestFit="1" customWidth="1"/>
    <col min="900" max="900" width="10.109375" bestFit="1" customWidth="1"/>
    <col min="901" max="901" width="13.88671875" bestFit="1" customWidth="1"/>
    <col min="902" max="902" width="10.109375" bestFit="1" customWidth="1"/>
    <col min="903" max="903" width="13.88671875" bestFit="1" customWidth="1"/>
    <col min="904" max="904" width="10.109375" bestFit="1" customWidth="1"/>
    <col min="905" max="905" width="13.88671875" bestFit="1" customWidth="1"/>
    <col min="906" max="906" width="10.109375" bestFit="1" customWidth="1"/>
    <col min="907" max="907" width="13.88671875" bestFit="1" customWidth="1"/>
    <col min="908" max="908" width="10.109375" bestFit="1" customWidth="1"/>
    <col min="909" max="909" width="13.88671875" bestFit="1" customWidth="1"/>
    <col min="910" max="910" width="10.109375" bestFit="1" customWidth="1"/>
    <col min="911" max="911" width="13.88671875" bestFit="1" customWidth="1"/>
    <col min="912" max="912" width="10.109375" bestFit="1" customWidth="1"/>
    <col min="913" max="913" width="13.88671875" bestFit="1" customWidth="1"/>
    <col min="914" max="914" width="10.109375" bestFit="1" customWidth="1"/>
    <col min="915" max="915" width="13.88671875" bestFit="1" customWidth="1"/>
    <col min="916" max="916" width="10.109375" bestFit="1" customWidth="1"/>
    <col min="917" max="917" width="13.88671875" bestFit="1" customWidth="1"/>
    <col min="918" max="918" width="10.109375" bestFit="1" customWidth="1"/>
    <col min="919" max="919" width="13.88671875" bestFit="1" customWidth="1"/>
    <col min="920" max="920" width="10.109375" bestFit="1" customWidth="1"/>
    <col min="921" max="921" width="13.88671875" bestFit="1" customWidth="1"/>
    <col min="922" max="922" width="10.109375" bestFit="1" customWidth="1"/>
    <col min="923" max="923" width="13.88671875" bestFit="1" customWidth="1"/>
    <col min="924" max="924" width="10.109375" bestFit="1" customWidth="1"/>
    <col min="925" max="925" width="13.88671875" bestFit="1" customWidth="1"/>
    <col min="926" max="926" width="10.109375" bestFit="1" customWidth="1"/>
    <col min="927" max="927" width="13.88671875" bestFit="1" customWidth="1"/>
    <col min="928" max="928" width="10.109375" bestFit="1" customWidth="1"/>
    <col min="929" max="929" width="13.88671875" bestFit="1" customWidth="1"/>
    <col min="930" max="930" width="10.109375" bestFit="1" customWidth="1"/>
    <col min="931" max="931" width="13.88671875" bestFit="1" customWidth="1"/>
    <col min="932" max="932" width="10.109375" bestFit="1" customWidth="1"/>
    <col min="933" max="933" width="13.88671875" bestFit="1" customWidth="1"/>
    <col min="934" max="934" width="10.109375" bestFit="1" customWidth="1"/>
    <col min="935" max="935" width="13.88671875" bestFit="1" customWidth="1"/>
    <col min="936" max="936" width="10.109375" bestFit="1" customWidth="1"/>
    <col min="937" max="937" width="13.88671875" bestFit="1" customWidth="1"/>
    <col min="938" max="938" width="10.109375" bestFit="1" customWidth="1"/>
    <col min="939" max="939" width="13.88671875" bestFit="1" customWidth="1"/>
    <col min="940" max="940" width="10.109375" bestFit="1" customWidth="1"/>
    <col min="941" max="941" width="13.88671875" bestFit="1" customWidth="1"/>
    <col min="942" max="942" width="10.109375" bestFit="1" customWidth="1"/>
    <col min="943" max="943" width="13.88671875" bestFit="1" customWidth="1"/>
    <col min="944" max="944" width="10.109375" bestFit="1" customWidth="1"/>
    <col min="945" max="945" width="13.88671875" bestFit="1" customWidth="1"/>
    <col min="946" max="946" width="10.109375" bestFit="1" customWidth="1"/>
    <col min="947" max="947" width="13.88671875" bestFit="1" customWidth="1"/>
    <col min="948" max="948" width="10.109375" bestFit="1" customWidth="1"/>
    <col min="949" max="949" width="13.88671875" bestFit="1" customWidth="1"/>
    <col min="950" max="950" width="10.109375" bestFit="1" customWidth="1"/>
    <col min="951" max="951" width="13.88671875" bestFit="1" customWidth="1"/>
    <col min="952" max="952" width="10.109375" bestFit="1" customWidth="1"/>
    <col min="953" max="953" width="13.88671875" bestFit="1" customWidth="1"/>
    <col min="954" max="954" width="10.109375" bestFit="1" customWidth="1"/>
    <col min="955" max="955" width="13.88671875" bestFit="1" customWidth="1"/>
    <col min="956" max="956" width="10.109375" bestFit="1" customWidth="1"/>
    <col min="957" max="957" width="13.88671875" bestFit="1" customWidth="1"/>
    <col min="958" max="958" width="10.109375" bestFit="1" customWidth="1"/>
    <col min="959" max="959" width="13.88671875" bestFit="1" customWidth="1"/>
    <col min="960" max="960" width="10.109375" bestFit="1" customWidth="1"/>
    <col min="961" max="961" width="13.88671875" bestFit="1" customWidth="1"/>
    <col min="962" max="962" width="10.109375" bestFit="1" customWidth="1"/>
    <col min="963" max="963" width="13.88671875" bestFit="1" customWidth="1"/>
    <col min="964" max="964" width="10.109375" bestFit="1" customWidth="1"/>
    <col min="965" max="965" width="13.88671875" bestFit="1" customWidth="1"/>
    <col min="966" max="966" width="10.109375" bestFit="1" customWidth="1"/>
    <col min="967" max="967" width="13.88671875" bestFit="1" customWidth="1"/>
    <col min="968" max="968" width="10.109375" bestFit="1" customWidth="1"/>
    <col min="969" max="969" width="13.88671875" bestFit="1" customWidth="1"/>
    <col min="970" max="970" width="10.109375" bestFit="1" customWidth="1"/>
    <col min="971" max="971" width="13.88671875" bestFit="1" customWidth="1"/>
    <col min="972" max="972" width="10.109375" bestFit="1" customWidth="1"/>
    <col min="973" max="973" width="13.88671875" bestFit="1" customWidth="1"/>
    <col min="974" max="974" width="10.109375" bestFit="1" customWidth="1"/>
    <col min="975" max="975" width="13.88671875" bestFit="1" customWidth="1"/>
    <col min="976" max="976" width="10.109375" bestFit="1" customWidth="1"/>
    <col min="977" max="977" width="13.88671875" bestFit="1" customWidth="1"/>
    <col min="978" max="978" width="10.109375" bestFit="1" customWidth="1"/>
    <col min="979" max="979" width="13.88671875" bestFit="1" customWidth="1"/>
    <col min="980" max="980" width="10.109375" bestFit="1" customWidth="1"/>
    <col min="981" max="981" width="13.88671875" bestFit="1" customWidth="1"/>
    <col min="982" max="982" width="10.109375" bestFit="1" customWidth="1"/>
    <col min="983" max="983" width="13.88671875" bestFit="1" customWidth="1"/>
    <col min="984" max="984" width="10.109375" bestFit="1" customWidth="1"/>
    <col min="985" max="985" width="13.88671875" bestFit="1" customWidth="1"/>
    <col min="986" max="986" width="10.109375" bestFit="1" customWidth="1"/>
    <col min="987" max="987" width="13.88671875" bestFit="1" customWidth="1"/>
    <col min="988" max="988" width="10.109375" bestFit="1" customWidth="1"/>
    <col min="989" max="989" width="13.88671875" bestFit="1" customWidth="1"/>
    <col min="990" max="990" width="10.109375" bestFit="1" customWidth="1"/>
    <col min="991" max="991" width="13.88671875" bestFit="1" customWidth="1"/>
    <col min="992" max="992" width="10.109375" bestFit="1" customWidth="1"/>
    <col min="993" max="993" width="13.88671875" bestFit="1" customWidth="1"/>
    <col min="994" max="994" width="10.109375" bestFit="1" customWidth="1"/>
    <col min="995" max="995" width="13.88671875" bestFit="1" customWidth="1"/>
    <col min="996" max="996" width="10.109375" bestFit="1" customWidth="1"/>
    <col min="997" max="997" width="13.88671875" bestFit="1" customWidth="1"/>
    <col min="998" max="998" width="10.109375" bestFit="1" customWidth="1"/>
    <col min="999" max="999" width="13.88671875" bestFit="1" customWidth="1"/>
    <col min="1000" max="1000" width="10.109375" bestFit="1" customWidth="1"/>
    <col min="1001" max="1001" width="13.88671875" bestFit="1" customWidth="1"/>
    <col min="1002" max="1002" width="10.109375" bestFit="1" customWidth="1"/>
    <col min="1003" max="1003" width="13.88671875" bestFit="1" customWidth="1"/>
    <col min="1004" max="1004" width="10.109375" bestFit="1" customWidth="1"/>
    <col min="1005" max="1005" width="13.88671875" bestFit="1" customWidth="1"/>
    <col min="1006" max="1006" width="10.109375" bestFit="1" customWidth="1"/>
    <col min="1007" max="1007" width="14.88671875" bestFit="1" customWidth="1"/>
    <col min="1008" max="1008" width="10.109375" bestFit="1" customWidth="1"/>
    <col min="1009" max="1009" width="14.88671875" bestFit="1" customWidth="1"/>
    <col min="1010" max="1010" width="10.109375" bestFit="1" customWidth="1"/>
    <col min="1011" max="1011" width="14.88671875" bestFit="1" customWidth="1"/>
    <col min="1012" max="1012" width="10.109375" bestFit="1" customWidth="1"/>
    <col min="1013" max="1013" width="14.88671875" bestFit="1" customWidth="1"/>
    <col min="1014" max="1014" width="10.109375" bestFit="1" customWidth="1"/>
    <col min="1015" max="1015" width="14.88671875" bestFit="1" customWidth="1"/>
    <col min="1016" max="1016" width="10.109375" bestFit="1" customWidth="1"/>
    <col min="1017" max="1017" width="14.88671875" bestFit="1" customWidth="1"/>
    <col min="1018" max="1018" width="10.109375" bestFit="1" customWidth="1"/>
    <col min="1019" max="1019" width="14.88671875" bestFit="1" customWidth="1"/>
    <col min="1020" max="1020" width="10.109375" bestFit="1" customWidth="1"/>
    <col min="1021" max="1021" width="14.88671875" bestFit="1" customWidth="1"/>
    <col min="1022" max="1022" width="10.109375" bestFit="1" customWidth="1"/>
    <col min="1023" max="1023" width="14.88671875" bestFit="1" customWidth="1"/>
    <col min="1024" max="1024" width="10.109375" bestFit="1" customWidth="1"/>
    <col min="1025" max="1025" width="14.88671875" bestFit="1" customWidth="1"/>
    <col min="1026" max="1026" width="10.109375" bestFit="1" customWidth="1"/>
    <col min="1027" max="1027" width="14.88671875" bestFit="1" customWidth="1"/>
    <col min="1028" max="1028" width="10.109375" bestFit="1" customWidth="1"/>
    <col min="1029" max="1029" width="14.88671875" bestFit="1" customWidth="1"/>
    <col min="1030" max="1030" width="10.109375" bestFit="1" customWidth="1"/>
    <col min="1031" max="1031" width="14.88671875" bestFit="1" customWidth="1"/>
    <col min="1032" max="1032" width="10.109375" bestFit="1" customWidth="1"/>
    <col min="1033" max="1033" width="14.88671875" bestFit="1" customWidth="1"/>
    <col min="1034" max="1034" width="10.109375" bestFit="1" customWidth="1"/>
    <col min="1035" max="1035" width="14.88671875" bestFit="1" customWidth="1"/>
    <col min="1036" max="1036" width="10.109375" bestFit="1" customWidth="1"/>
    <col min="1037" max="1037" width="14.88671875" bestFit="1" customWidth="1"/>
    <col min="1038" max="1038" width="10.109375" bestFit="1" customWidth="1"/>
    <col min="1039" max="1039" width="14.88671875" bestFit="1" customWidth="1"/>
    <col min="1040" max="1040" width="10.109375" bestFit="1" customWidth="1"/>
    <col min="1041" max="1041" width="14.88671875" bestFit="1" customWidth="1"/>
    <col min="1042" max="1042" width="10.109375" bestFit="1" customWidth="1"/>
    <col min="1043" max="1043" width="14.88671875" bestFit="1" customWidth="1"/>
    <col min="1044" max="1044" width="10.109375" bestFit="1" customWidth="1"/>
    <col min="1045" max="1045" width="14.88671875" bestFit="1" customWidth="1"/>
    <col min="1046" max="1046" width="10.109375" bestFit="1" customWidth="1"/>
    <col min="1047" max="1047" width="14.88671875" bestFit="1" customWidth="1"/>
    <col min="1048" max="1048" width="10.109375" bestFit="1" customWidth="1"/>
    <col min="1049" max="1049" width="14.88671875" bestFit="1" customWidth="1"/>
    <col min="1050" max="1050" width="10.109375" bestFit="1" customWidth="1"/>
    <col min="1051" max="1051" width="14.88671875" bestFit="1" customWidth="1"/>
    <col min="1052" max="1052" width="10.109375" bestFit="1" customWidth="1"/>
    <col min="1053" max="1053" width="14.88671875" bestFit="1" customWidth="1"/>
    <col min="1054" max="1054" width="10.109375" bestFit="1" customWidth="1"/>
    <col min="1055" max="1055" width="14.88671875" bestFit="1" customWidth="1"/>
    <col min="1056" max="1056" width="10.109375" bestFit="1" customWidth="1"/>
    <col min="1057" max="1057" width="14.88671875" bestFit="1" customWidth="1"/>
    <col min="1058" max="1058" width="10.109375" bestFit="1" customWidth="1"/>
    <col min="1059" max="1059" width="14.88671875" bestFit="1" customWidth="1"/>
    <col min="1060" max="1060" width="10.109375" bestFit="1" customWidth="1"/>
    <col min="1061" max="1061" width="14.88671875" bestFit="1" customWidth="1"/>
    <col min="1062" max="1062" width="10.109375" bestFit="1" customWidth="1"/>
    <col min="1063" max="1063" width="14.88671875" bestFit="1" customWidth="1"/>
    <col min="1064" max="1064" width="10.109375" bestFit="1" customWidth="1"/>
    <col min="1065" max="1065" width="14.88671875" bestFit="1" customWidth="1"/>
    <col min="1066" max="1066" width="10.109375" bestFit="1" customWidth="1"/>
    <col min="1067" max="1067" width="14.88671875" bestFit="1" customWidth="1"/>
    <col min="1068" max="1068" width="10.109375" bestFit="1" customWidth="1"/>
    <col min="1069" max="1069" width="14.88671875" bestFit="1" customWidth="1"/>
    <col min="1070" max="1070" width="10.109375" bestFit="1" customWidth="1"/>
    <col min="1071" max="1071" width="14.88671875" bestFit="1" customWidth="1"/>
    <col min="1072" max="1072" width="10.109375" bestFit="1" customWidth="1"/>
    <col min="1073" max="1073" width="14.88671875" bestFit="1" customWidth="1"/>
    <col min="1074" max="1074" width="10.109375" bestFit="1" customWidth="1"/>
    <col min="1075" max="1075" width="14.88671875" bestFit="1" customWidth="1"/>
    <col min="1076" max="1076" width="10.109375" bestFit="1" customWidth="1"/>
    <col min="1077" max="1077" width="14.88671875" bestFit="1" customWidth="1"/>
    <col min="1078" max="1078" width="10.109375" bestFit="1" customWidth="1"/>
    <col min="1079" max="1079" width="14.88671875" bestFit="1" customWidth="1"/>
    <col min="1080" max="1080" width="10.109375" bestFit="1" customWidth="1"/>
    <col min="1081" max="1081" width="14.88671875" bestFit="1" customWidth="1"/>
    <col min="1082" max="1082" width="10.109375" bestFit="1" customWidth="1"/>
    <col min="1083" max="1083" width="14.88671875" bestFit="1" customWidth="1"/>
    <col min="1084" max="1084" width="10.109375" bestFit="1" customWidth="1"/>
    <col min="1085" max="1085" width="14.88671875" bestFit="1" customWidth="1"/>
    <col min="1086" max="1086" width="10.109375" bestFit="1" customWidth="1"/>
    <col min="1087" max="1087" width="14.88671875" bestFit="1" customWidth="1"/>
    <col min="1088" max="1088" width="10.109375" bestFit="1" customWidth="1"/>
    <col min="1089" max="1089" width="14.88671875" bestFit="1" customWidth="1"/>
    <col min="1090" max="1090" width="10.109375" bestFit="1" customWidth="1"/>
    <col min="1091" max="1091" width="14.88671875" bestFit="1" customWidth="1"/>
    <col min="1092" max="1092" width="10.109375" bestFit="1" customWidth="1"/>
    <col min="1093" max="1093" width="14.88671875" bestFit="1" customWidth="1"/>
    <col min="1094" max="1094" width="10.109375" bestFit="1" customWidth="1"/>
    <col min="1095" max="1095" width="14.88671875" bestFit="1" customWidth="1"/>
    <col min="1096" max="1096" width="10.109375" bestFit="1" customWidth="1"/>
    <col min="1097" max="1097" width="14.88671875" bestFit="1" customWidth="1"/>
    <col min="1098" max="1098" width="10.109375" bestFit="1" customWidth="1"/>
    <col min="1099" max="1099" width="14.88671875" bestFit="1" customWidth="1"/>
    <col min="1100" max="1100" width="10.109375" bestFit="1" customWidth="1"/>
    <col min="1101" max="1101" width="14.88671875" bestFit="1" customWidth="1"/>
    <col min="1102" max="1102" width="10.109375" bestFit="1" customWidth="1"/>
    <col min="1103" max="1103" width="14.88671875" bestFit="1" customWidth="1"/>
    <col min="1104" max="1104" width="10.109375" bestFit="1" customWidth="1"/>
    <col min="1105" max="1105" width="14.88671875" bestFit="1" customWidth="1"/>
    <col min="1106" max="1106" width="10.109375" bestFit="1" customWidth="1"/>
    <col min="1107" max="1107" width="14.88671875" bestFit="1" customWidth="1"/>
    <col min="1108" max="1108" width="10.109375" bestFit="1" customWidth="1"/>
    <col min="1109" max="1109" width="14.88671875" bestFit="1" customWidth="1"/>
    <col min="1110" max="1110" width="10.109375" bestFit="1" customWidth="1"/>
    <col min="1111" max="1111" width="14.88671875" bestFit="1" customWidth="1"/>
    <col min="1112" max="1112" width="10.109375" bestFit="1" customWidth="1"/>
    <col min="1113" max="1113" width="14.88671875" bestFit="1" customWidth="1"/>
    <col min="1114" max="1114" width="10.109375" bestFit="1" customWidth="1"/>
    <col min="1115" max="1115" width="14.88671875" bestFit="1" customWidth="1"/>
    <col min="1116" max="1116" width="10.109375" bestFit="1" customWidth="1"/>
    <col min="1117" max="1117" width="14.88671875" bestFit="1" customWidth="1"/>
    <col min="1118" max="1118" width="10.109375" bestFit="1" customWidth="1"/>
    <col min="1119" max="1119" width="14.88671875" bestFit="1" customWidth="1"/>
    <col min="1120" max="1120" width="10.109375" bestFit="1" customWidth="1"/>
    <col min="1121" max="1121" width="14.88671875" bestFit="1" customWidth="1"/>
    <col min="1122" max="1122" width="10.109375" bestFit="1" customWidth="1"/>
    <col min="1123" max="1123" width="14.88671875" bestFit="1" customWidth="1"/>
    <col min="1124" max="1124" width="10.109375" bestFit="1" customWidth="1"/>
    <col min="1125" max="1125" width="14.88671875" bestFit="1" customWidth="1"/>
    <col min="1126" max="1126" width="10.109375" bestFit="1" customWidth="1"/>
    <col min="1127" max="1127" width="14.88671875" bestFit="1" customWidth="1"/>
    <col min="1128" max="1128" width="10.109375" bestFit="1" customWidth="1"/>
    <col min="1129" max="1129" width="14.88671875" bestFit="1" customWidth="1"/>
    <col min="1130" max="1130" width="10.109375" bestFit="1" customWidth="1"/>
    <col min="1131" max="1131" width="14.88671875" bestFit="1" customWidth="1"/>
    <col min="1132" max="1132" width="10.109375" bestFit="1" customWidth="1"/>
    <col min="1133" max="1133" width="14.88671875" bestFit="1" customWidth="1"/>
    <col min="1134" max="1134" width="10.109375" bestFit="1" customWidth="1"/>
    <col min="1135" max="1135" width="14.88671875" bestFit="1" customWidth="1"/>
    <col min="1136" max="1136" width="10.109375" bestFit="1" customWidth="1"/>
    <col min="1137" max="1137" width="14.88671875" bestFit="1" customWidth="1"/>
    <col min="1138" max="1138" width="10.109375" bestFit="1" customWidth="1"/>
    <col min="1139" max="1139" width="14.88671875" bestFit="1" customWidth="1"/>
    <col min="1140" max="1140" width="10.109375" bestFit="1" customWidth="1"/>
    <col min="1141" max="1141" width="14.88671875" bestFit="1" customWidth="1"/>
    <col min="1142" max="1142" width="10.109375" bestFit="1" customWidth="1"/>
    <col min="1143" max="1143" width="14.88671875" bestFit="1" customWidth="1"/>
    <col min="1144" max="1144" width="10.109375" bestFit="1" customWidth="1"/>
    <col min="1145" max="1145" width="14.88671875" bestFit="1" customWidth="1"/>
    <col min="1146" max="1146" width="10.109375" bestFit="1" customWidth="1"/>
    <col min="1147" max="1147" width="14.88671875" bestFit="1" customWidth="1"/>
    <col min="1148" max="1148" width="10.109375" bestFit="1" customWidth="1"/>
    <col min="1149" max="1149" width="14.88671875" bestFit="1" customWidth="1"/>
    <col min="1150" max="1150" width="10.109375" bestFit="1" customWidth="1"/>
    <col min="1151" max="1151" width="14.88671875" bestFit="1" customWidth="1"/>
    <col min="1152" max="1152" width="10.109375" bestFit="1" customWidth="1"/>
    <col min="1153" max="1153" width="14.88671875" bestFit="1" customWidth="1"/>
    <col min="1154" max="1154" width="10.109375" bestFit="1" customWidth="1"/>
    <col min="1155" max="1155" width="14.88671875" bestFit="1" customWidth="1"/>
    <col min="1156" max="1156" width="10.109375" bestFit="1" customWidth="1"/>
    <col min="1157" max="1157" width="14.88671875" bestFit="1" customWidth="1"/>
    <col min="1158" max="1158" width="10.109375" bestFit="1" customWidth="1"/>
    <col min="1159" max="1159" width="14.88671875" bestFit="1" customWidth="1"/>
    <col min="1160" max="1160" width="10.109375" bestFit="1" customWidth="1"/>
    <col min="1161" max="1161" width="14.88671875" bestFit="1" customWidth="1"/>
    <col min="1162" max="1162" width="10.109375" bestFit="1" customWidth="1"/>
    <col min="1163" max="1163" width="14.88671875" bestFit="1" customWidth="1"/>
    <col min="1164" max="1164" width="10.109375" bestFit="1" customWidth="1"/>
    <col min="1165" max="1165" width="14.88671875" bestFit="1" customWidth="1"/>
    <col min="1166" max="1166" width="10.109375" bestFit="1" customWidth="1"/>
    <col min="1167" max="1167" width="14.88671875" bestFit="1" customWidth="1"/>
    <col min="1168" max="1168" width="10.109375" bestFit="1" customWidth="1"/>
    <col min="1169" max="1169" width="14.88671875" bestFit="1" customWidth="1"/>
    <col min="1170" max="1170" width="10.109375" bestFit="1" customWidth="1"/>
    <col min="1171" max="1171" width="14.88671875" bestFit="1" customWidth="1"/>
    <col min="1172" max="1172" width="10.109375" bestFit="1" customWidth="1"/>
    <col min="1173" max="1173" width="14.88671875" bestFit="1" customWidth="1"/>
    <col min="1174" max="1174" width="10.109375" bestFit="1" customWidth="1"/>
    <col min="1175" max="1175" width="14.88671875" bestFit="1" customWidth="1"/>
    <col min="1176" max="1176" width="10.109375" bestFit="1" customWidth="1"/>
    <col min="1177" max="1177" width="14.88671875" bestFit="1" customWidth="1"/>
    <col min="1178" max="1178" width="10.109375" bestFit="1" customWidth="1"/>
    <col min="1179" max="1179" width="14.88671875" bestFit="1" customWidth="1"/>
    <col min="1180" max="1180" width="10.109375" bestFit="1" customWidth="1"/>
    <col min="1181" max="1181" width="14.88671875" bestFit="1" customWidth="1"/>
    <col min="1182" max="1182" width="10.109375" bestFit="1" customWidth="1"/>
    <col min="1183" max="1183" width="14.88671875" bestFit="1" customWidth="1"/>
    <col min="1184" max="1184" width="10.109375" bestFit="1" customWidth="1"/>
    <col min="1185" max="1185" width="14.88671875" bestFit="1" customWidth="1"/>
    <col min="1186" max="1186" width="10.109375" bestFit="1" customWidth="1"/>
    <col min="1187" max="1187" width="14.88671875" bestFit="1" customWidth="1"/>
    <col min="1188" max="1188" width="10.109375" bestFit="1" customWidth="1"/>
    <col min="1189" max="1189" width="14.88671875" bestFit="1" customWidth="1"/>
    <col min="1190" max="1190" width="10.109375" bestFit="1" customWidth="1"/>
    <col min="1191" max="1191" width="14.88671875" bestFit="1" customWidth="1"/>
    <col min="1192" max="1192" width="10.109375" bestFit="1" customWidth="1"/>
    <col min="1193" max="1193" width="14.88671875" bestFit="1" customWidth="1"/>
    <col min="1194" max="1194" width="10.109375" bestFit="1" customWidth="1"/>
    <col min="1195" max="1195" width="14.88671875" bestFit="1" customWidth="1"/>
    <col min="1196" max="1196" width="10.109375" bestFit="1" customWidth="1"/>
    <col min="1197" max="1197" width="14.88671875" bestFit="1" customWidth="1"/>
    <col min="1198" max="1198" width="10.109375" bestFit="1" customWidth="1"/>
    <col min="1199" max="1199" width="14.88671875" bestFit="1" customWidth="1"/>
    <col min="1200" max="1200" width="10.109375" bestFit="1" customWidth="1"/>
    <col min="1201" max="1201" width="14.88671875" bestFit="1" customWidth="1"/>
    <col min="1202" max="1202" width="10.109375" bestFit="1" customWidth="1"/>
    <col min="1203" max="1203" width="14.88671875" bestFit="1" customWidth="1"/>
    <col min="1204" max="1204" width="10.109375" bestFit="1" customWidth="1"/>
    <col min="1205" max="1205" width="14.88671875" bestFit="1" customWidth="1"/>
    <col min="1206" max="1206" width="10.109375" bestFit="1" customWidth="1"/>
    <col min="1207" max="1207" width="14.88671875" bestFit="1" customWidth="1"/>
    <col min="1208" max="1208" width="10.109375" bestFit="1" customWidth="1"/>
    <col min="1209" max="1209" width="14.88671875" bestFit="1" customWidth="1"/>
    <col min="1210" max="1210" width="10.109375" bestFit="1" customWidth="1"/>
    <col min="1211" max="1211" width="14.88671875" bestFit="1" customWidth="1"/>
    <col min="1212" max="1212" width="10.109375" bestFit="1" customWidth="1"/>
    <col min="1213" max="1213" width="14.88671875" bestFit="1" customWidth="1"/>
    <col min="1214" max="1214" width="10.109375" bestFit="1" customWidth="1"/>
    <col min="1215" max="1215" width="14.88671875" bestFit="1" customWidth="1"/>
    <col min="1216" max="1216" width="10.109375" bestFit="1" customWidth="1"/>
    <col min="1217" max="1217" width="14.88671875" bestFit="1" customWidth="1"/>
    <col min="1218" max="1218" width="10.109375" bestFit="1" customWidth="1"/>
    <col min="1219" max="1219" width="14.88671875" bestFit="1" customWidth="1"/>
    <col min="1220" max="1220" width="10.109375" bestFit="1" customWidth="1"/>
    <col min="1221" max="1221" width="14.88671875" bestFit="1" customWidth="1"/>
    <col min="1222" max="1222" width="10.109375" bestFit="1" customWidth="1"/>
    <col min="1223" max="1223" width="14.88671875" bestFit="1" customWidth="1"/>
    <col min="1224" max="1224" width="10.109375" bestFit="1" customWidth="1"/>
    <col min="1225" max="1225" width="14.88671875" bestFit="1" customWidth="1"/>
    <col min="1226" max="1226" width="10.109375" bestFit="1" customWidth="1"/>
    <col min="1227" max="1227" width="14.88671875" bestFit="1" customWidth="1"/>
    <col min="1228" max="1228" width="10.109375" bestFit="1" customWidth="1"/>
    <col min="1229" max="1229" width="14.88671875" bestFit="1" customWidth="1"/>
    <col min="1230" max="1230" width="10.109375" bestFit="1" customWidth="1"/>
    <col min="1231" max="1231" width="14.88671875" bestFit="1" customWidth="1"/>
    <col min="1232" max="1232" width="10.109375" bestFit="1" customWidth="1"/>
    <col min="1233" max="1233" width="14.88671875" bestFit="1" customWidth="1"/>
    <col min="1234" max="1234" width="10.109375" bestFit="1" customWidth="1"/>
    <col min="1235" max="1235" width="14.88671875" bestFit="1" customWidth="1"/>
    <col min="1236" max="1236" width="10.109375" bestFit="1" customWidth="1"/>
    <col min="1237" max="1237" width="14.88671875" bestFit="1" customWidth="1"/>
    <col min="1238" max="1238" width="10.109375" bestFit="1" customWidth="1"/>
    <col min="1239" max="1239" width="14.88671875" bestFit="1" customWidth="1"/>
    <col min="1240" max="1240" width="10.109375" bestFit="1" customWidth="1"/>
    <col min="1241" max="1241" width="14.88671875" bestFit="1" customWidth="1"/>
    <col min="1242" max="1242" width="10.109375" bestFit="1" customWidth="1"/>
    <col min="1243" max="1243" width="14.88671875" bestFit="1" customWidth="1"/>
    <col min="1244" max="1244" width="10.109375" bestFit="1" customWidth="1"/>
    <col min="1245" max="1245" width="14.88671875" bestFit="1" customWidth="1"/>
    <col min="1246" max="1246" width="10.109375" bestFit="1" customWidth="1"/>
    <col min="1247" max="1247" width="14.88671875" bestFit="1" customWidth="1"/>
    <col min="1248" max="1248" width="10.109375" bestFit="1" customWidth="1"/>
    <col min="1249" max="1249" width="14.88671875" bestFit="1" customWidth="1"/>
    <col min="1250" max="1250" width="10.109375" bestFit="1" customWidth="1"/>
    <col min="1251" max="1251" width="14.88671875" bestFit="1" customWidth="1"/>
    <col min="1252" max="1252" width="10.109375" bestFit="1" customWidth="1"/>
    <col min="1253" max="1253" width="14.88671875" bestFit="1" customWidth="1"/>
    <col min="1254" max="1254" width="10.109375" bestFit="1" customWidth="1"/>
    <col min="1255" max="1255" width="14.88671875" bestFit="1" customWidth="1"/>
    <col min="1256" max="1256" width="11.109375" bestFit="1" customWidth="1"/>
    <col min="1257" max="1257" width="14.88671875" bestFit="1" customWidth="1"/>
    <col min="1258" max="1258" width="10.109375" bestFit="1" customWidth="1"/>
    <col min="1259" max="1259" width="14.88671875" bestFit="1" customWidth="1"/>
    <col min="1260" max="1260" width="11.109375" bestFit="1" customWidth="1"/>
    <col min="1261" max="1261" width="14.88671875" bestFit="1" customWidth="1"/>
    <col min="1262" max="1262" width="11.109375" bestFit="1" customWidth="1"/>
    <col min="1263" max="1263" width="14.88671875" bestFit="1" customWidth="1"/>
    <col min="1264" max="1264" width="13.77734375" bestFit="1" customWidth="1"/>
  </cols>
  <sheetData>
    <row r="4" spans="1:3" x14ac:dyDescent="0.3">
      <c r="A4" s="15" t="s">
        <v>1437</v>
      </c>
      <c r="B4" t="s">
        <v>1486</v>
      </c>
      <c r="C4" t="s">
        <v>1456</v>
      </c>
    </row>
    <row r="5" spans="1:3" x14ac:dyDescent="0.3">
      <c r="A5" s="16" t="s">
        <v>724</v>
      </c>
      <c r="B5" s="47">
        <v>48</v>
      </c>
      <c r="C5" s="8">
        <v>966298.9875499995</v>
      </c>
    </row>
    <row r="6" spans="1:3" x14ac:dyDescent="0.3">
      <c r="A6" s="16" t="s">
        <v>723</v>
      </c>
      <c r="B6" s="47">
        <v>44</v>
      </c>
      <c r="C6" s="8">
        <v>883348.1293599999</v>
      </c>
    </row>
    <row r="7" spans="1:3" x14ac:dyDescent="0.3">
      <c r="A7" s="16" t="s">
        <v>720</v>
      </c>
      <c r="B7" s="47">
        <v>46</v>
      </c>
      <c r="C7" s="8">
        <v>877159.52092999977</v>
      </c>
    </row>
    <row r="8" spans="1:3" x14ac:dyDescent="0.3">
      <c r="A8" s="16" t="s">
        <v>717</v>
      </c>
      <c r="B8" s="47">
        <v>47</v>
      </c>
      <c r="C8" s="8">
        <v>866976.37309999997</v>
      </c>
    </row>
    <row r="9" spans="1:3" x14ac:dyDescent="0.3">
      <c r="A9" s="16" t="s">
        <v>716</v>
      </c>
      <c r="B9" s="47">
        <v>46</v>
      </c>
      <c r="C9" s="8">
        <v>853038.52344999986</v>
      </c>
    </row>
    <row r="10" spans="1:3" x14ac:dyDescent="0.3">
      <c r="A10" s="16" t="s">
        <v>721</v>
      </c>
      <c r="B10" s="47">
        <v>51</v>
      </c>
      <c r="C10" s="8">
        <v>812637.17231999978</v>
      </c>
    </row>
    <row r="11" spans="1:3" x14ac:dyDescent="0.3">
      <c r="A11" s="16" t="s">
        <v>713</v>
      </c>
      <c r="B11" s="47">
        <v>50</v>
      </c>
      <c r="C11" s="8">
        <v>802384.6622799997</v>
      </c>
    </row>
    <row r="12" spans="1:3" x14ac:dyDescent="0.3">
      <c r="A12" s="16" t="s">
        <v>722</v>
      </c>
      <c r="B12" s="47">
        <v>45</v>
      </c>
      <c r="C12" s="8">
        <v>697568.29853000003</v>
      </c>
    </row>
    <row r="13" spans="1:3" x14ac:dyDescent="0.3">
      <c r="A13" s="16" t="s">
        <v>712</v>
      </c>
      <c r="B13" s="47">
        <v>37</v>
      </c>
      <c r="C13" s="8">
        <v>685111.85991999996</v>
      </c>
    </row>
    <row r="14" spans="1:3" x14ac:dyDescent="0.3">
      <c r="A14" s="16" t="s">
        <v>719</v>
      </c>
      <c r="B14" s="47">
        <v>37</v>
      </c>
      <c r="C14" s="8">
        <v>647724.89694000001</v>
      </c>
    </row>
    <row r="15" spans="1:3" x14ac:dyDescent="0.3">
      <c r="A15" s="16" t="s">
        <v>726</v>
      </c>
      <c r="B15" s="47">
        <v>38</v>
      </c>
      <c r="C15" s="8">
        <v>576820.19091</v>
      </c>
    </row>
    <row r="16" spans="1:3" x14ac:dyDescent="0.3">
      <c r="A16" s="16" t="s">
        <v>718</v>
      </c>
      <c r="B16" s="47">
        <v>34</v>
      </c>
      <c r="C16" s="8">
        <v>543846.44053000002</v>
      </c>
    </row>
    <row r="17" spans="1:3" x14ac:dyDescent="0.3">
      <c r="A17" s="16" t="s">
        <v>714</v>
      </c>
      <c r="B17" s="47">
        <v>38</v>
      </c>
      <c r="C17" s="8">
        <v>541165.67181999993</v>
      </c>
    </row>
    <row r="18" spans="1:3" x14ac:dyDescent="0.3">
      <c r="A18" s="16" t="s">
        <v>715</v>
      </c>
      <c r="B18" s="47">
        <v>30</v>
      </c>
      <c r="C18" s="8">
        <v>510653.71305000014</v>
      </c>
    </row>
    <row r="19" spans="1:3" x14ac:dyDescent="0.3">
      <c r="A19" s="16" t="s">
        <v>725</v>
      </c>
      <c r="B19" s="47">
        <v>32</v>
      </c>
      <c r="C19" s="8">
        <v>388325.13659000001</v>
      </c>
    </row>
    <row r="20" spans="1:3" x14ac:dyDescent="0.3">
      <c r="A20" s="16" t="s">
        <v>1427</v>
      </c>
      <c r="B20" s="47">
        <v>8</v>
      </c>
      <c r="C20" s="8">
        <v>249026.85146999999</v>
      </c>
    </row>
    <row r="21" spans="1:3" x14ac:dyDescent="0.3">
      <c r="A21" s="16" t="s">
        <v>1438</v>
      </c>
      <c r="B21" s="47">
        <v>631</v>
      </c>
      <c r="C21" s="8">
        <v>10902086.428749986</v>
      </c>
    </row>
  </sheetData>
  <conditionalFormatting pivot="1" sqref="C5:C20">
    <cfRule type="top10" dxfId="9" priority="2" rank="3"/>
  </conditionalFormatting>
  <conditionalFormatting pivot="1" sqref="C5:C20">
    <cfRule type="top10" dxfId="8" priority="1" bottom="1" rank="3"/>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D5098-5E7F-4E69-8E7F-C22BB6BDD995}">
  <dimension ref="A3:C43"/>
  <sheetViews>
    <sheetView workbookViewId="0">
      <selection activeCell="B19" sqref="B19"/>
    </sheetView>
  </sheetViews>
  <sheetFormatPr defaultRowHeight="14.4" x14ac:dyDescent="0.3"/>
  <cols>
    <col min="1" max="1" width="13.21875" bestFit="1" customWidth="1"/>
    <col min="2" max="2" width="9.21875" bestFit="1" customWidth="1"/>
    <col min="3" max="3" width="15.44140625" bestFit="1" customWidth="1"/>
    <col min="4" max="34" width="9.44140625" bestFit="1" customWidth="1"/>
    <col min="35" max="35" width="10.77734375" bestFit="1" customWidth="1"/>
  </cols>
  <sheetData>
    <row r="3" spans="1:3" x14ac:dyDescent="0.3">
      <c r="A3" s="15" t="s">
        <v>8</v>
      </c>
      <c r="B3" s="15" t="s">
        <v>1435</v>
      </c>
      <c r="C3" t="s">
        <v>1486</v>
      </c>
    </row>
    <row r="4" spans="1:3" x14ac:dyDescent="0.3">
      <c r="A4" t="s">
        <v>720</v>
      </c>
      <c r="C4" s="47">
        <v>46</v>
      </c>
    </row>
    <row r="5" spans="1:3" x14ac:dyDescent="0.3">
      <c r="B5" t="s">
        <v>1463</v>
      </c>
      <c r="C5" s="47">
        <v>4</v>
      </c>
    </row>
    <row r="6" spans="1:3" x14ac:dyDescent="0.3">
      <c r="B6" t="s">
        <v>1464</v>
      </c>
      <c r="C6" s="47">
        <v>3</v>
      </c>
    </row>
    <row r="7" spans="1:3" x14ac:dyDescent="0.3">
      <c r="B7" t="s">
        <v>1465</v>
      </c>
      <c r="C7" s="47">
        <v>1</v>
      </c>
    </row>
    <row r="8" spans="1:3" x14ac:dyDescent="0.3">
      <c r="B8" t="s">
        <v>1466</v>
      </c>
      <c r="C8" s="47">
        <v>3</v>
      </c>
    </row>
    <row r="9" spans="1:3" x14ac:dyDescent="0.3">
      <c r="B9" t="s">
        <v>1467</v>
      </c>
      <c r="C9" s="47">
        <v>3</v>
      </c>
    </row>
    <row r="10" spans="1:3" x14ac:dyDescent="0.3">
      <c r="B10" t="s">
        <v>1468</v>
      </c>
      <c r="C10" s="47">
        <v>3</v>
      </c>
    </row>
    <row r="11" spans="1:3" x14ac:dyDescent="0.3">
      <c r="B11" t="s">
        <v>1469</v>
      </c>
      <c r="C11" s="47">
        <v>2</v>
      </c>
    </row>
    <row r="12" spans="1:3" x14ac:dyDescent="0.3">
      <c r="B12" t="s">
        <v>1470</v>
      </c>
      <c r="C12" s="47">
        <v>3</v>
      </c>
    </row>
    <row r="13" spans="1:3" x14ac:dyDescent="0.3">
      <c r="B13" t="s">
        <v>1471</v>
      </c>
      <c r="C13" s="47">
        <v>2</v>
      </c>
    </row>
    <row r="14" spans="1:3" x14ac:dyDescent="0.3">
      <c r="B14" t="s">
        <v>1472</v>
      </c>
      <c r="C14" s="47">
        <v>1</v>
      </c>
    </row>
    <row r="15" spans="1:3" x14ac:dyDescent="0.3">
      <c r="B15" t="s">
        <v>1473</v>
      </c>
      <c r="C15" s="47">
        <v>2</v>
      </c>
    </row>
    <row r="16" spans="1:3" x14ac:dyDescent="0.3">
      <c r="B16" t="s">
        <v>1474</v>
      </c>
      <c r="C16" s="47">
        <v>1</v>
      </c>
    </row>
    <row r="17" spans="1:3" x14ac:dyDescent="0.3">
      <c r="B17" t="s">
        <v>1475</v>
      </c>
      <c r="C17" s="47">
        <v>3</v>
      </c>
    </row>
    <row r="18" spans="1:3" x14ac:dyDescent="0.3">
      <c r="B18" t="s">
        <v>1476</v>
      </c>
      <c r="C18" s="47">
        <v>2</v>
      </c>
    </row>
    <row r="19" spans="1:3" x14ac:dyDescent="0.3">
      <c r="B19" t="s">
        <v>1477</v>
      </c>
      <c r="C19" s="47">
        <v>2</v>
      </c>
    </row>
    <row r="20" spans="1:3" x14ac:dyDescent="0.3">
      <c r="B20" t="s">
        <v>1478</v>
      </c>
      <c r="C20" s="47">
        <v>1</v>
      </c>
    </row>
    <row r="21" spans="1:3" x14ac:dyDescent="0.3">
      <c r="B21" t="s">
        <v>1479</v>
      </c>
      <c r="C21" s="47">
        <v>3</v>
      </c>
    </row>
    <row r="22" spans="1:3" x14ac:dyDescent="0.3">
      <c r="B22" t="s">
        <v>1480</v>
      </c>
      <c r="C22" s="47">
        <v>2</v>
      </c>
    </row>
    <row r="23" spans="1:3" x14ac:dyDescent="0.3">
      <c r="B23" t="s">
        <v>1481</v>
      </c>
      <c r="C23" s="47">
        <v>1</v>
      </c>
    </row>
    <row r="24" spans="1:3" x14ac:dyDescent="0.3">
      <c r="B24" t="s">
        <v>1482</v>
      </c>
      <c r="C24" s="47">
        <v>1</v>
      </c>
    </row>
    <row r="25" spans="1:3" x14ac:dyDescent="0.3">
      <c r="B25" t="s">
        <v>1483</v>
      </c>
      <c r="C25" s="47">
        <v>1</v>
      </c>
    </row>
    <row r="26" spans="1:3" x14ac:dyDescent="0.3">
      <c r="B26" t="s">
        <v>1484</v>
      </c>
      <c r="C26" s="47">
        <v>1</v>
      </c>
    </row>
    <row r="27" spans="1:3" x14ac:dyDescent="0.3">
      <c r="B27" t="s">
        <v>1485</v>
      </c>
      <c r="C27" s="47">
        <v>1</v>
      </c>
    </row>
    <row r="28" spans="1:3" x14ac:dyDescent="0.3">
      <c r="A28" t="s">
        <v>717</v>
      </c>
      <c r="C28" s="47">
        <v>47</v>
      </c>
    </row>
    <row r="29" spans="1:3" x14ac:dyDescent="0.3">
      <c r="A29" t="s">
        <v>712</v>
      </c>
      <c r="C29" s="47">
        <v>37</v>
      </c>
    </row>
    <row r="30" spans="1:3" x14ac:dyDescent="0.3">
      <c r="A30" t="s">
        <v>726</v>
      </c>
      <c r="C30" s="47">
        <v>38</v>
      </c>
    </row>
    <row r="31" spans="1:3" x14ac:dyDescent="0.3">
      <c r="A31" t="s">
        <v>718</v>
      </c>
      <c r="C31" s="47">
        <v>34</v>
      </c>
    </row>
    <row r="32" spans="1:3" x14ac:dyDescent="0.3">
      <c r="A32" t="s">
        <v>721</v>
      </c>
      <c r="C32" s="47">
        <v>51</v>
      </c>
    </row>
    <row r="33" spans="1:3" x14ac:dyDescent="0.3">
      <c r="A33" t="s">
        <v>715</v>
      </c>
      <c r="C33" s="47">
        <v>30</v>
      </c>
    </row>
    <row r="34" spans="1:3" x14ac:dyDescent="0.3">
      <c r="A34" t="s">
        <v>722</v>
      </c>
      <c r="C34" s="47">
        <v>45</v>
      </c>
    </row>
    <row r="35" spans="1:3" x14ac:dyDescent="0.3">
      <c r="A35" t="s">
        <v>714</v>
      </c>
      <c r="C35" s="47">
        <v>38</v>
      </c>
    </row>
    <row r="36" spans="1:3" x14ac:dyDescent="0.3">
      <c r="A36" t="s">
        <v>713</v>
      </c>
      <c r="C36" s="47">
        <v>50</v>
      </c>
    </row>
    <row r="37" spans="1:3" x14ac:dyDescent="0.3">
      <c r="A37" t="s">
        <v>723</v>
      </c>
      <c r="C37" s="47">
        <v>44</v>
      </c>
    </row>
    <row r="38" spans="1:3" x14ac:dyDescent="0.3">
      <c r="A38" t="s">
        <v>716</v>
      </c>
      <c r="C38" s="47">
        <v>46</v>
      </c>
    </row>
    <row r="39" spans="1:3" x14ac:dyDescent="0.3">
      <c r="A39" t="s">
        <v>724</v>
      </c>
      <c r="C39" s="47">
        <v>48</v>
      </c>
    </row>
    <row r="40" spans="1:3" x14ac:dyDescent="0.3">
      <c r="A40" t="s">
        <v>725</v>
      </c>
      <c r="C40" s="47">
        <v>32</v>
      </c>
    </row>
    <row r="41" spans="1:3" x14ac:dyDescent="0.3">
      <c r="A41" t="s">
        <v>719</v>
      </c>
      <c r="C41" s="47">
        <v>37</v>
      </c>
    </row>
    <row r="42" spans="1:3" x14ac:dyDescent="0.3">
      <c r="A42" t="s">
        <v>1427</v>
      </c>
      <c r="C42" s="47">
        <v>8</v>
      </c>
    </row>
    <row r="43" spans="1:3" x14ac:dyDescent="0.3">
      <c r="A43" t="s">
        <v>1438</v>
      </c>
      <c r="C43" s="47">
        <v>631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9D9CA-FE96-47E9-9615-683A453C59A0}">
  <dimension ref="A3:B650"/>
  <sheetViews>
    <sheetView workbookViewId="0">
      <selection activeCell="B5" sqref="B5"/>
    </sheetView>
  </sheetViews>
  <sheetFormatPr defaultRowHeight="14.4" x14ac:dyDescent="0.3"/>
  <cols>
    <col min="1" max="1" width="20.21875" bestFit="1" customWidth="1"/>
    <col min="2" max="2" width="16.77734375" bestFit="1" customWidth="1"/>
  </cols>
  <sheetData>
    <row r="3" spans="1:2" x14ac:dyDescent="0.3">
      <c r="A3" s="15" t="s">
        <v>1437</v>
      </c>
      <c r="B3" t="s">
        <v>1457</v>
      </c>
    </row>
    <row r="4" spans="1:2" x14ac:dyDescent="0.3">
      <c r="A4" s="16" t="s">
        <v>720</v>
      </c>
      <c r="B4" s="8"/>
    </row>
    <row r="5" spans="1:2" x14ac:dyDescent="0.3">
      <c r="A5" s="17" t="s">
        <v>376</v>
      </c>
      <c r="B5" s="8">
        <v>43304.491519999996</v>
      </c>
    </row>
    <row r="6" spans="1:2" x14ac:dyDescent="0.3">
      <c r="A6" s="17" t="s">
        <v>553</v>
      </c>
      <c r="B6" s="8">
        <v>29722.714239999994</v>
      </c>
    </row>
    <row r="7" spans="1:2" x14ac:dyDescent="0.3">
      <c r="A7" s="17" t="s">
        <v>410</v>
      </c>
      <c r="B7" s="8">
        <v>28223.377799999995</v>
      </c>
    </row>
    <row r="8" spans="1:2" x14ac:dyDescent="0.3">
      <c r="A8" s="17" t="s">
        <v>24</v>
      </c>
      <c r="B8" s="8">
        <v>19655.722359999992</v>
      </c>
    </row>
    <row r="9" spans="1:2" x14ac:dyDescent="0.3">
      <c r="A9" s="17" t="s">
        <v>581</v>
      </c>
      <c r="B9" s="8">
        <v>17260.177960000005</v>
      </c>
    </row>
    <row r="10" spans="1:2" x14ac:dyDescent="0.3">
      <c r="A10" s="17" t="s">
        <v>351</v>
      </c>
      <c r="B10" s="8">
        <v>15439.445099999997</v>
      </c>
    </row>
    <row r="11" spans="1:2" x14ac:dyDescent="0.3">
      <c r="A11" s="17" t="s">
        <v>501</v>
      </c>
      <c r="B11" s="8">
        <v>13734.075000000003</v>
      </c>
    </row>
    <row r="12" spans="1:2" x14ac:dyDescent="0.3">
      <c r="A12" s="17" t="s">
        <v>240</v>
      </c>
      <c r="B12" s="8">
        <v>12897.698970000001</v>
      </c>
    </row>
    <row r="13" spans="1:2" x14ac:dyDescent="0.3">
      <c r="A13" s="17" t="s">
        <v>597</v>
      </c>
      <c r="B13" s="8">
        <v>11831.751749999996</v>
      </c>
    </row>
    <row r="14" spans="1:2" x14ac:dyDescent="0.3">
      <c r="A14" s="17" t="s">
        <v>304</v>
      </c>
      <c r="B14" s="8">
        <v>9686.9653199999993</v>
      </c>
    </row>
    <row r="15" spans="1:2" x14ac:dyDescent="0.3">
      <c r="A15" s="17" t="s">
        <v>60</v>
      </c>
      <c r="B15" s="8">
        <v>9363.1594000000005</v>
      </c>
    </row>
    <row r="16" spans="1:2" x14ac:dyDescent="0.3">
      <c r="A16" s="17" t="s">
        <v>144</v>
      </c>
      <c r="B16" s="8">
        <v>8628.0886800000007</v>
      </c>
    </row>
    <row r="17" spans="1:2" x14ac:dyDescent="0.3">
      <c r="A17" s="17" t="s">
        <v>224</v>
      </c>
      <c r="B17" s="8">
        <v>8200.7143200000046</v>
      </c>
    </row>
    <row r="18" spans="1:2" x14ac:dyDescent="0.3">
      <c r="A18" s="17" t="s">
        <v>473</v>
      </c>
      <c r="B18" s="8">
        <v>7889.0499999999993</v>
      </c>
    </row>
    <row r="19" spans="1:2" x14ac:dyDescent="0.3">
      <c r="A19" s="17" t="s">
        <v>281</v>
      </c>
      <c r="B19" s="8">
        <v>7436.8288800000009</v>
      </c>
    </row>
    <row r="20" spans="1:2" x14ac:dyDescent="0.3">
      <c r="A20" s="17" t="s">
        <v>306</v>
      </c>
      <c r="B20" s="8">
        <v>7380.8740600000019</v>
      </c>
    </row>
    <row r="21" spans="1:2" x14ac:dyDescent="0.3">
      <c r="A21" s="17" t="s">
        <v>423</v>
      </c>
      <c r="B21" s="8">
        <v>6687.9600000000028</v>
      </c>
    </row>
    <row r="22" spans="1:2" x14ac:dyDescent="0.3">
      <c r="A22" s="17" t="s">
        <v>58</v>
      </c>
      <c r="B22" s="8">
        <v>5348.0594200000014</v>
      </c>
    </row>
    <row r="23" spans="1:2" x14ac:dyDescent="0.3">
      <c r="A23" s="17" t="s">
        <v>547</v>
      </c>
      <c r="B23" s="8">
        <v>5160.3977999999997</v>
      </c>
    </row>
    <row r="24" spans="1:2" x14ac:dyDescent="0.3">
      <c r="A24" s="17" t="s">
        <v>561</v>
      </c>
      <c r="B24" s="8">
        <v>5138.6899199999989</v>
      </c>
    </row>
    <row r="25" spans="1:2" x14ac:dyDescent="0.3">
      <c r="A25" s="17" t="s">
        <v>587</v>
      </c>
      <c r="B25" s="8">
        <v>4918.4742400000014</v>
      </c>
    </row>
    <row r="26" spans="1:2" x14ac:dyDescent="0.3">
      <c r="A26" s="17" t="s">
        <v>84</v>
      </c>
      <c r="B26" s="8">
        <v>4519.0624999999991</v>
      </c>
    </row>
    <row r="27" spans="1:2" x14ac:dyDescent="0.3">
      <c r="A27" s="17" t="s">
        <v>171</v>
      </c>
      <c r="B27" s="8">
        <v>3922.8047000000006</v>
      </c>
    </row>
    <row r="28" spans="1:2" x14ac:dyDescent="0.3">
      <c r="A28" s="17" t="s">
        <v>53</v>
      </c>
      <c r="B28" s="8">
        <v>3718.9489999999987</v>
      </c>
    </row>
    <row r="29" spans="1:2" x14ac:dyDescent="0.3">
      <c r="A29" s="17" t="s">
        <v>595</v>
      </c>
      <c r="B29" s="8">
        <v>3556.601999999999</v>
      </c>
    </row>
    <row r="30" spans="1:2" x14ac:dyDescent="0.3">
      <c r="A30" s="17" t="s">
        <v>391</v>
      </c>
      <c r="B30" s="8">
        <v>3098.002599999998</v>
      </c>
    </row>
    <row r="31" spans="1:2" x14ac:dyDescent="0.3">
      <c r="A31" s="17" t="s">
        <v>522</v>
      </c>
      <c r="B31" s="8">
        <v>1650.9744000000005</v>
      </c>
    </row>
    <row r="32" spans="1:2" x14ac:dyDescent="0.3">
      <c r="A32" s="17" t="s">
        <v>611</v>
      </c>
      <c r="B32" s="8">
        <v>1621.1100000000001</v>
      </c>
    </row>
    <row r="33" spans="1:2" x14ac:dyDescent="0.3">
      <c r="A33" s="17" t="s">
        <v>527</v>
      </c>
      <c r="B33" s="8">
        <v>1169.0336000000002</v>
      </c>
    </row>
    <row r="34" spans="1:2" x14ac:dyDescent="0.3">
      <c r="A34" s="17" t="s">
        <v>431</v>
      </c>
      <c r="B34" s="8">
        <v>1163.8715000000002</v>
      </c>
    </row>
    <row r="35" spans="1:2" x14ac:dyDescent="0.3">
      <c r="A35" s="17" t="s">
        <v>565</v>
      </c>
      <c r="B35" s="8">
        <v>893.76407999999992</v>
      </c>
    </row>
    <row r="36" spans="1:2" x14ac:dyDescent="0.3">
      <c r="A36" s="17" t="s">
        <v>504</v>
      </c>
      <c r="B36" s="8">
        <v>611.25000000000011</v>
      </c>
    </row>
    <row r="37" spans="1:2" x14ac:dyDescent="0.3">
      <c r="A37" s="17" t="s">
        <v>620</v>
      </c>
      <c r="B37" s="8">
        <v>555.10411000000022</v>
      </c>
    </row>
    <row r="38" spans="1:2" x14ac:dyDescent="0.3">
      <c r="A38" s="17" t="s">
        <v>283</v>
      </c>
      <c r="B38" s="8">
        <v>478.21139999999923</v>
      </c>
    </row>
    <row r="39" spans="1:2" x14ac:dyDescent="0.3">
      <c r="A39" s="17" t="s">
        <v>74</v>
      </c>
      <c r="B39" s="8">
        <v>339.45080000000053</v>
      </c>
    </row>
    <row r="40" spans="1:2" x14ac:dyDescent="0.3">
      <c r="A40" s="17" t="s">
        <v>372</v>
      </c>
      <c r="B40" s="8">
        <v>222.30000000000018</v>
      </c>
    </row>
    <row r="41" spans="1:2" x14ac:dyDescent="0.3">
      <c r="A41" s="17" t="s">
        <v>124</v>
      </c>
      <c r="B41" s="8">
        <v>-36.079899999999952</v>
      </c>
    </row>
    <row r="42" spans="1:2" x14ac:dyDescent="0.3">
      <c r="A42" s="17" t="s">
        <v>89</v>
      </c>
      <c r="B42" s="8">
        <v>-161.48279999999886</v>
      </c>
    </row>
    <row r="43" spans="1:2" x14ac:dyDescent="0.3">
      <c r="A43" s="17" t="s">
        <v>215</v>
      </c>
      <c r="B43" s="8">
        <v>-299.80320000000029</v>
      </c>
    </row>
    <row r="44" spans="1:2" x14ac:dyDescent="0.3">
      <c r="A44" s="17" t="s">
        <v>337</v>
      </c>
      <c r="B44" s="8">
        <v>-342.99719999999991</v>
      </c>
    </row>
    <row r="45" spans="1:2" x14ac:dyDescent="0.3">
      <c r="A45" s="17" t="s">
        <v>317</v>
      </c>
      <c r="B45" s="8">
        <v>-833.82159999999931</v>
      </c>
    </row>
    <row r="46" spans="1:2" x14ac:dyDescent="0.3">
      <c r="A46" s="17" t="s">
        <v>42</v>
      </c>
      <c r="B46" s="8">
        <v>-1162.7325000000005</v>
      </c>
    </row>
    <row r="47" spans="1:2" x14ac:dyDescent="0.3">
      <c r="A47" s="17" t="s">
        <v>491</v>
      </c>
      <c r="B47" s="8">
        <v>-2400.2454000000007</v>
      </c>
    </row>
    <row r="48" spans="1:2" x14ac:dyDescent="0.3">
      <c r="A48" s="17" t="s">
        <v>87</v>
      </c>
      <c r="B48" s="8">
        <v>-3229.0369499999979</v>
      </c>
    </row>
    <row r="49" spans="1:2" x14ac:dyDescent="0.3">
      <c r="A49" s="17" t="s">
        <v>437</v>
      </c>
      <c r="B49" s="8">
        <v>-6106.5196800000049</v>
      </c>
    </row>
    <row r="50" spans="1:2" x14ac:dyDescent="0.3">
      <c r="A50" s="17" t="s">
        <v>640</v>
      </c>
      <c r="B50" s="8">
        <v>-8912.0172700000021</v>
      </c>
    </row>
    <row r="51" spans="1:2" x14ac:dyDescent="0.3">
      <c r="A51" s="16" t="s">
        <v>717</v>
      </c>
      <c r="B51" s="8"/>
    </row>
    <row r="52" spans="1:2" x14ac:dyDescent="0.3">
      <c r="A52" s="17" t="s">
        <v>62</v>
      </c>
      <c r="B52" s="8">
        <v>65188.659999999996</v>
      </c>
    </row>
    <row r="53" spans="1:2" x14ac:dyDescent="0.3">
      <c r="A53" s="17" t="s">
        <v>237</v>
      </c>
      <c r="B53" s="8">
        <v>38215.171199999982</v>
      </c>
    </row>
    <row r="54" spans="1:2" x14ac:dyDescent="0.3">
      <c r="A54" s="17" t="s">
        <v>196</v>
      </c>
      <c r="B54" s="8">
        <v>18700.046200000012</v>
      </c>
    </row>
    <row r="55" spans="1:2" x14ac:dyDescent="0.3">
      <c r="A55" s="17" t="s">
        <v>485</v>
      </c>
      <c r="B55" s="8">
        <v>18506.849260000003</v>
      </c>
    </row>
    <row r="56" spans="1:2" x14ac:dyDescent="0.3">
      <c r="A56" s="17" t="s">
        <v>371</v>
      </c>
      <c r="B56" s="8">
        <v>17565.881399999995</v>
      </c>
    </row>
    <row r="57" spans="1:2" x14ac:dyDescent="0.3">
      <c r="A57" s="17" t="s">
        <v>71</v>
      </c>
      <c r="B57" s="8">
        <v>16958.649949999999</v>
      </c>
    </row>
    <row r="58" spans="1:2" x14ac:dyDescent="0.3">
      <c r="A58" s="17" t="s">
        <v>456</v>
      </c>
      <c r="B58" s="8">
        <v>16530.425009999999</v>
      </c>
    </row>
    <row r="59" spans="1:2" x14ac:dyDescent="0.3">
      <c r="A59" s="17" t="s">
        <v>324</v>
      </c>
      <c r="B59" s="8">
        <v>14002.633800000003</v>
      </c>
    </row>
    <row r="60" spans="1:2" x14ac:dyDescent="0.3">
      <c r="A60" s="17" t="s">
        <v>552</v>
      </c>
      <c r="B60" s="8">
        <v>11241.921599999996</v>
      </c>
    </row>
    <row r="61" spans="1:2" x14ac:dyDescent="0.3">
      <c r="A61" s="17" t="s">
        <v>227</v>
      </c>
      <c r="B61" s="8">
        <v>11215.619999999999</v>
      </c>
    </row>
    <row r="62" spans="1:2" x14ac:dyDescent="0.3">
      <c r="A62" s="17" t="s">
        <v>172</v>
      </c>
      <c r="B62" s="8">
        <v>10696.672500000001</v>
      </c>
    </row>
    <row r="63" spans="1:2" x14ac:dyDescent="0.3">
      <c r="A63" s="17" t="s">
        <v>301</v>
      </c>
      <c r="B63" s="8">
        <v>10428.937380000001</v>
      </c>
    </row>
    <row r="64" spans="1:2" x14ac:dyDescent="0.3">
      <c r="A64" s="17" t="s">
        <v>159</v>
      </c>
      <c r="B64" s="8">
        <v>9464.3270399999983</v>
      </c>
    </row>
    <row r="65" spans="1:2" x14ac:dyDescent="0.3">
      <c r="A65" s="17" t="s">
        <v>234</v>
      </c>
      <c r="B65" s="8">
        <v>7038.989099999998</v>
      </c>
    </row>
    <row r="66" spans="1:2" x14ac:dyDescent="0.3">
      <c r="A66" s="17" t="s">
        <v>549</v>
      </c>
      <c r="B66" s="8">
        <v>6447.8868000000002</v>
      </c>
    </row>
    <row r="67" spans="1:2" x14ac:dyDescent="0.3">
      <c r="A67" s="17" t="s">
        <v>444</v>
      </c>
      <c r="B67" s="8">
        <v>6357.5847499999973</v>
      </c>
    </row>
    <row r="68" spans="1:2" x14ac:dyDescent="0.3">
      <c r="A68" s="17" t="s">
        <v>64</v>
      </c>
      <c r="B68" s="8">
        <v>5766.142359999998</v>
      </c>
    </row>
    <row r="69" spans="1:2" x14ac:dyDescent="0.3">
      <c r="A69" s="17" t="s">
        <v>163</v>
      </c>
      <c r="B69" s="8">
        <v>5456.7140000000018</v>
      </c>
    </row>
    <row r="70" spans="1:2" x14ac:dyDescent="0.3">
      <c r="A70" s="17" t="s">
        <v>460</v>
      </c>
      <c r="B70" s="8">
        <v>4768.4883199999995</v>
      </c>
    </row>
    <row r="71" spans="1:2" x14ac:dyDescent="0.3">
      <c r="A71" s="17" t="s">
        <v>145</v>
      </c>
      <c r="B71" s="8">
        <v>4384.2640800000008</v>
      </c>
    </row>
    <row r="72" spans="1:2" x14ac:dyDescent="0.3">
      <c r="A72" s="17" t="s">
        <v>467</v>
      </c>
      <c r="B72" s="8">
        <v>4377.4812500000007</v>
      </c>
    </row>
    <row r="73" spans="1:2" x14ac:dyDescent="0.3">
      <c r="A73" s="17" t="s">
        <v>493</v>
      </c>
      <c r="B73" s="8">
        <v>4351.729800000001</v>
      </c>
    </row>
    <row r="74" spans="1:2" x14ac:dyDescent="0.3">
      <c r="A74" s="17" t="s">
        <v>297</v>
      </c>
      <c r="B74" s="8">
        <v>4215.3568799999994</v>
      </c>
    </row>
    <row r="75" spans="1:2" x14ac:dyDescent="0.3">
      <c r="A75" s="17" t="s">
        <v>211</v>
      </c>
      <c r="B75" s="8">
        <v>4090.8064399999994</v>
      </c>
    </row>
    <row r="76" spans="1:2" x14ac:dyDescent="0.3">
      <c r="A76" s="17" t="s">
        <v>532</v>
      </c>
      <c r="B76" s="8">
        <v>3292.8142799999996</v>
      </c>
    </row>
    <row r="77" spans="1:2" x14ac:dyDescent="0.3">
      <c r="A77" s="17" t="s">
        <v>298</v>
      </c>
      <c r="B77" s="8">
        <v>3290.3196000000007</v>
      </c>
    </row>
    <row r="78" spans="1:2" x14ac:dyDescent="0.3">
      <c r="A78" s="17" t="s">
        <v>330</v>
      </c>
      <c r="B78" s="8">
        <v>2656.3869199999999</v>
      </c>
    </row>
    <row r="79" spans="1:2" x14ac:dyDescent="0.3">
      <c r="A79" s="17" t="s">
        <v>629</v>
      </c>
      <c r="B79" s="8">
        <v>2558.6583600000013</v>
      </c>
    </row>
    <row r="80" spans="1:2" x14ac:dyDescent="0.3">
      <c r="A80" s="17" t="s">
        <v>579</v>
      </c>
      <c r="B80" s="8">
        <v>2128.0721199999994</v>
      </c>
    </row>
    <row r="81" spans="1:2" x14ac:dyDescent="0.3">
      <c r="A81" s="17" t="s">
        <v>20</v>
      </c>
      <c r="B81" s="8">
        <v>1930.6699999999992</v>
      </c>
    </row>
    <row r="82" spans="1:2" x14ac:dyDescent="0.3">
      <c r="A82" s="17" t="s">
        <v>220</v>
      </c>
      <c r="B82" s="8">
        <v>1616.3301999999994</v>
      </c>
    </row>
    <row r="83" spans="1:2" x14ac:dyDescent="0.3">
      <c r="A83" s="17" t="s">
        <v>497</v>
      </c>
      <c r="B83" s="8">
        <v>1268.6790600000004</v>
      </c>
    </row>
    <row r="84" spans="1:2" x14ac:dyDescent="0.3">
      <c r="A84" s="17" t="s">
        <v>340</v>
      </c>
      <c r="B84" s="8">
        <v>1133.8823200000002</v>
      </c>
    </row>
    <row r="85" spans="1:2" x14ac:dyDescent="0.3">
      <c r="A85" s="17" t="s">
        <v>90</v>
      </c>
      <c r="B85" s="8">
        <v>1095.0028600000005</v>
      </c>
    </row>
    <row r="86" spans="1:2" x14ac:dyDescent="0.3">
      <c r="A86" s="17" t="s">
        <v>622</v>
      </c>
      <c r="B86" s="8">
        <v>729.65017999999986</v>
      </c>
    </row>
    <row r="87" spans="1:2" x14ac:dyDescent="0.3">
      <c r="A87" s="17" t="s">
        <v>257</v>
      </c>
      <c r="B87" s="8">
        <v>171.74303999999995</v>
      </c>
    </row>
    <row r="88" spans="1:2" x14ac:dyDescent="0.3">
      <c r="A88" s="17" t="s">
        <v>127</v>
      </c>
      <c r="B88" s="8">
        <v>-13.550940000000004</v>
      </c>
    </row>
    <row r="89" spans="1:2" x14ac:dyDescent="0.3">
      <c r="A89" s="17" t="s">
        <v>194</v>
      </c>
      <c r="B89" s="8">
        <v>-163.98382000000038</v>
      </c>
    </row>
    <row r="90" spans="1:2" x14ac:dyDescent="0.3">
      <c r="A90" s="17" t="s">
        <v>51</v>
      </c>
      <c r="B90" s="8">
        <v>-289.30311000000074</v>
      </c>
    </row>
    <row r="91" spans="1:2" x14ac:dyDescent="0.3">
      <c r="A91" s="17" t="s">
        <v>313</v>
      </c>
      <c r="B91" s="8">
        <v>-318.55999999999949</v>
      </c>
    </row>
    <row r="92" spans="1:2" x14ac:dyDescent="0.3">
      <c r="A92" s="17" t="s">
        <v>335</v>
      </c>
      <c r="B92" s="8">
        <v>-1411.8323999999975</v>
      </c>
    </row>
    <row r="93" spans="1:2" x14ac:dyDescent="0.3">
      <c r="A93" s="17" t="s">
        <v>411</v>
      </c>
      <c r="B93" s="8">
        <v>-1800.7678400000004</v>
      </c>
    </row>
    <row r="94" spans="1:2" x14ac:dyDescent="0.3">
      <c r="A94" s="17" t="s">
        <v>619</v>
      </c>
      <c r="B94" s="8">
        <v>-1889.6568600000001</v>
      </c>
    </row>
    <row r="95" spans="1:2" x14ac:dyDescent="0.3">
      <c r="A95" s="17" t="s">
        <v>67</v>
      </c>
      <c r="B95" s="8">
        <v>-2213.0999999999995</v>
      </c>
    </row>
    <row r="96" spans="1:2" x14ac:dyDescent="0.3">
      <c r="A96" s="17" t="s">
        <v>210</v>
      </c>
      <c r="B96" s="8">
        <v>-2229.0502000000051</v>
      </c>
    </row>
    <row r="97" spans="1:2" x14ac:dyDescent="0.3">
      <c r="A97" s="17" t="s">
        <v>506</v>
      </c>
      <c r="B97" s="8">
        <v>-2349.5385100000003</v>
      </c>
    </row>
    <row r="98" spans="1:2" x14ac:dyDescent="0.3">
      <c r="A98" s="17" t="s">
        <v>140</v>
      </c>
      <c r="B98" s="8">
        <v>-4400.9212799999987</v>
      </c>
    </row>
    <row r="99" spans="1:2" x14ac:dyDescent="0.3">
      <c r="A99" s="16" t="s">
        <v>712</v>
      </c>
      <c r="B99" s="8"/>
    </row>
    <row r="100" spans="1:2" x14ac:dyDescent="0.3">
      <c r="A100" s="17" t="s">
        <v>479</v>
      </c>
      <c r="B100" s="8">
        <v>30705.719600000004</v>
      </c>
    </row>
    <row r="101" spans="1:2" x14ac:dyDescent="0.3">
      <c r="A101" s="17" t="s">
        <v>583</v>
      </c>
      <c r="B101" s="8">
        <v>17422.559999999998</v>
      </c>
    </row>
    <row r="102" spans="1:2" x14ac:dyDescent="0.3">
      <c r="A102" s="17" t="s">
        <v>32</v>
      </c>
      <c r="B102" s="8">
        <v>15758.091040000003</v>
      </c>
    </row>
    <row r="103" spans="1:2" x14ac:dyDescent="0.3">
      <c r="A103" s="17" t="s">
        <v>510</v>
      </c>
      <c r="B103" s="8">
        <v>15178.158960000001</v>
      </c>
    </row>
    <row r="104" spans="1:2" x14ac:dyDescent="0.3">
      <c r="A104" s="17" t="s">
        <v>269</v>
      </c>
      <c r="B104" s="8">
        <v>14126.6556</v>
      </c>
    </row>
    <row r="105" spans="1:2" x14ac:dyDescent="0.3">
      <c r="A105" s="17" t="s">
        <v>639</v>
      </c>
      <c r="B105" s="8">
        <v>13817.826400000005</v>
      </c>
    </row>
    <row r="106" spans="1:2" x14ac:dyDescent="0.3">
      <c r="A106" s="17" t="s">
        <v>388</v>
      </c>
      <c r="B106" s="8">
        <v>13194.487679999998</v>
      </c>
    </row>
    <row r="107" spans="1:2" x14ac:dyDescent="0.3">
      <c r="A107" s="17" t="s">
        <v>381</v>
      </c>
      <c r="B107" s="8">
        <v>10131.900299999998</v>
      </c>
    </row>
    <row r="108" spans="1:2" x14ac:dyDescent="0.3">
      <c r="A108" s="17" t="s">
        <v>202</v>
      </c>
      <c r="B108" s="8">
        <v>9387.2301599999992</v>
      </c>
    </row>
    <row r="109" spans="1:2" x14ac:dyDescent="0.3">
      <c r="A109" s="17" t="s">
        <v>314</v>
      </c>
      <c r="B109" s="8">
        <v>9182.3640799999994</v>
      </c>
    </row>
    <row r="110" spans="1:2" x14ac:dyDescent="0.3">
      <c r="A110" s="17" t="s">
        <v>406</v>
      </c>
      <c r="B110" s="8">
        <v>8476.8610500000068</v>
      </c>
    </row>
    <row r="111" spans="1:2" x14ac:dyDescent="0.3">
      <c r="A111" s="17" t="s">
        <v>513</v>
      </c>
      <c r="B111" s="8">
        <v>7984.4047400000018</v>
      </c>
    </row>
    <row r="112" spans="1:2" x14ac:dyDescent="0.3">
      <c r="A112" s="17" t="s">
        <v>287</v>
      </c>
      <c r="B112" s="8">
        <v>7889.1159999999982</v>
      </c>
    </row>
    <row r="113" spans="1:2" x14ac:dyDescent="0.3">
      <c r="A113" s="17" t="s">
        <v>117</v>
      </c>
      <c r="B113" s="8">
        <v>7635.2499999999991</v>
      </c>
    </row>
    <row r="114" spans="1:2" x14ac:dyDescent="0.3">
      <c r="A114" s="17" t="s">
        <v>333</v>
      </c>
      <c r="B114" s="8">
        <v>6640.2841399999888</v>
      </c>
    </row>
    <row r="115" spans="1:2" x14ac:dyDescent="0.3">
      <c r="A115" s="17" t="s">
        <v>103</v>
      </c>
      <c r="B115" s="8">
        <v>6082.1463999999996</v>
      </c>
    </row>
    <row r="116" spans="1:2" x14ac:dyDescent="0.3">
      <c r="A116" s="17" t="s">
        <v>469</v>
      </c>
      <c r="B116" s="8">
        <v>5578.9460800000015</v>
      </c>
    </row>
    <row r="117" spans="1:2" x14ac:dyDescent="0.3">
      <c r="A117" s="17" t="s">
        <v>419</v>
      </c>
      <c r="B117" s="8">
        <v>5553.2702399999989</v>
      </c>
    </row>
    <row r="118" spans="1:2" x14ac:dyDescent="0.3">
      <c r="A118" s="17" t="s">
        <v>82</v>
      </c>
      <c r="B118" s="8">
        <v>5527.4563499999986</v>
      </c>
    </row>
    <row r="119" spans="1:2" x14ac:dyDescent="0.3">
      <c r="A119" s="17" t="s">
        <v>608</v>
      </c>
      <c r="B119" s="8">
        <v>4221.2300000000005</v>
      </c>
    </row>
    <row r="120" spans="1:2" x14ac:dyDescent="0.3">
      <c r="A120" s="17" t="s">
        <v>245</v>
      </c>
      <c r="B120" s="8">
        <v>3055.7827299999999</v>
      </c>
    </row>
    <row r="121" spans="1:2" x14ac:dyDescent="0.3">
      <c r="A121" s="17" t="s">
        <v>40</v>
      </c>
      <c r="B121" s="8">
        <v>2628.8905599999998</v>
      </c>
    </row>
    <row r="122" spans="1:2" x14ac:dyDescent="0.3">
      <c r="A122" s="17" t="s">
        <v>15</v>
      </c>
      <c r="B122" s="8">
        <v>2353.1687999999995</v>
      </c>
    </row>
    <row r="123" spans="1:2" x14ac:dyDescent="0.3">
      <c r="A123" s="17" t="s">
        <v>500</v>
      </c>
      <c r="B123" s="8">
        <v>1993.4393599999994</v>
      </c>
    </row>
    <row r="124" spans="1:2" x14ac:dyDescent="0.3">
      <c r="A124" s="17" t="s">
        <v>148</v>
      </c>
      <c r="B124" s="8">
        <v>1056.16408</v>
      </c>
    </row>
    <row r="125" spans="1:2" x14ac:dyDescent="0.3">
      <c r="A125" s="17" t="s">
        <v>459</v>
      </c>
      <c r="B125" s="8">
        <v>937.01872000000003</v>
      </c>
    </row>
    <row r="126" spans="1:2" x14ac:dyDescent="0.3">
      <c r="A126" s="17" t="s">
        <v>626</v>
      </c>
      <c r="B126" s="8">
        <v>777.95999999999913</v>
      </c>
    </row>
    <row r="127" spans="1:2" x14ac:dyDescent="0.3">
      <c r="A127" s="17" t="s">
        <v>364</v>
      </c>
      <c r="B127" s="8">
        <v>750.9625200000005</v>
      </c>
    </row>
    <row r="128" spans="1:2" x14ac:dyDescent="0.3">
      <c r="A128" s="17" t="s">
        <v>594</v>
      </c>
      <c r="B128" s="8">
        <v>544.52427999999873</v>
      </c>
    </row>
    <row r="129" spans="1:2" x14ac:dyDescent="0.3">
      <c r="A129" s="17" t="s">
        <v>524</v>
      </c>
      <c r="B129" s="8">
        <v>515.88306000000011</v>
      </c>
    </row>
    <row r="130" spans="1:2" x14ac:dyDescent="0.3">
      <c r="A130" s="17" t="s">
        <v>261</v>
      </c>
      <c r="B130" s="8">
        <v>244.60668000000004</v>
      </c>
    </row>
    <row r="131" spans="1:2" x14ac:dyDescent="0.3">
      <c r="A131" s="17" t="s">
        <v>540</v>
      </c>
      <c r="B131" s="8">
        <v>242.27804999999989</v>
      </c>
    </row>
    <row r="132" spans="1:2" x14ac:dyDescent="0.3">
      <c r="A132" s="17" t="s">
        <v>404</v>
      </c>
      <c r="B132" s="8">
        <v>-220.9621700000007</v>
      </c>
    </row>
    <row r="133" spans="1:2" x14ac:dyDescent="0.3">
      <c r="A133" s="17" t="s">
        <v>152</v>
      </c>
      <c r="B133" s="8">
        <v>-227.05725000000075</v>
      </c>
    </row>
    <row r="134" spans="1:2" x14ac:dyDescent="0.3">
      <c r="A134" s="17" t="s">
        <v>282</v>
      </c>
      <c r="B134" s="8">
        <v>-424.0600000000004</v>
      </c>
    </row>
    <row r="135" spans="1:2" x14ac:dyDescent="0.3">
      <c r="A135" s="17" t="s">
        <v>441</v>
      </c>
      <c r="B135" s="8">
        <v>-1134.7747200000013</v>
      </c>
    </row>
    <row r="136" spans="1:2" x14ac:dyDescent="0.3">
      <c r="A136" s="17" t="s">
        <v>615</v>
      </c>
      <c r="B136" s="8">
        <v>-1892.7636000000011</v>
      </c>
    </row>
    <row r="137" spans="1:2" x14ac:dyDescent="0.3">
      <c r="A137" s="16" t="s">
        <v>726</v>
      </c>
      <c r="B137" s="8"/>
    </row>
    <row r="138" spans="1:2" x14ac:dyDescent="0.3">
      <c r="A138" s="17" t="s">
        <v>570</v>
      </c>
      <c r="B138" s="8">
        <v>20471.22</v>
      </c>
    </row>
    <row r="139" spans="1:2" x14ac:dyDescent="0.3">
      <c r="A139" s="17" t="s">
        <v>564</v>
      </c>
      <c r="B139" s="8">
        <v>14144.854499999992</v>
      </c>
    </row>
    <row r="140" spans="1:2" x14ac:dyDescent="0.3">
      <c r="A140" s="17" t="s">
        <v>55</v>
      </c>
      <c r="B140" s="8">
        <v>13458.530970000003</v>
      </c>
    </row>
    <row r="141" spans="1:2" x14ac:dyDescent="0.3">
      <c r="A141" s="17" t="s">
        <v>218</v>
      </c>
      <c r="B141" s="8">
        <v>13357.942800000001</v>
      </c>
    </row>
    <row r="142" spans="1:2" x14ac:dyDescent="0.3">
      <c r="A142" s="17" t="s">
        <v>542</v>
      </c>
      <c r="B142" s="8">
        <v>11385.971219999999</v>
      </c>
    </row>
    <row r="143" spans="1:2" x14ac:dyDescent="0.3">
      <c r="A143" s="17" t="s">
        <v>555</v>
      </c>
      <c r="B143" s="8">
        <v>10770.829999999998</v>
      </c>
    </row>
    <row r="144" spans="1:2" x14ac:dyDescent="0.3">
      <c r="A144" s="17" t="s">
        <v>369</v>
      </c>
      <c r="B144" s="8">
        <v>9388.5682799999995</v>
      </c>
    </row>
    <row r="145" spans="1:2" x14ac:dyDescent="0.3">
      <c r="A145" s="17" t="s">
        <v>48</v>
      </c>
      <c r="B145" s="8">
        <v>6765.2</v>
      </c>
    </row>
    <row r="146" spans="1:2" x14ac:dyDescent="0.3">
      <c r="A146" s="17" t="s">
        <v>412</v>
      </c>
      <c r="B146" s="8">
        <v>6634.0429999999997</v>
      </c>
    </row>
    <row r="147" spans="1:2" x14ac:dyDescent="0.3">
      <c r="A147" s="17" t="s">
        <v>562</v>
      </c>
      <c r="B147" s="8">
        <v>6301.4439300000049</v>
      </c>
    </row>
    <row r="148" spans="1:2" x14ac:dyDescent="0.3">
      <c r="A148" s="17" t="s">
        <v>46</v>
      </c>
      <c r="B148" s="8">
        <v>6267.8043199999993</v>
      </c>
    </row>
    <row r="149" spans="1:2" x14ac:dyDescent="0.3">
      <c r="A149" s="17" t="s">
        <v>566</v>
      </c>
      <c r="B149" s="8">
        <v>5947.254719999999</v>
      </c>
    </row>
    <row r="150" spans="1:2" x14ac:dyDescent="0.3">
      <c r="A150" s="17" t="s">
        <v>536</v>
      </c>
      <c r="B150" s="8">
        <v>5313.6899999999987</v>
      </c>
    </row>
    <row r="151" spans="1:2" x14ac:dyDescent="0.3">
      <c r="A151" s="17" t="s">
        <v>186</v>
      </c>
      <c r="B151" s="8">
        <v>4700.8295999999991</v>
      </c>
    </row>
    <row r="152" spans="1:2" x14ac:dyDescent="0.3">
      <c r="A152" s="17" t="s">
        <v>530</v>
      </c>
      <c r="B152" s="8">
        <v>4675.2522299999982</v>
      </c>
    </row>
    <row r="153" spans="1:2" x14ac:dyDescent="0.3">
      <c r="A153" s="17" t="s">
        <v>481</v>
      </c>
      <c r="B153" s="8">
        <v>4403.8243899999998</v>
      </c>
    </row>
    <row r="154" spans="1:2" x14ac:dyDescent="0.3">
      <c r="A154" s="17" t="s">
        <v>323</v>
      </c>
      <c r="B154" s="8">
        <v>4223.99586</v>
      </c>
    </row>
    <row r="155" spans="1:2" x14ac:dyDescent="0.3">
      <c r="A155" s="17" t="s">
        <v>47</v>
      </c>
      <c r="B155" s="8">
        <v>3791.7852800000001</v>
      </c>
    </row>
    <row r="156" spans="1:2" x14ac:dyDescent="0.3">
      <c r="A156" s="17" t="s">
        <v>65</v>
      </c>
      <c r="B156" s="8">
        <v>3262.0239999999994</v>
      </c>
    </row>
    <row r="157" spans="1:2" x14ac:dyDescent="0.3">
      <c r="A157" s="17" t="s">
        <v>539</v>
      </c>
      <c r="B157" s="8">
        <v>3109.7852499999999</v>
      </c>
    </row>
    <row r="158" spans="1:2" x14ac:dyDescent="0.3">
      <c r="A158" s="17" t="s">
        <v>450</v>
      </c>
      <c r="B158" s="8">
        <v>2771.1642200000006</v>
      </c>
    </row>
    <row r="159" spans="1:2" x14ac:dyDescent="0.3">
      <c r="A159" s="17" t="s">
        <v>618</v>
      </c>
      <c r="B159" s="8">
        <v>2617.8116999999997</v>
      </c>
    </row>
    <row r="160" spans="1:2" x14ac:dyDescent="0.3">
      <c r="A160" s="17" t="s">
        <v>610</v>
      </c>
      <c r="B160" s="8">
        <v>2461.1687499999989</v>
      </c>
    </row>
    <row r="161" spans="1:2" x14ac:dyDescent="0.3">
      <c r="A161" s="17" t="s">
        <v>413</v>
      </c>
      <c r="B161" s="8">
        <v>2404.4722199999997</v>
      </c>
    </row>
    <row r="162" spans="1:2" x14ac:dyDescent="0.3">
      <c r="A162" s="17" t="s">
        <v>509</v>
      </c>
      <c r="B162" s="8">
        <v>2213.4219799999996</v>
      </c>
    </row>
    <row r="163" spans="1:2" x14ac:dyDescent="0.3">
      <c r="A163" s="17" t="s">
        <v>247</v>
      </c>
      <c r="B163" s="8">
        <v>2152.21776</v>
      </c>
    </row>
    <row r="164" spans="1:2" x14ac:dyDescent="0.3">
      <c r="A164" s="17" t="s">
        <v>260</v>
      </c>
      <c r="B164" s="8">
        <v>1668.5088000000005</v>
      </c>
    </row>
    <row r="165" spans="1:2" x14ac:dyDescent="0.3">
      <c r="A165" s="17" t="s">
        <v>415</v>
      </c>
      <c r="B165" s="8">
        <v>1263.8648000000012</v>
      </c>
    </row>
    <row r="166" spans="1:2" x14ac:dyDescent="0.3">
      <c r="A166" s="17" t="s">
        <v>596</v>
      </c>
      <c r="B166" s="8">
        <v>671.72760000000017</v>
      </c>
    </row>
    <row r="167" spans="1:2" x14ac:dyDescent="0.3">
      <c r="A167" s="17" t="s">
        <v>432</v>
      </c>
      <c r="B167" s="8">
        <v>257.89835999999997</v>
      </c>
    </row>
    <row r="168" spans="1:2" x14ac:dyDescent="0.3">
      <c r="A168" s="17" t="s">
        <v>98</v>
      </c>
      <c r="B168" s="8">
        <v>176.21174999999999</v>
      </c>
    </row>
    <row r="169" spans="1:2" x14ac:dyDescent="0.3">
      <c r="A169" s="17" t="s">
        <v>100</v>
      </c>
      <c r="B169" s="8">
        <v>98.49069999999665</v>
      </c>
    </row>
    <row r="170" spans="1:2" x14ac:dyDescent="0.3">
      <c r="A170" s="17" t="s">
        <v>83</v>
      </c>
      <c r="B170" s="8">
        <v>-231.24455999999918</v>
      </c>
    </row>
    <row r="171" spans="1:2" x14ac:dyDescent="0.3">
      <c r="A171" s="17" t="s">
        <v>425</v>
      </c>
      <c r="B171" s="8">
        <v>-400.379539999999</v>
      </c>
    </row>
    <row r="172" spans="1:2" x14ac:dyDescent="0.3">
      <c r="A172" s="17" t="s">
        <v>557</v>
      </c>
      <c r="B172" s="8">
        <v>-930.44016000000011</v>
      </c>
    </row>
    <row r="173" spans="1:2" x14ac:dyDescent="0.3">
      <c r="A173" s="17" t="s">
        <v>375</v>
      </c>
      <c r="B173" s="8">
        <v>-2304.3217600000007</v>
      </c>
    </row>
    <row r="174" spans="1:2" x14ac:dyDescent="0.3">
      <c r="A174" s="17" t="s">
        <v>243</v>
      </c>
      <c r="B174" s="8">
        <v>-2794.4790999999996</v>
      </c>
    </row>
    <row r="175" spans="1:2" x14ac:dyDescent="0.3">
      <c r="A175" s="17" t="s">
        <v>631</v>
      </c>
      <c r="B175" s="8">
        <v>-19394.01296</v>
      </c>
    </row>
    <row r="176" spans="1:2" x14ac:dyDescent="0.3">
      <c r="A176" s="16" t="s">
        <v>718</v>
      </c>
      <c r="B176" s="8"/>
    </row>
    <row r="177" spans="1:2" x14ac:dyDescent="0.3">
      <c r="A177" s="17" t="s">
        <v>643</v>
      </c>
      <c r="B177" s="8">
        <v>21180.193200000002</v>
      </c>
    </row>
    <row r="178" spans="1:2" x14ac:dyDescent="0.3">
      <c r="A178" s="17" t="s">
        <v>280</v>
      </c>
      <c r="B178" s="8">
        <v>17764.670160000009</v>
      </c>
    </row>
    <row r="179" spans="1:2" x14ac:dyDescent="0.3">
      <c r="A179" s="17" t="s">
        <v>614</v>
      </c>
      <c r="B179" s="8">
        <v>15214.592760000003</v>
      </c>
    </row>
    <row r="180" spans="1:2" x14ac:dyDescent="0.3">
      <c r="A180" s="17" t="s">
        <v>49</v>
      </c>
      <c r="B180" s="8">
        <v>14439.149999999998</v>
      </c>
    </row>
    <row r="181" spans="1:2" x14ac:dyDescent="0.3">
      <c r="A181" s="17" t="s">
        <v>150</v>
      </c>
      <c r="B181" s="8">
        <v>13229.010859999999</v>
      </c>
    </row>
    <row r="182" spans="1:2" x14ac:dyDescent="0.3">
      <c r="A182" s="17" t="s">
        <v>219</v>
      </c>
      <c r="B182" s="8">
        <v>13169.08736</v>
      </c>
    </row>
    <row r="183" spans="1:2" x14ac:dyDescent="0.3">
      <c r="A183" s="17" t="s">
        <v>334</v>
      </c>
      <c r="B183" s="8">
        <v>12511.704000000002</v>
      </c>
    </row>
    <row r="184" spans="1:2" x14ac:dyDescent="0.3">
      <c r="A184" s="17" t="s">
        <v>309</v>
      </c>
      <c r="B184" s="8">
        <v>10919.815130000001</v>
      </c>
    </row>
    <row r="185" spans="1:2" x14ac:dyDescent="0.3">
      <c r="A185" s="17" t="s">
        <v>458</v>
      </c>
      <c r="B185" s="8">
        <v>9942.4500000000007</v>
      </c>
    </row>
    <row r="186" spans="1:2" x14ac:dyDescent="0.3">
      <c r="A186" s="17" t="s">
        <v>44</v>
      </c>
      <c r="B186" s="8">
        <v>9517.3537200000028</v>
      </c>
    </row>
    <row r="187" spans="1:2" x14ac:dyDescent="0.3">
      <c r="A187" s="17" t="s">
        <v>274</v>
      </c>
      <c r="B187" s="8">
        <v>9441.9554400000034</v>
      </c>
    </row>
    <row r="188" spans="1:2" x14ac:dyDescent="0.3">
      <c r="A188" s="17" t="s">
        <v>36</v>
      </c>
      <c r="B188" s="8">
        <v>9254.0650400000013</v>
      </c>
    </row>
    <row r="189" spans="1:2" x14ac:dyDescent="0.3">
      <c r="A189" s="17" t="s">
        <v>349</v>
      </c>
      <c r="B189" s="8">
        <v>7197.3949600000014</v>
      </c>
    </row>
    <row r="190" spans="1:2" x14ac:dyDescent="0.3">
      <c r="A190" s="17" t="s">
        <v>160</v>
      </c>
      <c r="B190" s="8">
        <v>6616.4780800000017</v>
      </c>
    </row>
    <row r="191" spans="1:2" x14ac:dyDescent="0.3">
      <c r="A191" s="17" t="s">
        <v>464</v>
      </c>
      <c r="B191" s="8">
        <v>5833.72055</v>
      </c>
    </row>
    <row r="192" spans="1:2" x14ac:dyDescent="0.3">
      <c r="A192" s="17" t="s">
        <v>483</v>
      </c>
      <c r="B192" s="8">
        <v>4970.8499799999972</v>
      </c>
    </row>
    <row r="193" spans="1:2" x14ac:dyDescent="0.3">
      <c r="A193" s="17" t="s">
        <v>577</v>
      </c>
      <c r="B193" s="8">
        <v>4493.9954400000006</v>
      </c>
    </row>
    <row r="194" spans="1:2" x14ac:dyDescent="0.3">
      <c r="A194" s="17" t="s">
        <v>440</v>
      </c>
      <c r="B194" s="8">
        <v>3742.5149999999994</v>
      </c>
    </row>
    <row r="195" spans="1:2" x14ac:dyDescent="0.3">
      <c r="A195" s="17" t="s">
        <v>107</v>
      </c>
      <c r="B195" s="8">
        <v>3729.3862399999998</v>
      </c>
    </row>
    <row r="196" spans="1:2" x14ac:dyDescent="0.3">
      <c r="A196" s="17" t="s">
        <v>379</v>
      </c>
      <c r="B196" s="8">
        <v>2586.5935199999985</v>
      </c>
    </row>
    <row r="197" spans="1:2" x14ac:dyDescent="0.3">
      <c r="A197" s="17" t="s">
        <v>442</v>
      </c>
      <c r="B197" s="8">
        <v>2487.7800000000007</v>
      </c>
    </row>
    <row r="198" spans="1:2" x14ac:dyDescent="0.3">
      <c r="A198" s="17" t="s">
        <v>538</v>
      </c>
      <c r="B198" s="8">
        <v>2189.7755999999999</v>
      </c>
    </row>
    <row r="199" spans="1:2" x14ac:dyDescent="0.3">
      <c r="A199" s="17" t="s">
        <v>593</v>
      </c>
      <c r="B199" s="8">
        <v>1977.25864</v>
      </c>
    </row>
    <row r="200" spans="1:2" x14ac:dyDescent="0.3">
      <c r="A200" s="17" t="s">
        <v>433</v>
      </c>
      <c r="B200" s="8">
        <v>1935.3365999999996</v>
      </c>
    </row>
    <row r="201" spans="1:2" x14ac:dyDescent="0.3">
      <c r="A201" s="17" t="s">
        <v>605</v>
      </c>
      <c r="B201" s="8">
        <v>1784.3703000000005</v>
      </c>
    </row>
    <row r="202" spans="1:2" x14ac:dyDescent="0.3">
      <c r="A202" s="17" t="s">
        <v>176</v>
      </c>
      <c r="B202" s="8">
        <v>1594.9244000000008</v>
      </c>
    </row>
    <row r="203" spans="1:2" x14ac:dyDescent="0.3">
      <c r="A203" s="17" t="s">
        <v>201</v>
      </c>
      <c r="B203" s="8">
        <v>1263.5064600000001</v>
      </c>
    </row>
    <row r="204" spans="1:2" x14ac:dyDescent="0.3">
      <c r="A204" s="17" t="s">
        <v>585</v>
      </c>
      <c r="B204" s="8">
        <v>1230.2980000000002</v>
      </c>
    </row>
    <row r="205" spans="1:2" x14ac:dyDescent="0.3">
      <c r="A205" s="17" t="s">
        <v>203</v>
      </c>
      <c r="B205" s="8">
        <v>1059.4094000000005</v>
      </c>
    </row>
    <row r="206" spans="1:2" x14ac:dyDescent="0.3">
      <c r="A206" s="17" t="s">
        <v>21</v>
      </c>
      <c r="B206" s="8">
        <v>542.16963999999962</v>
      </c>
    </row>
    <row r="207" spans="1:2" x14ac:dyDescent="0.3">
      <c r="A207" s="17" t="s">
        <v>30</v>
      </c>
      <c r="B207" s="8">
        <v>281.97720000000027</v>
      </c>
    </row>
    <row r="208" spans="1:2" x14ac:dyDescent="0.3">
      <c r="A208" s="17" t="s">
        <v>142</v>
      </c>
      <c r="B208" s="8">
        <v>-107.15723000000003</v>
      </c>
    </row>
    <row r="209" spans="1:2" x14ac:dyDescent="0.3">
      <c r="A209" s="17" t="s">
        <v>244</v>
      </c>
      <c r="B209" s="8">
        <v>-206.76991999999996</v>
      </c>
    </row>
    <row r="210" spans="1:2" x14ac:dyDescent="0.3">
      <c r="A210" s="17" t="s">
        <v>574</v>
      </c>
      <c r="B210" s="8">
        <v>-6806.52</v>
      </c>
    </row>
    <row r="211" spans="1:2" x14ac:dyDescent="0.3">
      <c r="A211" s="16" t="s">
        <v>721</v>
      </c>
      <c r="B211" s="8"/>
    </row>
    <row r="212" spans="1:2" x14ac:dyDescent="0.3">
      <c r="A212" s="17" t="s">
        <v>602</v>
      </c>
      <c r="B212" s="8">
        <v>34487.324250000005</v>
      </c>
    </row>
    <row r="213" spans="1:2" x14ac:dyDescent="0.3">
      <c r="A213" s="17" t="s">
        <v>132</v>
      </c>
      <c r="B213" s="8">
        <v>33103.559599999993</v>
      </c>
    </row>
    <row r="214" spans="1:2" x14ac:dyDescent="0.3">
      <c r="A214" s="17" t="s">
        <v>571</v>
      </c>
      <c r="B214" s="8">
        <v>26690.819219999998</v>
      </c>
    </row>
    <row r="215" spans="1:2" x14ac:dyDescent="0.3">
      <c r="A215" s="17" t="s">
        <v>370</v>
      </c>
      <c r="B215" s="8">
        <v>22253.58</v>
      </c>
    </row>
    <row r="216" spans="1:2" x14ac:dyDescent="0.3">
      <c r="A216" s="17" t="s">
        <v>393</v>
      </c>
      <c r="B216" s="8">
        <v>18127.018079999998</v>
      </c>
    </row>
    <row r="217" spans="1:2" x14ac:dyDescent="0.3">
      <c r="A217" s="17" t="s">
        <v>292</v>
      </c>
      <c r="B217" s="8">
        <v>14885.234000000004</v>
      </c>
    </row>
    <row r="218" spans="1:2" x14ac:dyDescent="0.3">
      <c r="A218" s="17" t="s">
        <v>302</v>
      </c>
      <c r="B218" s="8">
        <v>12392.940239999998</v>
      </c>
    </row>
    <row r="219" spans="1:2" x14ac:dyDescent="0.3">
      <c r="A219" s="17" t="s">
        <v>112</v>
      </c>
      <c r="B219" s="8">
        <v>12051.719999999998</v>
      </c>
    </row>
    <row r="220" spans="1:2" x14ac:dyDescent="0.3">
      <c r="A220" s="17" t="s">
        <v>316</v>
      </c>
      <c r="B220" s="8">
        <v>11756.318200000002</v>
      </c>
    </row>
    <row r="221" spans="1:2" x14ac:dyDescent="0.3">
      <c r="A221" s="17" t="s">
        <v>108</v>
      </c>
      <c r="B221" s="8">
        <v>10601.273620000004</v>
      </c>
    </row>
    <row r="222" spans="1:2" x14ac:dyDescent="0.3">
      <c r="A222" s="17" t="s">
        <v>470</v>
      </c>
      <c r="B222" s="8">
        <v>7885.92</v>
      </c>
    </row>
    <row r="223" spans="1:2" x14ac:dyDescent="0.3">
      <c r="A223" s="17" t="s">
        <v>278</v>
      </c>
      <c r="B223" s="8">
        <v>6618.7546199999924</v>
      </c>
    </row>
    <row r="224" spans="1:2" x14ac:dyDescent="0.3">
      <c r="A224" s="17" t="s">
        <v>591</v>
      </c>
      <c r="B224" s="8">
        <v>6341.2615999999998</v>
      </c>
    </row>
    <row r="225" spans="1:2" x14ac:dyDescent="0.3">
      <c r="A225" s="17" t="s">
        <v>633</v>
      </c>
      <c r="B225" s="8">
        <v>6301.4242499999964</v>
      </c>
    </row>
    <row r="226" spans="1:2" x14ac:dyDescent="0.3">
      <c r="A226" s="17" t="s">
        <v>484</v>
      </c>
      <c r="B226" s="8">
        <v>5243.9373600000008</v>
      </c>
    </row>
    <row r="227" spans="1:2" x14ac:dyDescent="0.3">
      <c r="A227" s="17" t="s">
        <v>293</v>
      </c>
      <c r="B227" s="8">
        <v>4140.392499999999</v>
      </c>
    </row>
    <row r="228" spans="1:2" x14ac:dyDescent="0.3">
      <c r="A228" s="17" t="s">
        <v>472</v>
      </c>
      <c r="B228" s="8">
        <v>3973.7249999999995</v>
      </c>
    </row>
    <row r="229" spans="1:2" x14ac:dyDescent="0.3">
      <c r="A229" s="17" t="s">
        <v>166</v>
      </c>
      <c r="B229" s="8">
        <v>3537.3105000000032</v>
      </c>
    </row>
    <row r="230" spans="1:2" x14ac:dyDescent="0.3">
      <c r="A230" s="17" t="s">
        <v>86</v>
      </c>
      <c r="B230" s="8">
        <v>3222.8152799999998</v>
      </c>
    </row>
    <row r="231" spans="1:2" x14ac:dyDescent="0.3">
      <c r="A231" s="17" t="s">
        <v>118</v>
      </c>
      <c r="B231" s="8">
        <v>2749.4340000000007</v>
      </c>
    </row>
    <row r="232" spans="1:2" x14ac:dyDescent="0.3">
      <c r="A232" s="17" t="s">
        <v>133</v>
      </c>
      <c r="B232" s="8">
        <v>2373.1758</v>
      </c>
    </row>
    <row r="233" spans="1:2" x14ac:dyDescent="0.3">
      <c r="A233" s="17" t="s">
        <v>255</v>
      </c>
      <c r="B233" s="8">
        <v>2339.9156000000012</v>
      </c>
    </row>
    <row r="234" spans="1:2" x14ac:dyDescent="0.3">
      <c r="A234" s="17" t="s">
        <v>263</v>
      </c>
      <c r="B234" s="8">
        <v>2109.6841600000007</v>
      </c>
    </row>
    <row r="235" spans="1:2" x14ac:dyDescent="0.3">
      <c r="A235" s="17" t="s">
        <v>414</v>
      </c>
      <c r="B235" s="8">
        <v>2065.0630000000001</v>
      </c>
    </row>
    <row r="236" spans="1:2" x14ac:dyDescent="0.3">
      <c r="A236" s="17" t="s">
        <v>358</v>
      </c>
      <c r="B236" s="8">
        <v>1703.3347799999999</v>
      </c>
    </row>
    <row r="237" spans="1:2" x14ac:dyDescent="0.3">
      <c r="A237" s="17" t="s">
        <v>357</v>
      </c>
      <c r="B237" s="8">
        <v>1548.0996600000017</v>
      </c>
    </row>
    <row r="238" spans="1:2" x14ac:dyDescent="0.3">
      <c r="A238" s="17" t="s">
        <v>580</v>
      </c>
      <c r="B238" s="8">
        <v>1504.4411200000013</v>
      </c>
    </row>
    <row r="239" spans="1:2" x14ac:dyDescent="0.3">
      <c r="A239" s="17" t="s">
        <v>232</v>
      </c>
      <c r="B239" s="8">
        <v>1444.3124800000005</v>
      </c>
    </row>
    <row r="240" spans="1:2" x14ac:dyDescent="0.3">
      <c r="A240" s="17" t="s">
        <v>405</v>
      </c>
      <c r="B240" s="8">
        <v>1375.2635000000002</v>
      </c>
    </row>
    <row r="241" spans="1:2" x14ac:dyDescent="0.3">
      <c r="A241" s="17" t="s">
        <v>143</v>
      </c>
      <c r="B241" s="8">
        <v>1222.1486999999997</v>
      </c>
    </row>
    <row r="242" spans="1:2" x14ac:dyDescent="0.3">
      <c r="A242" s="17" t="s">
        <v>518</v>
      </c>
      <c r="B242" s="8">
        <v>1219.3191000000006</v>
      </c>
    </row>
    <row r="243" spans="1:2" x14ac:dyDescent="0.3">
      <c r="A243" s="17" t="s">
        <v>550</v>
      </c>
      <c r="B243" s="8">
        <v>1110.4472399999995</v>
      </c>
    </row>
    <row r="244" spans="1:2" x14ac:dyDescent="0.3">
      <c r="A244" s="17" t="s">
        <v>231</v>
      </c>
      <c r="B244" s="8">
        <v>1024.7667200000001</v>
      </c>
    </row>
    <row r="245" spans="1:2" x14ac:dyDescent="0.3">
      <c r="A245" s="17" t="s">
        <v>311</v>
      </c>
      <c r="B245" s="8">
        <v>831.8713200000002</v>
      </c>
    </row>
    <row r="246" spans="1:2" x14ac:dyDescent="0.3">
      <c r="A246" s="17" t="s">
        <v>525</v>
      </c>
      <c r="B246" s="8">
        <v>825.43056000000024</v>
      </c>
    </row>
    <row r="247" spans="1:2" x14ac:dyDescent="0.3">
      <c r="A247" s="17" t="s">
        <v>453</v>
      </c>
      <c r="B247" s="8">
        <v>679.73844000000008</v>
      </c>
    </row>
    <row r="248" spans="1:2" x14ac:dyDescent="0.3">
      <c r="A248" s="17" t="s">
        <v>139</v>
      </c>
      <c r="B248" s="8">
        <v>647.40584000000035</v>
      </c>
    </row>
    <row r="249" spans="1:2" x14ac:dyDescent="0.3">
      <c r="A249" s="17" t="s">
        <v>41</v>
      </c>
      <c r="B249" s="8">
        <v>580.29999999999973</v>
      </c>
    </row>
    <row r="250" spans="1:2" x14ac:dyDescent="0.3">
      <c r="A250" s="17" t="s">
        <v>189</v>
      </c>
      <c r="B250" s="8">
        <v>505.51567999999997</v>
      </c>
    </row>
    <row r="251" spans="1:2" x14ac:dyDescent="0.3">
      <c r="A251" s="17" t="s">
        <v>531</v>
      </c>
      <c r="B251" s="8">
        <v>479.17592000000002</v>
      </c>
    </row>
    <row r="252" spans="1:2" x14ac:dyDescent="0.3">
      <c r="A252" s="17" t="s">
        <v>616</v>
      </c>
      <c r="B252" s="8">
        <v>230.27020000000005</v>
      </c>
    </row>
    <row r="253" spans="1:2" x14ac:dyDescent="0.3">
      <c r="A253" s="17" t="s">
        <v>104</v>
      </c>
      <c r="B253" s="8">
        <v>179.23503999999997</v>
      </c>
    </row>
    <row r="254" spans="1:2" x14ac:dyDescent="0.3">
      <c r="A254" s="17" t="s">
        <v>300</v>
      </c>
      <c r="B254" s="8">
        <v>-22.141279999999995</v>
      </c>
    </row>
    <row r="255" spans="1:2" x14ac:dyDescent="0.3">
      <c r="A255" s="17" t="s">
        <v>533</v>
      </c>
      <c r="B255" s="8">
        <v>-128.18118000000015</v>
      </c>
    </row>
    <row r="256" spans="1:2" x14ac:dyDescent="0.3">
      <c r="A256" s="17" t="s">
        <v>266</v>
      </c>
      <c r="B256" s="8">
        <v>-472.29699999999866</v>
      </c>
    </row>
    <row r="257" spans="1:2" x14ac:dyDescent="0.3">
      <c r="A257" s="17" t="s">
        <v>607</v>
      </c>
      <c r="B257" s="8">
        <v>-536.95039999999972</v>
      </c>
    </row>
    <row r="258" spans="1:2" x14ac:dyDescent="0.3">
      <c r="A258" s="17" t="s">
        <v>398</v>
      </c>
      <c r="B258" s="8">
        <v>-1686.7825199999988</v>
      </c>
    </row>
    <row r="259" spans="1:2" x14ac:dyDescent="0.3">
      <c r="A259" s="17" t="s">
        <v>418</v>
      </c>
      <c r="B259" s="8">
        <v>-1909.0989000000009</v>
      </c>
    </row>
    <row r="260" spans="1:2" x14ac:dyDescent="0.3">
      <c r="A260" s="17" t="s">
        <v>430</v>
      </c>
      <c r="B260" s="8">
        <v>-2730.2168000000001</v>
      </c>
    </row>
    <row r="261" spans="1:2" x14ac:dyDescent="0.3">
      <c r="A261" s="17" t="s">
        <v>511</v>
      </c>
      <c r="B261" s="8">
        <v>-5343.5467799999969</v>
      </c>
    </row>
    <row r="262" spans="1:2" x14ac:dyDescent="0.3">
      <c r="A262" s="17" t="s">
        <v>26</v>
      </c>
      <c r="B262" s="8">
        <v>-7801.4500000000007</v>
      </c>
    </row>
    <row r="263" spans="1:2" x14ac:dyDescent="0.3">
      <c r="A263" s="16" t="s">
        <v>715</v>
      </c>
      <c r="B263" s="8"/>
    </row>
    <row r="264" spans="1:2" x14ac:dyDescent="0.3">
      <c r="A264" s="17" t="s">
        <v>494</v>
      </c>
      <c r="B264" s="8">
        <v>20983.832960000007</v>
      </c>
    </row>
    <row r="265" spans="1:2" x14ac:dyDescent="0.3">
      <c r="A265" s="17" t="s">
        <v>33</v>
      </c>
      <c r="B265" s="8">
        <v>18869.124059999998</v>
      </c>
    </row>
    <row r="266" spans="1:2" x14ac:dyDescent="0.3">
      <c r="A266" s="17" t="s">
        <v>462</v>
      </c>
      <c r="B266" s="8">
        <v>17820.683360000003</v>
      </c>
    </row>
    <row r="267" spans="1:2" x14ac:dyDescent="0.3">
      <c r="A267" s="17" t="s">
        <v>350</v>
      </c>
      <c r="B267" s="8">
        <v>14008.02656</v>
      </c>
    </row>
    <row r="268" spans="1:2" x14ac:dyDescent="0.3">
      <c r="A268" s="17" t="s">
        <v>130</v>
      </c>
      <c r="B268" s="8">
        <v>12734.366720000002</v>
      </c>
    </row>
    <row r="269" spans="1:2" x14ac:dyDescent="0.3">
      <c r="A269" s="17" t="s">
        <v>468</v>
      </c>
      <c r="B269" s="8">
        <v>10922.848349999995</v>
      </c>
    </row>
    <row r="270" spans="1:2" x14ac:dyDescent="0.3">
      <c r="A270" s="17" t="s">
        <v>465</v>
      </c>
      <c r="B270" s="8">
        <v>10897.877</v>
      </c>
    </row>
    <row r="271" spans="1:2" x14ac:dyDescent="0.3">
      <c r="A271" s="17" t="s">
        <v>153</v>
      </c>
      <c r="B271" s="8">
        <v>9088.9779200000085</v>
      </c>
    </row>
    <row r="272" spans="1:2" x14ac:dyDescent="0.3">
      <c r="A272" s="17" t="s">
        <v>320</v>
      </c>
      <c r="B272" s="8">
        <v>8274.5520000000033</v>
      </c>
    </row>
    <row r="273" spans="1:2" x14ac:dyDescent="0.3">
      <c r="A273" s="17" t="s">
        <v>628</v>
      </c>
      <c r="B273" s="8">
        <v>7152.6135200000008</v>
      </c>
    </row>
    <row r="274" spans="1:2" x14ac:dyDescent="0.3">
      <c r="A274" s="17" t="s">
        <v>439</v>
      </c>
      <c r="B274" s="8">
        <v>7085.4631999999983</v>
      </c>
    </row>
    <row r="275" spans="1:2" x14ac:dyDescent="0.3">
      <c r="A275" s="17" t="s">
        <v>498</v>
      </c>
      <c r="B275" s="8">
        <v>4910.9716500000031</v>
      </c>
    </row>
    <row r="276" spans="1:2" x14ac:dyDescent="0.3">
      <c r="A276" s="17" t="s">
        <v>389</v>
      </c>
      <c r="B276" s="8">
        <v>4801.8023200000025</v>
      </c>
    </row>
    <row r="277" spans="1:2" x14ac:dyDescent="0.3">
      <c r="A277" s="17" t="s">
        <v>329</v>
      </c>
      <c r="B277" s="8">
        <v>3847.7309000000014</v>
      </c>
    </row>
    <row r="278" spans="1:2" x14ac:dyDescent="0.3">
      <c r="A278" s="17" t="s">
        <v>400</v>
      </c>
      <c r="B278" s="8">
        <v>3824.6457599999994</v>
      </c>
    </row>
    <row r="279" spans="1:2" x14ac:dyDescent="0.3">
      <c r="A279" s="17" t="s">
        <v>517</v>
      </c>
      <c r="B279" s="8">
        <v>2972.0374499999998</v>
      </c>
    </row>
    <row r="280" spans="1:2" x14ac:dyDescent="0.3">
      <c r="A280" s="17" t="s">
        <v>455</v>
      </c>
      <c r="B280" s="8">
        <v>2731.0472800000007</v>
      </c>
    </row>
    <row r="281" spans="1:2" x14ac:dyDescent="0.3">
      <c r="A281" s="17" t="s">
        <v>272</v>
      </c>
      <c r="B281" s="8">
        <v>1855.922</v>
      </c>
    </row>
    <row r="282" spans="1:2" x14ac:dyDescent="0.3">
      <c r="A282" s="17" t="s">
        <v>185</v>
      </c>
      <c r="B282" s="8">
        <v>1720.7091200000013</v>
      </c>
    </row>
    <row r="283" spans="1:2" x14ac:dyDescent="0.3">
      <c r="A283" s="17" t="s">
        <v>584</v>
      </c>
      <c r="B283" s="8">
        <v>1711.3478399999999</v>
      </c>
    </row>
    <row r="284" spans="1:2" x14ac:dyDescent="0.3">
      <c r="A284" s="17" t="s">
        <v>183</v>
      </c>
      <c r="B284" s="8">
        <v>1383.4284000000007</v>
      </c>
    </row>
    <row r="285" spans="1:2" x14ac:dyDescent="0.3">
      <c r="A285" s="17" t="s">
        <v>45</v>
      </c>
      <c r="B285" s="8">
        <v>1380.8273800000024</v>
      </c>
    </row>
    <row r="286" spans="1:2" x14ac:dyDescent="0.3">
      <c r="A286" s="17" t="s">
        <v>25</v>
      </c>
      <c r="B286" s="8">
        <v>1190.23344</v>
      </c>
    </row>
    <row r="287" spans="1:2" x14ac:dyDescent="0.3">
      <c r="A287" s="17" t="s">
        <v>253</v>
      </c>
      <c r="B287" s="8">
        <v>1089.5708</v>
      </c>
    </row>
    <row r="288" spans="1:2" x14ac:dyDescent="0.3">
      <c r="A288" s="17" t="s">
        <v>128</v>
      </c>
      <c r="B288" s="8">
        <v>554.49349999999981</v>
      </c>
    </row>
    <row r="289" spans="1:2" x14ac:dyDescent="0.3">
      <c r="A289" s="17" t="s">
        <v>355</v>
      </c>
      <c r="B289" s="8">
        <v>408.99759999999969</v>
      </c>
    </row>
    <row r="290" spans="1:2" x14ac:dyDescent="0.3">
      <c r="A290" s="17" t="s">
        <v>477</v>
      </c>
      <c r="B290" s="8">
        <v>408.37159999999994</v>
      </c>
    </row>
    <row r="291" spans="1:2" x14ac:dyDescent="0.3">
      <c r="A291" s="17" t="s">
        <v>212</v>
      </c>
      <c r="B291" s="8">
        <v>349.06241999999929</v>
      </c>
    </row>
    <row r="292" spans="1:2" x14ac:dyDescent="0.3">
      <c r="A292" s="17" t="s">
        <v>490</v>
      </c>
      <c r="B292" s="8">
        <v>-44.50309999999979</v>
      </c>
    </row>
    <row r="293" spans="1:2" x14ac:dyDescent="0.3">
      <c r="A293" s="17" t="s">
        <v>18</v>
      </c>
      <c r="B293" s="8">
        <v>-493.1889599999995</v>
      </c>
    </row>
    <row r="294" spans="1:2" x14ac:dyDescent="0.3">
      <c r="A294" s="16" t="s">
        <v>722</v>
      </c>
      <c r="B294" s="8"/>
    </row>
    <row r="295" spans="1:2" x14ac:dyDescent="0.3">
      <c r="A295" s="17" t="s">
        <v>251</v>
      </c>
      <c r="B295" s="8">
        <v>56019.54032</v>
      </c>
    </row>
    <row r="296" spans="1:2" x14ac:dyDescent="0.3">
      <c r="A296" s="17" t="s">
        <v>428</v>
      </c>
      <c r="B296" s="8">
        <v>17727.673040000001</v>
      </c>
    </row>
    <row r="297" spans="1:2" x14ac:dyDescent="0.3">
      <c r="A297" s="17" t="s">
        <v>621</v>
      </c>
      <c r="B297" s="8">
        <v>15978.606029999999</v>
      </c>
    </row>
    <row r="298" spans="1:2" x14ac:dyDescent="0.3">
      <c r="A298" s="17" t="s">
        <v>28</v>
      </c>
      <c r="B298" s="8">
        <v>11932.200000000003</v>
      </c>
    </row>
    <row r="299" spans="1:2" x14ac:dyDescent="0.3">
      <c r="A299" s="17" t="s">
        <v>136</v>
      </c>
      <c r="B299" s="8">
        <v>11306.565629999999</v>
      </c>
    </row>
    <row r="300" spans="1:2" x14ac:dyDescent="0.3">
      <c r="A300" s="17" t="s">
        <v>57</v>
      </c>
      <c r="B300" s="8">
        <v>11045.845999999998</v>
      </c>
    </row>
    <row r="301" spans="1:2" x14ac:dyDescent="0.3">
      <c r="A301" s="17" t="s">
        <v>367</v>
      </c>
      <c r="B301" s="8">
        <v>10149.768000000004</v>
      </c>
    </row>
    <row r="302" spans="1:2" x14ac:dyDescent="0.3">
      <c r="A302" s="17" t="s">
        <v>38</v>
      </c>
      <c r="B302" s="8">
        <v>10028.504800000001</v>
      </c>
    </row>
    <row r="303" spans="1:2" x14ac:dyDescent="0.3">
      <c r="A303" s="17" t="s">
        <v>625</v>
      </c>
      <c r="B303" s="8">
        <v>8001.8276800000003</v>
      </c>
    </row>
    <row r="304" spans="1:2" x14ac:dyDescent="0.3">
      <c r="A304" s="17" t="s">
        <v>286</v>
      </c>
      <c r="B304" s="8">
        <v>5917.8263200000001</v>
      </c>
    </row>
    <row r="305" spans="1:2" x14ac:dyDescent="0.3">
      <c r="A305" s="17" t="s">
        <v>264</v>
      </c>
      <c r="B305" s="8">
        <v>5705.2086000000018</v>
      </c>
    </row>
    <row r="306" spans="1:2" x14ac:dyDescent="0.3">
      <c r="A306" s="17" t="s">
        <v>573</v>
      </c>
      <c r="B306" s="8">
        <v>5392.0058400000007</v>
      </c>
    </row>
    <row r="307" spans="1:2" x14ac:dyDescent="0.3">
      <c r="A307" s="17" t="s">
        <v>119</v>
      </c>
      <c r="B307" s="8">
        <v>5307.8548499999997</v>
      </c>
    </row>
    <row r="308" spans="1:2" x14ac:dyDescent="0.3">
      <c r="A308" s="17" t="s">
        <v>295</v>
      </c>
      <c r="B308" s="8">
        <v>5287.2502200000008</v>
      </c>
    </row>
    <row r="309" spans="1:2" x14ac:dyDescent="0.3">
      <c r="A309" s="17" t="s">
        <v>114</v>
      </c>
      <c r="B309" s="8">
        <v>3888.8704799999978</v>
      </c>
    </row>
    <row r="310" spans="1:2" x14ac:dyDescent="0.3">
      <c r="A310" s="17" t="s">
        <v>523</v>
      </c>
      <c r="B310" s="8">
        <v>3780.3786000000009</v>
      </c>
    </row>
    <row r="311" spans="1:2" x14ac:dyDescent="0.3">
      <c r="A311" s="17" t="s">
        <v>503</v>
      </c>
      <c r="B311" s="8">
        <v>3748.4403999999995</v>
      </c>
    </row>
    <row r="312" spans="1:2" x14ac:dyDescent="0.3">
      <c r="A312" s="17" t="s">
        <v>268</v>
      </c>
      <c r="B312" s="8">
        <v>3613.0251599999992</v>
      </c>
    </row>
    <row r="313" spans="1:2" x14ac:dyDescent="0.3">
      <c r="A313" s="17" t="s">
        <v>434</v>
      </c>
      <c r="B313" s="8">
        <v>3505.8484000000008</v>
      </c>
    </row>
    <row r="314" spans="1:2" x14ac:dyDescent="0.3">
      <c r="A314" s="17" t="s">
        <v>508</v>
      </c>
      <c r="B314" s="8">
        <v>3024.3151199999993</v>
      </c>
    </row>
    <row r="315" spans="1:2" x14ac:dyDescent="0.3">
      <c r="A315" s="17" t="s">
        <v>435</v>
      </c>
      <c r="B315" s="8">
        <v>2753.1560999999983</v>
      </c>
    </row>
    <row r="316" spans="1:2" x14ac:dyDescent="0.3">
      <c r="A316" s="17" t="s">
        <v>417</v>
      </c>
      <c r="B316" s="8">
        <v>2742.9239000000007</v>
      </c>
    </row>
    <row r="317" spans="1:2" x14ac:dyDescent="0.3">
      <c r="A317" s="17" t="s">
        <v>99</v>
      </c>
      <c r="B317" s="8">
        <v>2587.1424799999986</v>
      </c>
    </row>
    <row r="318" spans="1:2" x14ac:dyDescent="0.3">
      <c r="A318" s="17" t="s">
        <v>348</v>
      </c>
      <c r="B318" s="8">
        <v>2449.7572500000001</v>
      </c>
    </row>
    <row r="319" spans="1:2" x14ac:dyDescent="0.3">
      <c r="A319" s="17" t="s">
        <v>409</v>
      </c>
      <c r="B319" s="8">
        <v>2013.3384200000019</v>
      </c>
    </row>
    <row r="320" spans="1:2" x14ac:dyDescent="0.3">
      <c r="A320" s="17" t="s">
        <v>394</v>
      </c>
      <c r="B320" s="8">
        <v>1875.6429999999982</v>
      </c>
    </row>
    <row r="321" spans="1:2" x14ac:dyDescent="0.3">
      <c r="A321" s="17" t="s">
        <v>344</v>
      </c>
      <c r="B321" s="8">
        <v>1329.0108000000002</v>
      </c>
    </row>
    <row r="322" spans="1:2" x14ac:dyDescent="0.3">
      <c r="A322" s="17" t="s">
        <v>612</v>
      </c>
      <c r="B322" s="8">
        <v>1274.63688</v>
      </c>
    </row>
    <row r="323" spans="1:2" x14ac:dyDescent="0.3">
      <c r="A323" s="17" t="s">
        <v>598</v>
      </c>
      <c r="B323" s="8">
        <v>1250.7751599999997</v>
      </c>
    </row>
    <row r="324" spans="1:2" x14ac:dyDescent="0.3">
      <c r="A324" s="17" t="s">
        <v>341</v>
      </c>
      <c r="B324" s="8">
        <v>1117.1131499999997</v>
      </c>
    </row>
    <row r="325" spans="1:2" x14ac:dyDescent="0.3">
      <c r="A325" s="17" t="s">
        <v>319</v>
      </c>
      <c r="B325" s="8">
        <v>948.27071999999976</v>
      </c>
    </row>
    <row r="326" spans="1:2" x14ac:dyDescent="0.3">
      <c r="A326" s="17" t="s">
        <v>328</v>
      </c>
      <c r="B326" s="8">
        <v>847.49335999999948</v>
      </c>
    </row>
    <row r="327" spans="1:2" x14ac:dyDescent="0.3">
      <c r="A327" s="17" t="s">
        <v>204</v>
      </c>
      <c r="B327" s="8">
        <v>661.72535000000062</v>
      </c>
    </row>
    <row r="328" spans="1:2" x14ac:dyDescent="0.3">
      <c r="A328" s="17" t="s">
        <v>321</v>
      </c>
      <c r="B328" s="8">
        <v>580.64128000000073</v>
      </c>
    </row>
    <row r="329" spans="1:2" x14ac:dyDescent="0.3">
      <c r="A329" s="17" t="s">
        <v>225</v>
      </c>
      <c r="B329" s="8">
        <v>420.30719999999997</v>
      </c>
    </row>
    <row r="330" spans="1:2" x14ac:dyDescent="0.3">
      <c r="A330" s="17" t="s">
        <v>271</v>
      </c>
      <c r="B330" s="8">
        <v>326.32055999999966</v>
      </c>
    </row>
    <row r="331" spans="1:2" x14ac:dyDescent="0.3">
      <c r="A331" s="17" t="s">
        <v>499</v>
      </c>
      <c r="B331" s="8">
        <v>142.1317199999994</v>
      </c>
    </row>
    <row r="332" spans="1:2" x14ac:dyDescent="0.3">
      <c r="A332" s="17" t="s">
        <v>214</v>
      </c>
      <c r="B332" s="8">
        <v>-40.490820000000895</v>
      </c>
    </row>
    <row r="333" spans="1:2" x14ac:dyDescent="0.3">
      <c r="A333" s="17" t="s">
        <v>192</v>
      </c>
      <c r="B333" s="8">
        <v>-188.05708999999996</v>
      </c>
    </row>
    <row r="334" spans="1:2" x14ac:dyDescent="0.3">
      <c r="A334" s="17" t="s">
        <v>347</v>
      </c>
      <c r="B334" s="8">
        <v>-314.85760000000028</v>
      </c>
    </row>
    <row r="335" spans="1:2" x14ac:dyDescent="0.3">
      <c r="A335" s="17" t="s">
        <v>181</v>
      </c>
      <c r="B335" s="8">
        <v>-687.08130000000165</v>
      </c>
    </row>
    <row r="336" spans="1:2" x14ac:dyDescent="0.3">
      <c r="A336" s="17" t="s">
        <v>146</v>
      </c>
      <c r="B336" s="8">
        <v>-1697.6165800000008</v>
      </c>
    </row>
    <row r="337" spans="1:2" x14ac:dyDescent="0.3">
      <c r="A337" s="17" t="s">
        <v>167</v>
      </c>
      <c r="B337" s="8">
        <v>-2445.7271999999994</v>
      </c>
    </row>
    <row r="338" spans="1:2" x14ac:dyDescent="0.3">
      <c r="A338" s="17" t="s">
        <v>399</v>
      </c>
      <c r="B338" s="8">
        <v>-13932.289700000001</v>
      </c>
    </row>
    <row r="339" spans="1:2" x14ac:dyDescent="0.3">
      <c r="A339" s="17" t="s">
        <v>73</v>
      </c>
      <c r="B339" s="8">
        <v>-68355.013999999996</v>
      </c>
    </row>
    <row r="340" spans="1:2" x14ac:dyDescent="0.3">
      <c r="A340" s="16" t="s">
        <v>714</v>
      </c>
      <c r="B340" s="8"/>
    </row>
    <row r="341" spans="1:2" x14ac:dyDescent="0.3">
      <c r="A341" s="17" t="s">
        <v>110</v>
      </c>
      <c r="B341" s="8">
        <v>23682.78611999999</v>
      </c>
    </row>
    <row r="342" spans="1:2" x14ac:dyDescent="0.3">
      <c r="A342" s="17" t="s">
        <v>569</v>
      </c>
      <c r="B342" s="8">
        <v>18094.537499999999</v>
      </c>
    </row>
    <row r="343" spans="1:2" x14ac:dyDescent="0.3">
      <c r="A343" s="17" t="s">
        <v>528</v>
      </c>
      <c r="B343" s="8">
        <v>17596.920000000006</v>
      </c>
    </row>
    <row r="344" spans="1:2" x14ac:dyDescent="0.3">
      <c r="A344" s="17" t="s">
        <v>267</v>
      </c>
      <c r="B344" s="8">
        <v>12700.39488</v>
      </c>
    </row>
    <row r="345" spans="1:2" x14ac:dyDescent="0.3">
      <c r="A345" s="17" t="s">
        <v>343</v>
      </c>
      <c r="B345" s="8">
        <v>12650.022000000001</v>
      </c>
    </row>
    <row r="346" spans="1:2" x14ac:dyDescent="0.3">
      <c r="A346" s="17" t="s">
        <v>174</v>
      </c>
      <c r="B346" s="8">
        <v>12178.014519999993</v>
      </c>
    </row>
    <row r="347" spans="1:2" x14ac:dyDescent="0.3">
      <c r="A347" s="17" t="s">
        <v>75</v>
      </c>
      <c r="B347" s="8">
        <v>10156.301800000008</v>
      </c>
    </row>
    <row r="348" spans="1:2" x14ac:dyDescent="0.3">
      <c r="A348" s="17" t="s">
        <v>366</v>
      </c>
      <c r="B348" s="8">
        <v>8381.3829799999985</v>
      </c>
    </row>
    <row r="349" spans="1:2" x14ac:dyDescent="0.3">
      <c r="A349" s="17" t="s">
        <v>488</v>
      </c>
      <c r="B349" s="8">
        <v>8370.8954999999969</v>
      </c>
    </row>
    <row r="350" spans="1:2" x14ac:dyDescent="0.3">
      <c r="A350" s="17" t="s">
        <v>521</v>
      </c>
      <c r="B350" s="8">
        <v>7333.3067999999994</v>
      </c>
    </row>
    <row r="351" spans="1:2" x14ac:dyDescent="0.3">
      <c r="A351" s="17" t="s">
        <v>265</v>
      </c>
      <c r="B351" s="8">
        <v>5892.3036000000011</v>
      </c>
    </row>
    <row r="352" spans="1:2" x14ac:dyDescent="0.3">
      <c r="A352" s="17" t="s">
        <v>178</v>
      </c>
      <c r="B352" s="8">
        <v>5844.0739999999996</v>
      </c>
    </row>
    <row r="353" spans="1:2" x14ac:dyDescent="0.3">
      <c r="A353" s="17" t="s">
        <v>270</v>
      </c>
      <c r="B353" s="8">
        <v>5840.7196499999991</v>
      </c>
    </row>
    <row r="354" spans="1:2" x14ac:dyDescent="0.3">
      <c r="A354" s="17" t="s">
        <v>396</v>
      </c>
      <c r="B354" s="8">
        <v>5584.5999999999985</v>
      </c>
    </row>
    <row r="355" spans="1:2" x14ac:dyDescent="0.3">
      <c r="A355" s="17" t="s">
        <v>77</v>
      </c>
      <c r="B355" s="8">
        <v>4309.9539999999997</v>
      </c>
    </row>
    <row r="356" spans="1:2" x14ac:dyDescent="0.3">
      <c r="A356" s="17" t="s">
        <v>94</v>
      </c>
      <c r="B356" s="8">
        <v>1509.0979800000005</v>
      </c>
    </row>
    <row r="357" spans="1:2" x14ac:dyDescent="0.3">
      <c r="A357" s="17" t="s">
        <v>592</v>
      </c>
      <c r="B357" s="8">
        <v>1473.4734000000008</v>
      </c>
    </row>
    <row r="358" spans="1:2" x14ac:dyDescent="0.3">
      <c r="A358" s="17" t="s">
        <v>259</v>
      </c>
      <c r="B358" s="8">
        <v>1400.1489199999999</v>
      </c>
    </row>
    <row r="359" spans="1:2" x14ac:dyDescent="0.3">
      <c r="A359" s="17" t="s">
        <v>229</v>
      </c>
      <c r="B359" s="8">
        <v>1386.4697999999989</v>
      </c>
    </row>
    <row r="360" spans="1:2" x14ac:dyDescent="0.3">
      <c r="A360" s="17" t="s">
        <v>407</v>
      </c>
      <c r="B360" s="8">
        <v>1049.07402</v>
      </c>
    </row>
    <row r="361" spans="1:2" x14ac:dyDescent="0.3">
      <c r="A361" s="17" t="s">
        <v>332</v>
      </c>
      <c r="B361" s="8">
        <v>880.30409999999983</v>
      </c>
    </row>
    <row r="362" spans="1:2" x14ac:dyDescent="0.3">
      <c r="A362" s="17" t="s">
        <v>544</v>
      </c>
      <c r="B362" s="8">
        <v>827.62866000000031</v>
      </c>
    </row>
    <row r="363" spans="1:2" x14ac:dyDescent="0.3">
      <c r="A363" s="17" t="s">
        <v>54</v>
      </c>
      <c r="B363" s="8">
        <v>736.28838000000042</v>
      </c>
    </row>
    <row r="364" spans="1:2" x14ac:dyDescent="0.3">
      <c r="A364" s="17" t="s">
        <v>383</v>
      </c>
      <c r="B364" s="8">
        <v>483.17359999999962</v>
      </c>
    </row>
    <row r="365" spans="1:2" x14ac:dyDescent="0.3">
      <c r="A365" s="17" t="s">
        <v>634</v>
      </c>
      <c r="B365" s="8">
        <v>277.66739999999993</v>
      </c>
    </row>
    <row r="366" spans="1:2" x14ac:dyDescent="0.3">
      <c r="A366" s="17" t="s">
        <v>403</v>
      </c>
      <c r="B366" s="8">
        <v>210.27248000000006</v>
      </c>
    </row>
    <row r="367" spans="1:2" x14ac:dyDescent="0.3">
      <c r="A367" s="17" t="s">
        <v>134</v>
      </c>
      <c r="B367" s="8">
        <v>187.20848999999998</v>
      </c>
    </row>
    <row r="368" spans="1:2" x14ac:dyDescent="0.3">
      <c r="A368" s="17" t="s">
        <v>235</v>
      </c>
      <c r="B368" s="8">
        <v>180.13699999999994</v>
      </c>
    </row>
    <row r="369" spans="1:2" x14ac:dyDescent="0.3">
      <c r="A369" s="17" t="s">
        <v>325</v>
      </c>
      <c r="B369" s="8">
        <v>60.978399999999965</v>
      </c>
    </row>
    <row r="370" spans="1:2" x14ac:dyDescent="0.3">
      <c r="A370" s="17" t="s">
        <v>507</v>
      </c>
      <c r="B370" s="8">
        <v>56.749199999999995</v>
      </c>
    </row>
    <row r="371" spans="1:2" x14ac:dyDescent="0.3">
      <c r="A371" s="17" t="s">
        <v>545</v>
      </c>
      <c r="B371" s="8">
        <v>33.349799999999846</v>
      </c>
    </row>
    <row r="372" spans="1:2" x14ac:dyDescent="0.3">
      <c r="A372" s="17" t="s">
        <v>138</v>
      </c>
      <c r="B372" s="8">
        <v>-90.738400000000183</v>
      </c>
    </row>
    <row r="373" spans="1:2" x14ac:dyDescent="0.3">
      <c r="A373" s="17" t="s">
        <v>96</v>
      </c>
      <c r="B373" s="8">
        <v>-684.33167999999932</v>
      </c>
    </row>
    <row r="374" spans="1:2" x14ac:dyDescent="0.3">
      <c r="A374" s="17" t="s">
        <v>463</v>
      </c>
      <c r="B374" s="8">
        <v>-1143.8999999999978</v>
      </c>
    </row>
    <row r="375" spans="1:2" x14ac:dyDescent="0.3">
      <c r="A375" s="17" t="s">
        <v>352</v>
      </c>
      <c r="B375" s="8">
        <v>-1539.9684000000002</v>
      </c>
    </row>
    <row r="376" spans="1:2" x14ac:dyDescent="0.3">
      <c r="A376" s="17" t="s">
        <v>421</v>
      </c>
      <c r="B376" s="8">
        <v>-4332.002040000003</v>
      </c>
    </row>
    <row r="377" spans="1:2" x14ac:dyDescent="0.3">
      <c r="A377" s="17" t="s">
        <v>206</v>
      </c>
      <c r="B377" s="8">
        <v>-4346.2051199999987</v>
      </c>
    </row>
    <row r="378" spans="1:2" x14ac:dyDescent="0.3">
      <c r="A378" s="17" t="s">
        <v>17</v>
      </c>
      <c r="B378" s="8">
        <v>-17209.397519999999</v>
      </c>
    </row>
    <row r="379" spans="1:2" x14ac:dyDescent="0.3">
      <c r="A379" s="16" t="s">
        <v>713</v>
      </c>
      <c r="B379" s="8"/>
    </row>
    <row r="380" spans="1:2" x14ac:dyDescent="0.3">
      <c r="A380" s="17" t="s">
        <v>360</v>
      </c>
      <c r="B380" s="8">
        <v>36649.677010000007</v>
      </c>
    </row>
    <row r="381" spans="1:2" x14ac:dyDescent="0.3">
      <c r="A381" s="17" t="s">
        <v>638</v>
      </c>
      <c r="B381" s="8">
        <v>23519.177499999998</v>
      </c>
    </row>
    <row r="382" spans="1:2" x14ac:dyDescent="0.3">
      <c r="A382" s="17" t="s">
        <v>213</v>
      </c>
      <c r="B382" s="8">
        <v>22872.233749999999</v>
      </c>
    </row>
    <row r="383" spans="1:2" x14ac:dyDescent="0.3">
      <c r="A383" s="17" t="s">
        <v>617</v>
      </c>
      <c r="B383" s="8">
        <v>20355.867999999999</v>
      </c>
    </row>
    <row r="384" spans="1:2" x14ac:dyDescent="0.3">
      <c r="A384" s="17" t="s">
        <v>492</v>
      </c>
      <c r="B384" s="8">
        <v>20094.585840000003</v>
      </c>
    </row>
    <row r="385" spans="1:2" x14ac:dyDescent="0.3">
      <c r="A385" s="17" t="s">
        <v>548</v>
      </c>
      <c r="B385" s="8">
        <v>19412.054400000008</v>
      </c>
    </row>
    <row r="386" spans="1:2" x14ac:dyDescent="0.3">
      <c r="A386" s="17" t="s">
        <v>443</v>
      </c>
      <c r="B386" s="8">
        <v>18674.741999999995</v>
      </c>
    </row>
    <row r="387" spans="1:2" x14ac:dyDescent="0.3">
      <c r="A387" s="17" t="s">
        <v>496</v>
      </c>
      <c r="B387" s="8">
        <v>16862.697000000004</v>
      </c>
    </row>
    <row r="388" spans="1:2" x14ac:dyDescent="0.3">
      <c r="A388" s="17" t="s">
        <v>221</v>
      </c>
      <c r="B388" s="8">
        <v>14990.295839999995</v>
      </c>
    </row>
    <row r="389" spans="1:2" x14ac:dyDescent="0.3">
      <c r="A389" s="17" t="s">
        <v>338</v>
      </c>
      <c r="B389" s="8">
        <v>14901.819459999995</v>
      </c>
    </row>
    <row r="390" spans="1:2" x14ac:dyDescent="0.3">
      <c r="A390" s="17" t="s">
        <v>35</v>
      </c>
      <c r="B390" s="8">
        <v>13321.51072</v>
      </c>
    </row>
    <row r="391" spans="1:2" x14ac:dyDescent="0.3">
      <c r="A391" s="17" t="s">
        <v>125</v>
      </c>
      <c r="B391" s="8">
        <v>12820.409999999998</v>
      </c>
    </row>
    <row r="392" spans="1:2" x14ac:dyDescent="0.3">
      <c r="A392" s="17" t="s">
        <v>239</v>
      </c>
      <c r="B392" s="8">
        <v>10769.349499999998</v>
      </c>
    </row>
    <row r="393" spans="1:2" x14ac:dyDescent="0.3">
      <c r="A393" s="17" t="s">
        <v>122</v>
      </c>
      <c r="B393" s="8">
        <v>10021.924440000003</v>
      </c>
    </row>
    <row r="394" spans="1:2" x14ac:dyDescent="0.3">
      <c r="A394" s="17" t="s">
        <v>382</v>
      </c>
      <c r="B394" s="8">
        <v>7386.7860000000019</v>
      </c>
    </row>
    <row r="395" spans="1:2" x14ac:dyDescent="0.3">
      <c r="A395" s="17" t="s">
        <v>179</v>
      </c>
      <c r="B395" s="8">
        <v>4504.4463999999998</v>
      </c>
    </row>
    <row r="396" spans="1:2" x14ac:dyDescent="0.3">
      <c r="A396" s="17" t="s">
        <v>449</v>
      </c>
      <c r="B396" s="8">
        <v>4025.4000000000015</v>
      </c>
    </row>
    <row r="397" spans="1:2" x14ac:dyDescent="0.3">
      <c r="A397" s="17" t="s">
        <v>315</v>
      </c>
      <c r="B397" s="8">
        <v>4017.1204799999987</v>
      </c>
    </row>
    <row r="398" spans="1:2" x14ac:dyDescent="0.3">
      <c r="A398" s="17" t="s">
        <v>505</v>
      </c>
      <c r="B398" s="8">
        <v>3688.2</v>
      </c>
    </row>
    <row r="399" spans="1:2" x14ac:dyDescent="0.3">
      <c r="A399" s="17" t="s">
        <v>198</v>
      </c>
      <c r="B399" s="8">
        <v>3164.4668300000012</v>
      </c>
    </row>
    <row r="400" spans="1:2" x14ac:dyDescent="0.3">
      <c r="A400" s="17" t="s">
        <v>318</v>
      </c>
      <c r="B400" s="8">
        <v>3153.2256000000002</v>
      </c>
    </row>
    <row r="401" spans="1:2" x14ac:dyDescent="0.3">
      <c r="A401" s="17" t="s">
        <v>61</v>
      </c>
      <c r="B401" s="8">
        <v>2744.8199999999997</v>
      </c>
    </row>
    <row r="402" spans="1:2" x14ac:dyDescent="0.3">
      <c r="A402" s="17" t="s">
        <v>27</v>
      </c>
      <c r="B402" s="8">
        <v>1652.8040000000001</v>
      </c>
    </row>
    <row r="403" spans="1:2" x14ac:dyDescent="0.3">
      <c r="A403" s="17" t="s">
        <v>200</v>
      </c>
      <c r="B403" s="8">
        <v>1576.3499999999985</v>
      </c>
    </row>
    <row r="404" spans="1:2" x14ac:dyDescent="0.3">
      <c r="A404" s="17" t="s">
        <v>284</v>
      </c>
      <c r="B404" s="8">
        <v>1416.9634999999998</v>
      </c>
    </row>
    <row r="405" spans="1:2" x14ac:dyDescent="0.3">
      <c r="A405" s="17" t="s">
        <v>254</v>
      </c>
      <c r="B405" s="8">
        <v>1354.0691200000006</v>
      </c>
    </row>
    <row r="406" spans="1:2" x14ac:dyDescent="0.3">
      <c r="A406" s="17" t="s">
        <v>151</v>
      </c>
      <c r="B406" s="8">
        <v>1225.2638399999978</v>
      </c>
    </row>
    <row r="407" spans="1:2" x14ac:dyDescent="0.3">
      <c r="A407" s="17" t="s">
        <v>635</v>
      </c>
      <c r="B407" s="8">
        <v>1174.4513199999999</v>
      </c>
    </row>
    <row r="408" spans="1:2" x14ac:dyDescent="0.3">
      <c r="A408" s="17" t="s">
        <v>361</v>
      </c>
      <c r="B408" s="8">
        <v>1040.7000000000003</v>
      </c>
    </row>
    <row r="409" spans="1:2" x14ac:dyDescent="0.3">
      <c r="A409" s="17" t="s">
        <v>534</v>
      </c>
      <c r="B409" s="8">
        <v>1025.2031999999999</v>
      </c>
    </row>
    <row r="410" spans="1:2" x14ac:dyDescent="0.3">
      <c r="A410" s="17" t="s">
        <v>208</v>
      </c>
      <c r="B410" s="8">
        <v>931.85976000000028</v>
      </c>
    </row>
    <row r="411" spans="1:2" x14ac:dyDescent="0.3">
      <c r="A411" s="17" t="s">
        <v>123</v>
      </c>
      <c r="B411" s="8">
        <v>838.99999999999989</v>
      </c>
    </row>
    <row r="412" spans="1:2" x14ac:dyDescent="0.3">
      <c r="A412" s="17" t="s">
        <v>478</v>
      </c>
      <c r="B412" s="8">
        <v>706.32592</v>
      </c>
    </row>
    <row r="413" spans="1:2" x14ac:dyDescent="0.3">
      <c r="A413" s="17" t="s">
        <v>461</v>
      </c>
      <c r="B413" s="8">
        <v>700.32725000000028</v>
      </c>
    </row>
    <row r="414" spans="1:2" x14ac:dyDescent="0.3">
      <c r="A414" s="17" t="s">
        <v>184</v>
      </c>
      <c r="B414" s="8">
        <v>597.01219999999967</v>
      </c>
    </row>
    <row r="415" spans="1:2" x14ac:dyDescent="0.3">
      <c r="A415" s="17" t="s">
        <v>368</v>
      </c>
      <c r="B415" s="8">
        <v>568.58960000000025</v>
      </c>
    </row>
    <row r="416" spans="1:2" x14ac:dyDescent="0.3">
      <c r="A416" s="17" t="s">
        <v>586</v>
      </c>
      <c r="B416" s="8">
        <v>388.23536000000001</v>
      </c>
    </row>
    <row r="417" spans="1:2" x14ac:dyDescent="0.3">
      <c r="A417" s="17" t="s">
        <v>299</v>
      </c>
      <c r="B417" s="8">
        <v>95.32740000000058</v>
      </c>
    </row>
    <row r="418" spans="1:2" x14ac:dyDescent="0.3">
      <c r="A418" s="17" t="s">
        <v>50</v>
      </c>
      <c r="B418" s="8">
        <v>26.034310000000914</v>
      </c>
    </row>
    <row r="419" spans="1:2" x14ac:dyDescent="0.3">
      <c r="A419" s="17" t="s">
        <v>121</v>
      </c>
      <c r="B419" s="8">
        <v>17.504369999999994</v>
      </c>
    </row>
    <row r="420" spans="1:2" x14ac:dyDescent="0.3">
      <c r="A420" s="17" t="s">
        <v>312</v>
      </c>
      <c r="B420" s="8">
        <v>-34.959239999999994</v>
      </c>
    </row>
    <row r="421" spans="1:2" x14ac:dyDescent="0.3">
      <c r="A421" s="17" t="s">
        <v>116</v>
      </c>
      <c r="B421" s="8">
        <v>-574.62240000000111</v>
      </c>
    </row>
    <row r="422" spans="1:2" x14ac:dyDescent="0.3">
      <c r="A422" s="17" t="s">
        <v>471</v>
      </c>
      <c r="B422" s="8">
        <v>-716.66688000000067</v>
      </c>
    </row>
    <row r="423" spans="1:2" x14ac:dyDescent="0.3">
      <c r="A423" s="17" t="s">
        <v>446</v>
      </c>
      <c r="B423" s="8">
        <v>-1214.2760000000003</v>
      </c>
    </row>
    <row r="424" spans="1:2" x14ac:dyDescent="0.3">
      <c r="A424" s="17" t="s">
        <v>207</v>
      </c>
      <c r="B424" s="8">
        <v>-1516.5235200000006</v>
      </c>
    </row>
    <row r="425" spans="1:2" x14ac:dyDescent="0.3">
      <c r="A425" s="17" t="s">
        <v>161</v>
      </c>
      <c r="B425" s="8">
        <v>-1785.8571000000006</v>
      </c>
    </row>
    <row r="426" spans="1:2" x14ac:dyDescent="0.3">
      <c r="A426" s="17" t="s">
        <v>636</v>
      </c>
      <c r="B426" s="8">
        <v>-1911.76512</v>
      </c>
    </row>
    <row r="427" spans="1:2" x14ac:dyDescent="0.3">
      <c r="A427" s="17" t="s">
        <v>402</v>
      </c>
      <c r="B427" s="8">
        <v>-3220.9520899999989</v>
      </c>
    </row>
    <row r="428" spans="1:2" x14ac:dyDescent="0.3">
      <c r="A428" s="17" t="s">
        <v>88</v>
      </c>
      <c r="B428" s="8">
        <v>-3542.4397800000006</v>
      </c>
    </row>
    <row r="429" spans="1:2" x14ac:dyDescent="0.3">
      <c r="A429" s="17" t="s">
        <v>16</v>
      </c>
      <c r="B429" s="8">
        <v>-15655.657510000005</v>
      </c>
    </row>
    <row r="430" spans="1:2" x14ac:dyDescent="0.3">
      <c r="A430" s="16" t="s">
        <v>723</v>
      </c>
      <c r="B430" s="8"/>
    </row>
    <row r="431" spans="1:2" x14ac:dyDescent="0.3">
      <c r="A431" s="17" t="s">
        <v>190</v>
      </c>
      <c r="B431" s="8">
        <v>38988.19</v>
      </c>
    </row>
    <row r="432" spans="1:2" x14ac:dyDescent="0.3">
      <c r="A432" s="17" t="s">
        <v>445</v>
      </c>
      <c r="B432" s="8">
        <v>32830.14</v>
      </c>
    </row>
    <row r="433" spans="1:2" x14ac:dyDescent="0.3">
      <c r="A433" s="17" t="s">
        <v>155</v>
      </c>
      <c r="B433" s="8">
        <v>22992.449919999992</v>
      </c>
    </row>
    <row r="434" spans="1:2" x14ac:dyDescent="0.3">
      <c r="A434" s="17" t="s">
        <v>336</v>
      </c>
      <c r="B434" s="8">
        <v>21349.434539999998</v>
      </c>
    </row>
    <row r="435" spans="1:2" x14ac:dyDescent="0.3">
      <c r="A435" s="17" t="s">
        <v>519</v>
      </c>
      <c r="B435" s="8">
        <v>17322.55802</v>
      </c>
    </row>
    <row r="436" spans="1:2" x14ac:dyDescent="0.3">
      <c r="A436" s="17" t="s">
        <v>386</v>
      </c>
      <c r="B436" s="8">
        <v>15712.274740000001</v>
      </c>
    </row>
    <row r="437" spans="1:2" x14ac:dyDescent="0.3">
      <c r="A437" s="17" t="s">
        <v>168</v>
      </c>
      <c r="B437" s="8">
        <v>14795.950080000001</v>
      </c>
    </row>
    <row r="438" spans="1:2" x14ac:dyDescent="0.3">
      <c r="A438" s="17" t="s">
        <v>233</v>
      </c>
      <c r="B438" s="8">
        <v>12346.561240000001</v>
      </c>
    </row>
    <row r="439" spans="1:2" x14ac:dyDescent="0.3">
      <c r="A439" s="17" t="s">
        <v>362</v>
      </c>
      <c r="B439" s="8">
        <v>12237.134079999998</v>
      </c>
    </row>
    <row r="440" spans="1:2" x14ac:dyDescent="0.3">
      <c r="A440" s="17" t="s">
        <v>216</v>
      </c>
      <c r="B440" s="8">
        <v>9950.4599999999991</v>
      </c>
    </row>
    <row r="441" spans="1:2" x14ac:dyDescent="0.3">
      <c r="A441" s="17" t="s">
        <v>408</v>
      </c>
      <c r="B441" s="8">
        <v>9437.7689599999994</v>
      </c>
    </row>
    <row r="442" spans="1:2" x14ac:dyDescent="0.3">
      <c r="A442" s="17" t="s">
        <v>609</v>
      </c>
      <c r="B442" s="8">
        <v>8129.7396000000017</v>
      </c>
    </row>
    <row r="443" spans="1:2" x14ac:dyDescent="0.3">
      <c r="A443" s="17" t="s">
        <v>79</v>
      </c>
      <c r="B443" s="8">
        <v>6364.275999999998</v>
      </c>
    </row>
    <row r="444" spans="1:2" x14ac:dyDescent="0.3">
      <c r="A444" s="17" t="s">
        <v>630</v>
      </c>
      <c r="B444" s="8">
        <v>6092.4014399999996</v>
      </c>
    </row>
    <row r="445" spans="1:2" x14ac:dyDescent="0.3">
      <c r="A445" s="17" t="s">
        <v>603</v>
      </c>
      <c r="B445" s="8">
        <v>5877.0835200000001</v>
      </c>
    </row>
    <row r="446" spans="1:2" x14ac:dyDescent="0.3">
      <c r="A446" s="17" t="s">
        <v>516</v>
      </c>
      <c r="B446" s="8">
        <v>5478.4129400000002</v>
      </c>
    </row>
    <row r="447" spans="1:2" x14ac:dyDescent="0.3">
      <c r="A447" s="17" t="s">
        <v>288</v>
      </c>
      <c r="B447" s="8">
        <v>5377.619099999999</v>
      </c>
    </row>
    <row r="448" spans="1:2" x14ac:dyDescent="0.3">
      <c r="A448" s="17" t="s">
        <v>209</v>
      </c>
      <c r="B448" s="8">
        <v>4994.4471599999997</v>
      </c>
    </row>
    <row r="449" spans="1:2" x14ac:dyDescent="0.3">
      <c r="A449" s="17" t="s">
        <v>242</v>
      </c>
      <c r="B449" s="8">
        <v>4476.3208099999974</v>
      </c>
    </row>
    <row r="450" spans="1:2" x14ac:dyDescent="0.3">
      <c r="A450" s="17" t="s">
        <v>156</v>
      </c>
      <c r="B450" s="8">
        <v>3695.3442000000005</v>
      </c>
    </row>
    <row r="451" spans="1:2" x14ac:dyDescent="0.3">
      <c r="A451" s="17" t="s">
        <v>392</v>
      </c>
      <c r="B451" s="8">
        <v>3551.3889600000011</v>
      </c>
    </row>
    <row r="452" spans="1:2" x14ac:dyDescent="0.3">
      <c r="A452" s="17" t="s">
        <v>56</v>
      </c>
      <c r="B452" s="8">
        <v>3321.5399999999991</v>
      </c>
    </row>
    <row r="453" spans="1:2" x14ac:dyDescent="0.3">
      <c r="A453" s="17" t="s">
        <v>487</v>
      </c>
      <c r="B453" s="8">
        <v>3320.6713199999995</v>
      </c>
    </row>
    <row r="454" spans="1:2" x14ac:dyDescent="0.3">
      <c r="A454" s="17" t="s">
        <v>93</v>
      </c>
      <c r="B454" s="8">
        <v>3308.5931999999993</v>
      </c>
    </row>
    <row r="455" spans="1:2" x14ac:dyDescent="0.3">
      <c r="A455" s="17" t="s">
        <v>59</v>
      </c>
      <c r="B455" s="8">
        <v>3071.0345600000037</v>
      </c>
    </row>
    <row r="456" spans="1:2" x14ac:dyDescent="0.3">
      <c r="A456" s="17" t="s">
        <v>97</v>
      </c>
      <c r="B456" s="8">
        <v>2775.8196000000003</v>
      </c>
    </row>
    <row r="457" spans="1:2" x14ac:dyDescent="0.3">
      <c r="A457" s="17" t="s">
        <v>339</v>
      </c>
      <c r="B457" s="8">
        <v>1982.7283200000002</v>
      </c>
    </row>
    <row r="458" spans="1:2" x14ac:dyDescent="0.3">
      <c r="A458" s="17" t="s">
        <v>378</v>
      </c>
      <c r="B458" s="8">
        <v>1206.7310399999988</v>
      </c>
    </row>
    <row r="459" spans="1:2" x14ac:dyDescent="0.3">
      <c r="A459" s="17" t="s">
        <v>248</v>
      </c>
      <c r="B459" s="8">
        <v>1172.1485999999986</v>
      </c>
    </row>
    <row r="460" spans="1:2" x14ac:dyDescent="0.3">
      <c r="A460" s="17" t="s">
        <v>331</v>
      </c>
      <c r="B460" s="8">
        <v>1037.7937500000007</v>
      </c>
    </row>
    <row r="461" spans="1:2" x14ac:dyDescent="0.3">
      <c r="A461" s="17" t="s">
        <v>31</v>
      </c>
      <c r="B461" s="8">
        <v>998.17479999999341</v>
      </c>
    </row>
    <row r="462" spans="1:2" x14ac:dyDescent="0.3">
      <c r="A462" s="17" t="s">
        <v>632</v>
      </c>
      <c r="B462" s="8">
        <v>993.24888000000283</v>
      </c>
    </row>
    <row r="463" spans="1:2" x14ac:dyDescent="0.3">
      <c r="A463" s="17" t="s">
        <v>246</v>
      </c>
      <c r="B463" s="8">
        <v>903.68360000000007</v>
      </c>
    </row>
    <row r="464" spans="1:2" x14ac:dyDescent="0.3">
      <c r="A464" s="17" t="s">
        <v>502</v>
      </c>
      <c r="B464" s="8">
        <v>806.27655999999934</v>
      </c>
    </row>
    <row r="465" spans="1:2" x14ac:dyDescent="0.3">
      <c r="A465" s="17" t="s">
        <v>170</v>
      </c>
      <c r="B465" s="8">
        <v>614.64468000000124</v>
      </c>
    </row>
    <row r="466" spans="1:2" x14ac:dyDescent="0.3">
      <c r="A466" s="17" t="s">
        <v>101</v>
      </c>
      <c r="B466" s="8">
        <v>532.26440000000184</v>
      </c>
    </row>
    <row r="467" spans="1:2" x14ac:dyDescent="0.3">
      <c r="A467" s="17" t="s">
        <v>475</v>
      </c>
      <c r="B467" s="8">
        <v>235.04574000000002</v>
      </c>
    </row>
    <row r="468" spans="1:2" x14ac:dyDescent="0.3">
      <c r="A468" s="17" t="s">
        <v>546</v>
      </c>
      <c r="B468" s="8">
        <v>-1.0130400000000463</v>
      </c>
    </row>
    <row r="469" spans="1:2" x14ac:dyDescent="0.3">
      <c r="A469" s="17" t="s">
        <v>588</v>
      </c>
      <c r="B469" s="8">
        <v>-86.748960000000807</v>
      </c>
    </row>
    <row r="470" spans="1:2" x14ac:dyDescent="0.3">
      <c r="A470" s="17" t="s">
        <v>422</v>
      </c>
      <c r="B470" s="8">
        <v>-552.54583999999977</v>
      </c>
    </row>
    <row r="471" spans="1:2" x14ac:dyDescent="0.3">
      <c r="A471" s="17" t="s">
        <v>70</v>
      </c>
      <c r="B471" s="8">
        <v>-838.84467999999833</v>
      </c>
    </row>
    <row r="472" spans="1:2" x14ac:dyDescent="0.3">
      <c r="A472" s="17" t="s">
        <v>29</v>
      </c>
      <c r="B472" s="8">
        <v>-1788.2399999999998</v>
      </c>
    </row>
    <row r="473" spans="1:2" x14ac:dyDescent="0.3">
      <c r="A473" s="17" t="s">
        <v>377</v>
      </c>
      <c r="B473" s="8">
        <v>-1939.0766400000002</v>
      </c>
    </row>
    <row r="474" spans="1:2" x14ac:dyDescent="0.3">
      <c r="A474" s="17" t="s">
        <v>165</v>
      </c>
      <c r="B474" s="8">
        <v>-4311.6158400000013</v>
      </c>
    </row>
    <row r="475" spans="1:2" x14ac:dyDescent="0.3">
      <c r="A475" s="16" t="s">
        <v>716</v>
      </c>
      <c r="B475" s="8"/>
    </row>
    <row r="476" spans="1:2" x14ac:dyDescent="0.3">
      <c r="A476" s="17" t="s">
        <v>115</v>
      </c>
      <c r="B476" s="8">
        <v>31475.329999999998</v>
      </c>
    </row>
    <row r="477" spans="1:2" x14ac:dyDescent="0.3">
      <c r="A477" s="17" t="s">
        <v>180</v>
      </c>
      <c r="B477" s="8">
        <v>31306.100319999998</v>
      </c>
    </row>
    <row r="478" spans="1:2" x14ac:dyDescent="0.3">
      <c r="A478" s="17" t="s">
        <v>606</v>
      </c>
      <c r="B478" s="8">
        <v>25354.521920000003</v>
      </c>
    </row>
    <row r="479" spans="1:2" x14ac:dyDescent="0.3">
      <c r="A479" s="17" t="s">
        <v>551</v>
      </c>
      <c r="B479" s="8">
        <v>23833.066320000002</v>
      </c>
    </row>
    <row r="480" spans="1:2" x14ac:dyDescent="0.3">
      <c r="A480" s="17" t="s">
        <v>390</v>
      </c>
      <c r="B480" s="8">
        <v>16544.093059999999</v>
      </c>
    </row>
    <row r="481" spans="1:2" x14ac:dyDescent="0.3">
      <c r="A481" s="17" t="s">
        <v>92</v>
      </c>
      <c r="B481" s="8">
        <v>14141.576480000007</v>
      </c>
    </row>
    <row r="482" spans="1:2" x14ac:dyDescent="0.3">
      <c r="A482" s="17" t="s">
        <v>466</v>
      </c>
      <c r="B482" s="8">
        <v>12880.125119999999</v>
      </c>
    </row>
    <row r="483" spans="1:2" x14ac:dyDescent="0.3">
      <c r="A483" s="17" t="s">
        <v>374</v>
      </c>
      <c r="B483" s="8">
        <v>12333.184799999999</v>
      </c>
    </row>
    <row r="484" spans="1:2" x14ac:dyDescent="0.3">
      <c r="A484" s="17" t="s">
        <v>576</v>
      </c>
      <c r="B484" s="8">
        <v>10347.694500000001</v>
      </c>
    </row>
    <row r="485" spans="1:2" x14ac:dyDescent="0.3">
      <c r="A485" s="17" t="s">
        <v>514</v>
      </c>
      <c r="B485" s="8">
        <v>9874.6355399999993</v>
      </c>
    </row>
    <row r="486" spans="1:2" x14ac:dyDescent="0.3">
      <c r="A486" s="17" t="s">
        <v>427</v>
      </c>
      <c r="B486" s="8">
        <v>7756.4106900000006</v>
      </c>
    </row>
    <row r="487" spans="1:2" x14ac:dyDescent="0.3">
      <c r="A487" s="17" t="s">
        <v>599</v>
      </c>
      <c r="B487" s="8">
        <v>7568.7026100000021</v>
      </c>
    </row>
    <row r="488" spans="1:2" x14ac:dyDescent="0.3">
      <c r="A488" s="17" t="s">
        <v>363</v>
      </c>
      <c r="B488" s="8">
        <v>6339.2946000000011</v>
      </c>
    </row>
    <row r="489" spans="1:2" x14ac:dyDescent="0.3">
      <c r="A489" s="17" t="s">
        <v>373</v>
      </c>
      <c r="B489" s="8">
        <v>6152.7419200000022</v>
      </c>
    </row>
    <row r="490" spans="1:2" x14ac:dyDescent="0.3">
      <c r="A490" s="17" t="s">
        <v>173</v>
      </c>
      <c r="B490" s="8">
        <v>5487.6788399999996</v>
      </c>
    </row>
    <row r="491" spans="1:2" x14ac:dyDescent="0.3">
      <c r="A491" s="17" t="s">
        <v>601</v>
      </c>
      <c r="B491" s="8">
        <v>5406.6759999999995</v>
      </c>
    </row>
    <row r="492" spans="1:2" x14ac:dyDescent="0.3">
      <c r="A492" s="17" t="s">
        <v>512</v>
      </c>
      <c r="B492" s="8">
        <v>4570.1896000000015</v>
      </c>
    </row>
    <row r="493" spans="1:2" x14ac:dyDescent="0.3">
      <c r="A493" s="17" t="s">
        <v>526</v>
      </c>
      <c r="B493" s="8">
        <v>4444.2353999999978</v>
      </c>
    </row>
    <row r="494" spans="1:2" x14ac:dyDescent="0.3">
      <c r="A494" s="17" t="s">
        <v>567</v>
      </c>
      <c r="B494" s="8">
        <v>4094.1692000000021</v>
      </c>
    </row>
    <row r="495" spans="1:2" x14ac:dyDescent="0.3">
      <c r="A495" s="17" t="s">
        <v>197</v>
      </c>
      <c r="B495" s="8">
        <v>3856.5059999999999</v>
      </c>
    </row>
    <row r="496" spans="1:2" x14ac:dyDescent="0.3">
      <c r="A496" s="17" t="s">
        <v>452</v>
      </c>
      <c r="B496" s="8">
        <v>3612.4492800000007</v>
      </c>
    </row>
    <row r="497" spans="1:2" x14ac:dyDescent="0.3">
      <c r="A497" s="17" t="s">
        <v>385</v>
      </c>
      <c r="B497" s="8">
        <v>3514.0600000000013</v>
      </c>
    </row>
    <row r="498" spans="1:2" x14ac:dyDescent="0.3">
      <c r="A498" s="17" t="s">
        <v>401</v>
      </c>
      <c r="B498" s="8">
        <v>3477.5026999999973</v>
      </c>
    </row>
    <row r="499" spans="1:2" x14ac:dyDescent="0.3">
      <c r="A499" s="17" t="s">
        <v>228</v>
      </c>
      <c r="B499" s="8">
        <v>3192.54936</v>
      </c>
    </row>
    <row r="500" spans="1:2" x14ac:dyDescent="0.3">
      <c r="A500" s="17" t="s">
        <v>457</v>
      </c>
      <c r="B500" s="8">
        <v>3078.7628799999998</v>
      </c>
    </row>
    <row r="501" spans="1:2" x14ac:dyDescent="0.3">
      <c r="A501" s="17" t="s">
        <v>346</v>
      </c>
      <c r="B501" s="8">
        <v>2776.3528000000006</v>
      </c>
    </row>
    <row r="502" spans="1:2" x14ac:dyDescent="0.3">
      <c r="A502" s="17" t="s">
        <v>158</v>
      </c>
      <c r="B502" s="8">
        <v>2614.3501500000002</v>
      </c>
    </row>
    <row r="503" spans="1:2" x14ac:dyDescent="0.3">
      <c r="A503" s="17" t="s">
        <v>342</v>
      </c>
      <c r="B503" s="8">
        <v>2392.0423999999994</v>
      </c>
    </row>
    <row r="504" spans="1:2" x14ac:dyDescent="0.3">
      <c r="A504" s="17" t="s">
        <v>222</v>
      </c>
      <c r="B504" s="8">
        <v>2093.1093699999965</v>
      </c>
    </row>
    <row r="505" spans="1:2" x14ac:dyDescent="0.3">
      <c r="A505" s="17" t="s">
        <v>72</v>
      </c>
      <c r="B505" s="8">
        <v>2015.5468000000005</v>
      </c>
    </row>
    <row r="506" spans="1:2" x14ac:dyDescent="0.3">
      <c r="A506" s="17" t="s">
        <v>322</v>
      </c>
      <c r="B506" s="8">
        <v>1910.7941999999989</v>
      </c>
    </row>
    <row r="507" spans="1:2" x14ac:dyDescent="0.3">
      <c r="A507" s="17" t="s">
        <v>568</v>
      </c>
      <c r="B507" s="8">
        <v>1906.4620800000012</v>
      </c>
    </row>
    <row r="508" spans="1:2" x14ac:dyDescent="0.3">
      <c r="A508" s="17" t="s">
        <v>578</v>
      </c>
      <c r="B508" s="8">
        <v>1373.3855999999996</v>
      </c>
    </row>
    <row r="509" spans="1:2" x14ac:dyDescent="0.3">
      <c r="A509" s="17" t="s">
        <v>19</v>
      </c>
      <c r="B509" s="8">
        <v>1012.529700000001</v>
      </c>
    </row>
    <row r="510" spans="1:2" x14ac:dyDescent="0.3">
      <c r="A510" s="17" t="s">
        <v>305</v>
      </c>
      <c r="B510" s="8">
        <v>311.12708000000009</v>
      </c>
    </row>
    <row r="511" spans="1:2" x14ac:dyDescent="0.3">
      <c r="A511" s="17" t="s">
        <v>600</v>
      </c>
      <c r="B511" s="8">
        <v>177.36</v>
      </c>
    </row>
    <row r="512" spans="1:2" x14ac:dyDescent="0.3">
      <c r="A512" s="17" t="s">
        <v>230</v>
      </c>
      <c r="B512" s="8">
        <v>139.68969000000106</v>
      </c>
    </row>
    <row r="513" spans="1:2" x14ac:dyDescent="0.3">
      <c r="A513" s="17" t="s">
        <v>195</v>
      </c>
      <c r="B513" s="8">
        <v>-3.3401600000000009</v>
      </c>
    </row>
    <row r="514" spans="1:2" x14ac:dyDescent="0.3">
      <c r="A514" s="17" t="s">
        <v>226</v>
      </c>
      <c r="B514" s="8">
        <v>-12.25536000000011</v>
      </c>
    </row>
    <row r="515" spans="1:2" x14ac:dyDescent="0.3">
      <c r="A515" s="17" t="s">
        <v>154</v>
      </c>
      <c r="B515" s="8">
        <v>-69.439300000000003</v>
      </c>
    </row>
    <row r="516" spans="1:2" x14ac:dyDescent="0.3">
      <c r="A516" s="17" t="s">
        <v>252</v>
      </c>
      <c r="B516" s="8">
        <v>-309.11250000000018</v>
      </c>
    </row>
    <row r="517" spans="1:2" x14ac:dyDescent="0.3">
      <c r="A517" s="17" t="s">
        <v>109</v>
      </c>
      <c r="B517" s="8">
        <v>-569.27760000000035</v>
      </c>
    </row>
    <row r="518" spans="1:2" x14ac:dyDescent="0.3">
      <c r="A518" s="17" t="s">
        <v>129</v>
      </c>
      <c r="B518" s="8">
        <v>-626.22</v>
      </c>
    </row>
    <row r="519" spans="1:2" x14ac:dyDescent="0.3">
      <c r="A519" s="17" t="s">
        <v>137</v>
      </c>
      <c r="B519" s="8">
        <v>-683.90712000000167</v>
      </c>
    </row>
    <row r="520" spans="1:2" x14ac:dyDescent="0.3">
      <c r="A520" s="17" t="s">
        <v>81</v>
      </c>
      <c r="B520" s="8">
        <v>-1301.0384000000031</v>
      </c>
    </row>
    <row r="521" spans="1:2" x14ac:dyDescent="0.3">
      <c r="A521" s="17" t="s">
        <v>303</v>
      </c>
      <c r="B521" s="8">
        <v>-6073.8631199999982</v>
      </c>
    </row>
    <row r="522" spans="1:2" x14ac:dyDescent="0.3">
      <c r="A522" s="16" t="s">
        <v>724</v>
      </c>
      <c r="B522" s="8"/>
    </row>
    <row r="523" spans="1:2" x14ac:dyDescent="0.3">
      <c r="A523" s="17" t="s">
        <v>627</v>
      </c>
      <c r="B523" s="8">
        <v>47729.039799999991</v>
      </c>
    </row>
    <row r="524" spans="1:2" x14ac:dyDescent="0.3">
      <c r="A524" s="17" t="s">
        <v>535</v>
      </c>
      <c r="B524" s="8">
        <v>34611.296999999999</v>
      </c>
    </row>
    <row r="525" spans="1:2" x14ac:dyDescent="0.3">
      <c r="A525" s="17" t="s">
        <v>141</v>
      </c>
      <c r="B525" s="8">
        <v>24667.226140000013</v>
      </c>
    </row>
    <row r="526" spans="1:2" x14ac:dyDescent="0.3">
      <c r="A526" s="17" t="s">
        <v>95</v>
      </c>
      <c r="B526" s="8">
        <v>23631.505299999997</v>
      </c>
    </row>
    <row r="527" spans="1:2" x14ac:dyDescent="0.3">
      <c r="A527" s="17" t="s">
        <v>34</v>
      </c>
      <c r="B527" s="8">
        <v>19975.662919999995</v>
      </c>
    </row>
    <row r="528" spans="1:2" x14ac:dyDescent="0.3">
      <c r="A528" s="17" t="s">
        <v>543</v>
      </c>
      <c r="B528" s="8">
        <v>19424.699999999997</v>
      </c>
    </row>
    <row r="529" spans="1:2" x14ac:dyDescent="0.3">
      <c r="A529" s="17" t="s">
        <v>327</v>
      </c>
      <c r="B529" s="8">
        <v>17626.95</v>
      </c>
    </row>
    <row r="530" spans="1:2" x14ac:dyDescent="0.3">
      <c r="A530" s="17" t="s">
        <v>489</v>
      </c>
      <c r="B530" s="8">
        <v>12003.372039999997</v>
      </c>
    </row>
    <row r="531" spans="1:2" x14ac:dyDescent="0.3">
      <c r="A531" s="17" t="s">
        <v>217</v>
      </c>
      <c r="B531" s="8">
        <v>11703.957579999995</v>
      </c>
    </row>
    <row r="532" spans="1:2" x14ac:dyDescent="0.3">
      <c r="A532" s="17" t="s">
        <v>356</v>
      </c>
      <c r="B532" s="8">
        <v>11189.529999999999</v>
      </c>
    </row>
    <row r="533" spans="1:2" x14ac:dyDescent="0.3">
      <c r="A533" s="17" t="s">
        <v>126</v>
      </c>
      <c r="B533" s="8">
        <v>9970.4653199999957</v>
      </c>
    </row>
    <row r="534" spans="1:2" x14ac:dyDescent="0.3">
      <c r="A534" s="17" t="s">
        <v>454</v>
      </c>
      <c r="B534" s="8">
        <v>9896.7990000000009</v>
      </c>
    </row>
    <row r="535" spans="1:2" x14ac:dyDescent="0.3">
      <c r="A535" s="17" t="s">
        <v>482</v>
      </c>
      <c r="B535" s="8">
        <v>7697.7899999999972</v>
      </c>
    </row>
    <row r="536" spans="1:2" x14ac:dyDescent="0.3">
      <c r="A536" s="17" t="s">
        <v>486</v>
      </c>
      <c r="B536" s="8">
        <v>7606.243199999999</v>
      </c>
    </row>
    <row r="537" spans="1:2" x14ac:dyDescent="0.3">
      <c r="A537" s="17" t="s">
        <v>175</v>
      </c>
      <c r="B537" s="8">
        <v>7057.3714999999975</v>
      </c>
    </row>
    <row r="538" spans="1:2" x14ac:dyDescent="0.3">
      <c r="A538" s="17" t="s">
        <v>106</v>
      </c>
      <c r="B538" s="8">
        <v>6327.5579999999991</v>
      </c>
    </row>
    <row r="539" spans="1:2" x14ac:dyDescent="0.3">
      <c r="A539" s="17" t="s">
        <v>223</v>
      </c>
      <c r="B539" s="8">
        <v>5798.4071999999978</v>
      </c>
    </row>
    <row r="540" spans="1:2" x14ac:dyDescent="0.3">
      <c r="A540" s="17" t="s">
        <v>250</v>
      </c>
      <c r="B540" s="8">
        <v>4902.8217599999989</v>
      </c>
    </row>
    <row r="541" spans="1:2" x14ac:dyDescent="0.3">
      <c r="A541" s="17" t="s">
        <v>326</v>
      </c>
      <c r="B541" s="8">
        <v>4212.1007999999993</v>
      </c>
    </row>
    <row r="542" spans="1:2" x14ac:dyDescent="0.3">
      <c r="A542" s="17" t="s">
        <v>572</v>
      </c>
      <c r="B542" s="8">
        <v>4120.9564500000015</v>
      </c>
    </row>
    <row r="543" spans="1:2" x14ac:dyDescent="0.3">
      <c r="A543" s="17" t="s">
        <v>37</v>
      </c>
      <c r="B543" s="8">
        <v>3627.0920000000006</v>
      </c>
    </row>
    <row r="544" spans="1:2" x14ac:dyDescent="0.3">
      <c r="A544" s="17" t="s">
        <v>420</v>
      </c>
      <c r="B544" s="8">
        <v>3398.3838000000032</v>
      </c>
    </row>
    <row r="545" spans="1:2" x14ac:dyDescent="0.3">
      <c r="A545" s="17" t="s">
        <v>451</v>
      </c>
      <c r="B545" s="8">
        <v>3091.1091399999996</v>
      </c>
    </row>
    <row r="546" spans="1:2" x14ac:dyDescent="0.3">
      <c r="A546" s="17" t="s">
        <v>157</v>
      </c>
      <c r="B546" s="8">
        <v>3072.3358599999992</v>
      </c>
    </row>
    <row r="547" spans="1:2" x14ac:dyDescent="0.3">
      <c r="A547" s="17" t="s">
        <v>199</v>
      </c>
      <c r="B547" s="8">
        <v>2878.2584100000022</v>
      </c>
    </row>
    <row r="548" spans="1:2" x14ac:dyDescent="0.3">
      <c r="A548" s="17" t="s">
        <v>541</v>
      </c>
      <c r="B548" s="8">
        <v>2742.24</v>
      </c>
    </row>
    <row r="549" spans="1:2" x14ac:dyDescent="0.3">
      <c r="A549" s="17" t="s">
        <v>563</v>
      </c>
      <c r="B549" s="8">
        <v>2501.7599999999984</v>
      </c>
    </row>
    <row r="550" spans="1:2" x14ac:dyDescent="0.3">
      <c r="A550" s="17" t="s">
        <v>85</v>
      </c>
      <c r="B550" s="8">
        <v>2452.0571999999993</v>
      </c>
    </row>
    <row r="551" spans="1:2" x14ac:dyDescent="0.3">
      <c r="A551" s="17" t="s">
        <v>560</v>
      </c>
      <c r="B551" s="8">
        <v>2180.0596199999995</v>
      </c>
    </row>
    <row r="552" spans="1:2" x14ac:dyDescent="0.3">
      <c r="A552" s="17" t="s">
        <v>43</v>
      </c>
      <c r="B552" s="8">
        <v>2029.9500000000003</v>
      </c>
    </row>
    <row r="553" spans="1:2" x14ac:dyDescent="0.3">
      <c r="A553" s="17" t="s">
        <v>613</v>
      </c>
      <c r="B553" s="8">
        <v>1829.6422499999999</v>
      </c>
    </row>
    <row r="554" spans="1:2" x14ac:dyDescent="0.3">
      <c r="A554" s="17" t="s">
        <v>308</v>
      </c>
      <c r="B554" s="8">
        <v>1827.6839999999984</v>
      </c>
    </row>
    <row r="555" spans="1:2" x14ac:dyDescent="0.3">
      <c r="A555" s="17" t="s">
        <v>480</v>
      </c>
      <c r="B555" s="8">
        <v>1265.9967000000001</v>
      </c>
    </row>
    <row r="556" spans="1:2" x14ac:dyDescent="0.3">
      <c r="A556" s="17" t="s">
        <v>395</v>
      </c>
      <c r="B556" s="8">
        <v>1208.877599999998</v>
      </c>
    </row>
    <row r="557" spans="1:2" x14ac:dyDescent="0.3">
      <c r="A557" s="17" t="s">
        <v>354</v>
      </c>
      <c r="B557" s="8">
        <v>1193.1384000000016</v>
      </c>
    </row>
    <row r="558" spans="1:2" x14ac:dyDescent="0.3">
      <c r="A558" s="17" t="s">
        <v>384</v>
      </c>
      <c r="B558" s="8">
        <v>1176.75108</v>
      </c>
    </row>
    <row r="559" spans="1:2" x14ac:dyDescent="0.3">
      <c r="A559" s="17" t="s">
        <v>262</v>
      </c>
      <c r="B559" s="8">
        <v>378.92000000000007</v>
      </c>
    </row>
    <row r="560" spans="1:2" x14ac:dyDescent="0.3">
      <c r="A560" s="17" t="s">
        <v>476</v>
      </c>
      <c r="B560" s="8">
        <v>364.71759999999995</v>
      </c>
    </row>
    <row r="561" spans="1:2" x14ac:dyDescent="0.3">
      <c r="A561" s="17" t="s">
        <v>559</v>
      </c>
      <c r="B561" s="8">
        <v>353.03711999999905</v>
      </c>
    </row>
    <row r="562" spans="1:2" x14ac:dyDescent="0.3">
      <c r="A562" s="17" t="s">
        <v>589</v>
      </c>
      <c r="B562" s="8">
        <v>89.536600000000021</v>
      </c>
    </row>
    <row r="563" spans="1:2" x14ac:dyDescent="0.3">
      <c r="A563" s="17" t="s">
        <v>187</v>
      </c>
      <c r="B563" s="8">
        <v>28.5154</v>
      </c>
    </row>
    <row r="564" spans="1:2" x14ac:dyDescent="0.3">
      <c r="A564" s="17" t="s">
        <v>102</v>
      </c>
      <c r="B564" s="8">
        <v>-149.63339999999971</v>
      </c>
    </row>
    <row r="565" spans="1:2" x14ac:dyDescent="0.3">
      <c r="A565" s="17" t="s">
        <v>120</v>
      </c>
      <c r="B565" s="8">
        <v>-1809.9048000000003</v>
      </c>
    </row>
    <row r="566" spans="1:2" x14ac:dyDescent="0.3">
      <c r="A566" s="17" t="s">
        <v>113</v>
      </c>
      <c r="B566" s="8">
        <v>-2333.9909600000001</v>
      </c>
    </row>
    <row r="567" spans="1:2" x14ac:dyDescent="0.3">
      <c r="A567" s="17" t="s">
        <v>604</v>
      </c>
      <c r="B567" s="8">
        <v>-2835.7499999999982</v>
      </c>
    </row>
    <row r="568" spans="1:2" x14ac:dyDescent="0.3">
      <c r="A568" s="17" t="s">
        <v>258</v>
      </c>
      <c r="B568" s="8">
        <v>-3967.9639999999999</v>
      </c>
    </row>
    <row r="569" spans="1:2" x14ac:dyDescent="0.3">
      <c r="A569" s="17" t="s">
        <v>149</v>
      </c>
      <c r="B569" s="8">
        <v>-6157.3283199999987</v>
      </c>
    </row>
    <row r="570" spans="1:2" x14ac:dyDescent="0.3">
      <c r="A570" s="17" t="s">
        <v>279</v>
      </c>
      <c r="B570" s="8">
        <v>-7932.1877600000025</v>
      </c>
    </row>
    <row r="571" spans="1:2" x14ac:dyDescent="0.3">
      <c r="A571" s="16" t="s">
        <v>725</v>
      </c>
      <c r="B571" s="8"/>
    </row>
    <row r="572" spans="1:2" x14ac:dyDescent="0.3">
      <c r="A572" s="17" t="s">
        <v>164</v>
      </c>
      <c r="B572" s="8">
        <v>19149.805439999996</v>
      </c>
    </row>
    <row r="573" spans="1:2" x14ac:dyDescent="0.3">
      <c r="A573" s="17" t="s">
        <v>642</v>
      </c>
      <c r="B573" s="8">
        <v>14455.96</v>
      </c>
    </row>
    <row r="574" spans="1:2" x14ac:dyDescent="0.3">
      <c r="A574" s="17" t="s">
        <v>39</v>
      </c>
      <c r="B574" s="8">
        <v>13511.830559999999</v>
      </c>
    </row>
    <row r="575" spans="1:2" x14ac:dyDescent="0.3">
      <c r="A575" s="17" t="s">
        <v>520</v>
      </c>
      <c r="B575" s="8">
        <v>8697.1514000000025</v>
      </c>
    </row>
    <row r="576" spans="1:2" x14ac:dyDescent="0.3">
      <c r="A576" s="17" t="s">
        <v>537</v>
      </c>
      <c r="B576" s="8">
        <v>8421.6234000000022</v>
      </c>
    </row>
    <row r="577" spans="1:2" x14ac:dyDescent="0.3">
      <c r="A577" s="17" t="s">
        <v>558</v>
      </c>
      <c r="B577" s="8">
        <v>7671.1285000000016</v>
      </c>
    </row>
    <row r="578" spans="1:2" x14ac:dyDescent="0.3">
      <c r="A578" s="17" t="s">
        <v>191</v>
      </c>
      <c r="B578" s="8">
        <v>7162.3605599999992</v>
      </c>
    </row>
    <row r="579" spans="1:2" x14ac:dyDescent="0.3">
      <c r="A579" s="17" t="s">
        <v>256</v>
      </c>
      <c r="B579" s="8">
        <v>7112.1846399999922</v>
      </c>
    </row>
    <row r="580" spans="1:2" x14ac:dyDescent="0.3">
      <c r="A580" s="17" t="s">
        <v>359</v>
      </c>
      <c r="B580" s="8">
        <v>6158.3379999999988</v>
      </c>
    </row>
    <row r="581" spans="1:2" x14ac:dyDescent="0.3">
      <c r="A581" s="17" t="s">
        <v>52</v>
      </c>
      <c r="B581" s="8">
        <v>5937.6339200000002</v>
      </c>
    </row>
    <row r="582" spans="1:2" x14ac:dyDescent="0.3">
      <c r="A582" s="17" t="s">
        <v>205</v>
      </c>
      <c r="B582" s="8">
        <v>4296.3850000000002</v>
      </c>
    </row>
    <row r="583" spans="1:2" x14ac:dyDescent="0.3">
      <c r="A583" s="17" t="s">
        <v>529</v>
      </c>
      <c r="B583" s="8">
        <v>3835.7</v>
      </c>
    </row>
    <row r="584" spans="1:2" x14ac:dyDescent="0.3">
      <c r="A584" s="17" t="s">
        <v>105</v>
      </c>
      <c r="B584" s="8">
        <v>3486.5026000000016</v>
      </c>
    </row>
    <row r="585" spans="1:2" x14ac:dyDescent="0.3">
      <c r="A585" s="17" t="s">
        <v>345</v>
      </c>
      <c r="B585" s="8">
        <v>3237.4565599999996</v>
      </c>
    </row>
    <row r="586" spans="1:2" x14ac:dyDescent="0.3">
      <c r="A586" s="17" t="s">
        <v>641</v>
      </c>
      <c r="B586" s="8">
        <v>2610.03908</v>
      </c>
    </row>
    <row r="587" spans="1:2" x14ac:dyDescent="0.3">
      <c r="A587" s="17" t="s">
        <v>495</v>
      </c>
      <c r="B587" s="8">
        <v>2360.8761000000004</v>
      </c>
    </row>
    <row r="588" spans="1:2" x14ac:dyDescent="0.3">
      <c r="A588" s="17" t="s">
        <v>236</v>
      </c>
      <c r="B588" s="8">
        <v>2092.0364</v>
      </c>
    </row>
    <row r="589" spans="1:2" x14ac:dyDescent="0.3">
      <c r="A589" s="17" t="s">
        <v>424</v>
      </c>
      <c r="B589" s="8">
        <v>1594.7103199999997</v>
      </c>
    </row>
    <row r="590" spans="1:2" x14ac:dyDescent="0.3">
      <c r="A590" s="17" t="s">
        <v>365</v>
      </c>
      <c r="B590" s="8">
        <v>1542.8678099999997</v>
      </c>
    </row>
    <row r="591" spans="1:2" x14ac:dyDescent="0.3">
      <c r="A591" s="17" t="s">
        <v>177</v>
      </c>
      <c r="B591" s="8">
        <v>991.66116000000147</v>
      </c>
    </row>
    <row r="592" spans="1:2" x14ac:dyDescent="0.3">
      <c r="A592" s="17" t="s">
        <v>474</v>
      </c>
      <c r="B592" s="8">
        <v>391.35456000000022</v>
      </c>
    </row>
    <row r="593" spans="1:2" x14ac:dyDescent="0.3">
      <c r="A593" s="17" t="s">
        <v>296</v>
      </c>
      <c r="B593" s="8">
        <v>116.6400000000001</v>
      </c>
    </row>
    <row r="594" spans="1:2" x14ac:dyDescent="0.3">
      <c r="A594" s="17" t="s">
        <v>289</v>
      </c>
      <c r="B594" s="8">
        <v>101.57250000000022</v>
      </c>
    </row>
    <row r="595" spans="1:2" x14ac:dyDescent="0.3">
      <c r="A595" s="17" t="s">
        <v>575</v>
      </c>
      <c r="B595" s="8">
        <v>67.082999999998719</v>
      </c>
    </row>
    <row r="596" spans="1:2" x14ac:dyDescent="0.3">
      <c r="A596" s="17" t="s">
        <v>277</v>
      </c>
      <c r="B596" s="8">
        <v>-3.0916800000001103</v>
      </c>
    </row>
    <row r="597" spans="1:2" x14ac:dyDescent="0.3">
      <c r="A597" s="17" t="s">
        <v>69</v>
      </c>
      <c r="B597" s="8">
        <v>-51.321600000000018</v>
      </c>
    </row>
    <row r="598" spans="1:2" x14ac:dyDescent="0.3">
      <c r="A598" s="17" t="s">
        <v>645</v>
      </c>
      <c r="B598" s="8">
        <v>-96.841780000000028</v>
      </c>
    </row>
    <row r="599" spans="1:2" x14ac:dyDescent="0.3">
      <c r="A599" s="17" t="s">
        <v>387</v>
      </c>
      <c r="B599" s="8">
        <v>-814.89194000000043</v>
      </c>
    </row>
    <row r="600" spans="1:2" x14ac:dyDescent="0.3">
      <c r="A600" s="17" t="s">
        <v>238</v>
      </c>
      <c r="B600" s="8">
        <v>-846.72300000000178</v>
      </c>
    </row>
    <row r="601" spans="1:2" x14ac:dyDescent="0.3">
      <c r="A601" s="17" t="s">
        <v>182</v>
      </c>
      <c r="B601" s="8">
        <v>-921.67541999999958</v>
      </c>
    </row>
    <row r="602" spans="1:2" x14ac:dyDescent="0.3">
      <c r="A602" s="17" t="s">
        <v>515</v>
      </c>
      <c r="B602" s="8">
        <v>-4899.589100000002</v>
      </c>
    </row>
    <row r="603" spans="1:2" x14ac:dyDescent="0.3">
      <c r="A603" s="17" t="s">
        <v>147</v>
      </c>
      <c r="B603" s="8">
        <v>-6722.3104000000003</v>
      </c>
    </row>
    <row r="604" spans="1:2" x14ac:dyDescent="0.3">
      <c r="A604" s="16" t="s">
        <v>719</v>
      </c>
      <c r="B604" s="8"/>
    </row>
    <row r="605" spans="1:2" x14ac:dyDescent="0.3">
      <c r="A605" s="17" t="s">
        <v>290</v>
      </c>
      <c r="B605" s="8">
        <v>26014.755999999994</v>
      </c>
    </row>
    <row r="606" spans="1:2" x14ac:dyDescent="0.3">
      <c r="A606" s="17" t="s">
        <v>438</v>
      </c>
      <c r="B606" s="8">
        <v>22623.474960000007</v>
      </c>
    </row>
    <row r="607" spans="1:2" x14ac:dyDescent="0.3">
      <c r="A607" s="17" t="s">
        <v>63</v>
      </c>
      <c r="B607" s="8">
        <v>14996.902319999994</v>
      </c>
    </row>
    <row r="608" spans="1:2" x14ac:dyDescent="0.3">
      <c r="A608" s="17" t="s">
        <v>188</v>
      </c>
      <c r="B608" s="8">
        <v>12598.587599999999</v>
      </c>
    </row>
    <row r="609" spans="1:2" x14ac:dyDescent="0.3">
      <c r="A609" s="17" t="s">
        <v>582</v>
      </c>
      <c r="B609" s="8">
        <v>12487.920689999997</v>
      </c>
    </row>
    <row r="610" spans="1:2" x14ac:dyDescent="0.3">
      <c r="A610" s="17" t="s">
        <v>76</v>
      </c>
      <c r="B610" s="8">
        <v>10059.770399999998</v>
      </c>
    </row>
    <row r="611" spans="1:2" x14ac:dyDescent="0.3">
      <c r="A611" s="17" t="s">
        <v>78</v>
      </c>
      <c r="B611" s="8">
        <v>9753.2374500000078</v>
      </c>
    </row>
    <row r="612" spans="1:2" x14ac:dyDescent="0.3">
      <c r="A612" s="17" t="s">
        <v>429</v>
      </c>
      <c r="B612" s="8">
        <v>9397.9283999999989</v>
      </c>
    </row>
    <row r="613" spans="1:2" x14ac:dyDescent="0.3">
      <c r="A613" s="17" t="s">
        <v>380</v>
      </c>
      <c r="B613" s="8">
        <v>9185.8899200000033</v>
      </c>
    </row>
    <row r="614" spans="1:2" x14ac:dyDescent="0.3">
      <c r="A614" s="17" t="s">
        <v>556</v>
      </c>
      <c r="B614" s="8">
        <v>8727.9235199999966</v>
      </c>
    </row>
    <row r="615" spans="1:2" x14ac:dyDescent="0.3">
      <c r="A615" s="17" t="s">
        <v>275</v>
      </c>
      <c r="B615" s="8">
        <v>7663.3438000000006</v>
      </c>
    </row>
    <row r="616" spans="1:2" x14ac:dyDescent="0.3">
      <c r="A616" s="17" t="s">
        <v>294</v>
      </c>
      <c r="B616" s="8">
        <v>7567.2115200000026</v>
      </c>
    </row>
    <row r="617" spans="1:2" x14ac:dyDescent="0.3">
      <c r="A617" s="17" t="s">
        <v>23</v>
      </c>
      <c r="B617" s="8">
        <v>6942.0893400000004</v>
      </c>
    </row>
    <row r="618" spans="1:2" x14ac:dyDescent="0.3">
      <c r="A618" s="17" t="s">
        <v>447</v>
      </c>
      <c r="B618" s="8">
        <v>6126.4386400000003</v>
      </c>
    </row>
    <row r="619" spans="1:2" x14ac:dyDescent="0.3">
      <c r="A619" s="17" t="s">
        <v>307</v>
      </c>
      <c r="B619" s="8">
        <v>4234.9950000000008</v>
      </c>
    </row>
    <row r="620" spans="1:2" x14ac:dyDescent="0.3">
      <c r="A620" s="17" t="s">
        <v>193</v>
      </c>
      <c r="B620" s="8">
        <v>3902.0495999999994</v>
      </c>
    </row>
    <row r="621" spans="1:2" x14ac:dyDescent="0.3">
      <c r="A621" s="17" t="s">
        <v>162</v>
      </c>
      <c r="B621" s="8">
        <v>3753.26</v>
      </c>
    </row>
    <row r="622" spans="1:2" x14ac:dyDescent="0.3">
      <c r="A622" s="17" t="s">
        <v>291</v>
      </c>
      <c r="B622" s="8">
        <v>2985.9064800000001</v>
      </c>
    </row>
    <row r="623" spans="1:2" x14ac:dyDescent="0.3">
      <c r="A623" s="17" t="s">
        <v>169</v>
      </c>
      <c r="B623" s="8">
        <v>2336.6104000000032</v>
      </c>
    </row>
    <row r="624" spans="1:2" x14ac:dyDescent="0.3">
      <c r="A624" s="17" t="s">
        <v>637</v>
      </c>
      <c r="B624" s="8">
        <v>2018.9248800000005</v>
      </c>
    </row>
    <row r="625" spans="1:2" x14ac:dyDescent="0.3">
      <c r="A625" s="17" t="s">
        <v>285</v>
      </c>
      <c r="B625" s="8">
        <v>1906.7286400000003</v>
      </c>
    </row>
    <row r="626" spans="1:2" x14ac:dyDescent="0.3">
      <c r="A626" s="17" t="s">
        <v>590</v>
      </c>
      <c r="B626" s="8">
        <v>1611.2903999999999</v>
      </c>
    </row>
    <row r="627" spans="1:2" x14ac:dyDescent="0.3">
      <c r="A627" s="17" t="s">
        <v>310</v>
      </c>
      <c r="B627" s="8">
        <v>1511.2410499999996</v>
      </c>
    </row>
    <row r="628" spans="1:2" x14ac:dyDescent="0.3">
      <c r="A628" s="17" t="s">
        <v>624</v>
      </c>
      <c r="B628" s="8">
        <v>1466.8601599999984</v>
      </c>
    </row>
    <row r="629" spans="1:2" x14ac:dyDescent="0.3">
      <c r="A629" s="17" t="s">
        <v>397</v>
      </c>
      <c r="B629" s="8">
        <v>726.64300000000367</v>
      </c>
    </row>
    <row r="630" spans="1:2" x14ac:dyDescent="0.3">
      <c r="A630" s="17" t="s">
        <v>426</v>
      </c>
      <c r="B630" s="8">
        <v>674.64560000000006</v>
      </c>
    </row>
    <row r="631" spans="1:2" x14ac:dyDescent="0.3">
      <c r="A631" s="17" t="s">
        <v>416</v>
      </c>
      <c r="B631" s="8">
        <v>619.69184000000132</v>
      </c>
    </row>
    <row r="632" spans="1:2" x14ac:dyDescent="0.3">
      <c r="A632" s="17" t="s">
        <v>241</v>
      </c>
      <c r="B632" s="8">
        <v>574.26300000000083</v>
      </c>
    </row>
    <row r="633" spans="1:2" x14ac:dyDescent="0.3">
      <c r="A633" s="17" t="s">
        <v>22</v>
      </c>
      <c r="B633" s="8">
        <v>174.22776000000005</v>
      </c>
    </row>
    <row r="634" spans="1:2" x14ac:dyDescent="0.3">
      <c r="A634" s="17" t="s">
        <v>66</v>
      </c>
      <c r="B634" s="8">
        <v>16.012000000000057</v>
      </c>
    </row>
    <row r="635" spans="1:2" x14ac:dyDescent="0.3">
      <c r="A635" s="17" t="s">
        <v>111</v>
      </c>
      <c r="B635" s="8">
        <v>0.36755999999999744</v>
      </c>
    </row>
    <row r="636" spans="1:2" x14ac:dyDescent="0.3">
      <c r="A636" s="17" t="s">
        <v>623</v>
      </c>
      <c r="B636" s="8">
        <v>-7.7899999999999636</v>
      </c>
    </row>
    <row r="637" spans="1:2" x14ac:dyDescent="0.3">
      <c r="A637" s="17" t="s">
        <v>68</v>
      </c>
      <c r="B637" s="8">
        <v>-134.55441999999994</v>
      </c>
    </row>
    <row r="638" spans="1:2" x14ac:dyDescent="0.3">
      <c r="A638" s="17" t="s">
        <v>448</v>
      </c>
      <c r="B638" s="8">
        <v>-412.61687999999981</v>
      </c>
    </row>
    <row r="639" spans="1:2" x14ac:dyDescent="0.3">
      <c r="A639" s="17" t="s">
        <v>131</v>
      </c>
      <c r="B639" s="8">
        <v>-512.06805000000008</v>
      </c>
    </row>
    <row r="640" spans="1:2" x14ac:dyDescent="0.3">
      <c r="A640" s="17" t="s">
        <v>554</v>
      </c>
      <c r="B640" s="8">
        <v>-1585.5629999999996</v>
      </c>
    </row>
    <row r="641" spans="1:2" x14ac:dyDescent="0.3">
      <c r="A641" s="17" t="s">
        <v>80</v>
      </c>
      <c r="B641" s="8">
        <v>-4787.1626399999986</v>
      </c>
    </row>
    <row r="642" spans="1:2" x14ac:dyDescent="0.3">
      <c r="A642" s="16" t="s">
        <v>1427</v>
      </c>
      <c r="B642" s="8"/>
    </row>
    <row r="643" spans="1:2" x14ac:dyDescent="0.3">
      <c r="A643" s="17" t="s">
        <v>436</v>
      </c>
      <c r="B643" s="8">
        <v>46964.342039999996</v>
      </c>
    </row>
    <row r="644" spans="1:2" x14ac:dyDescent="0.3">
      <c r="A644" s="17" t="s">
        <v>135</v>
      </c>
      <c r="B644" s="8">
        <v>21088.284389999997</v>
      </c>
    </row>
    <row r="645" spans="1:2" x14ac:dyDescent="0.3">
      <c r="A645" s="17" t="s">
        <v>91</v>
      </c>
      <c r="B645" s="8">
        <v>17265.827799999995</v>
      </c>
    </row>
    <row r="646" spans="1:2" x14ac:dyDescent="0.3">
      <c r="A646" s="17" t="s">
        <v>353</v>
      </c>
      <c r="B646" s="8">
        <v>8725.8939600000012</v>
      </c>
    </row>
    <row r="647" spans="1:2" x14ac:dyDescent="0.3">
      <c r="A647" s="17" t="s">
        <v>644</v>
      </c>
      <c r="B647" s="8">
        <v>6312.5076799999997</v>
      </c>
    </row>
    <row r="648" spans="1:2" x14ac:dyDescent="0.3">
      <c r="A648" s="17" t="s">
        <v>276</v>
      </c>
      <c r="B648" s="8">
        <v>2357.2576000000008</v>
      </c>
    </row>
    <row r="649" spans="1:2" x14ac:dyDescent="0.3">
      <c r="A649" s="17" t="s">
        <v>249</v>
      </c>
      <c r="B649" s="8">
        <v>1269.9647999999979</v>
      </c>
    </row>
    <row r="650" spans="1:2" x14ac:dyDescent="0.3">
      <c r="A650" s="17" t="s">
        <v>273</v>
      </c>
      <c r="B650" s="8">
        <v>-3886.0768000000007</v>
      </c>
    </row>
  </sheetData>
  <conditionalFormatting pivot="1" sqref="B5:B50 B51 B52:B98 B99 B100:B136 B137 B138:B175 B176 B177:B210 B211 B212:B262 B263 B264:B293 B294 B295:B339 B340 B341:B378 B379 B380:B429 B430 B431:B474 B475 B476:B521 B522 B523:B570 B571 B572:B603 B604 B605:B641 B642 B643:B650">
    <cfRule type="top10" dxfId="5" priority="2" rank="3"/>
  </conditionalFormatting>
  <conditionalFormatting pivot="1" sqref="B5:B50 B51 B52:B98 B99 B100:B136 B137 B138:B175 B176 B177:B210 B211 B212:B262 B263 B264:B293 B294 B295:B339 B340 B341:B378 B379 B380:B429 B430 B431:B474 B475 B476:B521 B522 B523:B570 B571 B572:B603 B604 B605:B641 B642 B643:B650">
    <cfRule type="top10" dxfId="4" priority="1" bottom="1" rank="3"/>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FCBA5-BD30-46EB-A405-1A56F40A9C38}">
  <dimension ref="A3:H9"/>
  <sheetViews>
    <sheetView workbookViewId="0">
      <selection activeCell="G5" sqref="G5"/>
    </sheetView>
  </sheetViews>
  <sheetFormatPr defaultRowHeight="14.4" x14ac:dyDescent="0.3"/>
  <cols>
    <col min="1" max="1" width="19.5546875" bestFit="1" customWidth="1"/>
    <col min="2" max="2" width="15.5546875" bestFit="1" customWidth="1"/>
    <col min="3" max="3" width="9.88671875" bestFit="1" customWidth="1"/>
    <col min="4" max="4" width="11.5546875" bestFit="1" customWidth="1"/>
    <col min="5" max="6" width="8" bestFit="1" customWidth="1"/>
    <col min="7" max="7" width="9.21875" bestFit="1" customWidth="1"/>
    <col min="8" max="8" width="10.77734375" bestFit="1" customWidth="1"/>
  </cols>
  <sheetData>
    <row r="3" spans="1:8" x14ac:dyDescent="0.3">
      <c r="A3" s="15" t="s">
        <v>1456</v>
      </c>
      <c r="B3" s="15" t="s">
        <v>1455</v>
      </c>
    </row>
    <row r="4" spans="1:8" x14ac:dyDescent="0.3">
      <c r="A4" s="15" t="s">
        <v>1437</v>
      </c>
      <c r="B4" t="s">
        <v>711</v>
      </c>
      <c r="C4" t="s">
        <v>710</v>
      </c>
      <c r="D4" t="s">
        <v>709</v>
      </c>
      <c r="E4" t="s">
        <v>708</v>
      </c>
      <c r="F4" t="s">
        <v>707</v>
      </c>
      <c r="G4" t="s">
        <v>1426</v>
      </c>
      <c r="H4" t="s">
        <v>1438</v>
      </c>
    </row>
    <row r="5" spans="1:8" x14ac:dyDescent="0.3">
      <c r="A5" s="16" t="s">
        <v>646</v>
      </c>
      <c r="B5" s="10">
        <v>0.1710034906962255</v>
      </c>
      <c r="C5" s="10">
        <v>0.30878588759436287</v>
      </c>
      <c r="D5" s="10">
        <v>0.26308122350533963</v>
      </c>
      <c r="E5" s="10">
        <v>0.20420327095168664</v>
      </c>
      <c r="F5" s="10">
        <v>0.26540397042573916</v>
      </c>
      <c r="G5" s="10">
        <v>0.32264286559918004</v>
      </c>
      <c r="H5" s="10">
        <v>0.23826960632505612</v>
      </c>
    </row>
    <row r="6" spans="1:8" x14ac:dyDescent="0.3">
      <c r="A6" s="16" t="s">
        <v>648</v>
      </c>
      <c r="B6" s="10">
        <v>0.27864618420506404</v>
      </c>
      <c r="C6" s="10">
        <v>0.28133250036320534</v>
      </c>
      <c r="D6" s="10">
        <v>0.18273459280390952</v>
      </c>
      <c r="E6" s="10">
        <v>0.325076797429322</v>
      </c>
      <c r="F6" s="10">
        <v>0.1549550606921751</v>
      </c>
      <c r="G6" s="10">
        <v>9.1280815794070574E-2</v>
      </c>
      <c r="H6" s="10">
        <v>0.24662710563818968</v>
      </c>
    </row>
    <row r="7" spans="1:8" x14ac:dyDescent="0.3">
      <c r="A7" s="16" t="s">
        <v>647</v>
      </c>
      <c r="B7" s="10">
        <v>0.23808121068593491</v>
      </c>
      <c r="C7" s="10">
        <v>0.25212826202667177</v>
      </c>
      <c r="D7" s="10">
        <v>0.2700508633336291</v>
      </c>
      <c r="E7" s="10">
        <v>0.19490031934578764</v>
      </c>
      <c r="F7" s="10">
        <v>0.34095461006750316</v>
      </c>
      <c r="G7" s="10">
        <v>0.40806912788621219</v>
      </c>
      <c r="H7" s="10">
        <v>0.25818109664561945</v>
      </c>
    </row>
    <row r="8" spans="1:8" x14ac:dyDescent="0.3">
      <c r="A8" s="16" t="s">
        <v>649</v>
      </c>
      <c r="B8" s="10">
        <v>0.31226911441277555</v>
      </c>
      <c r="C8" s="10">
        <v>0.15775335001575996</v>
      </c>
      <c r="D8" s="10">
        <v>0.28413332035712174</v>
      </c>
      <c r="E8" s="10">
        <v>0.27581961227320378</v>
      </c>
      <c r="F8" s="10">
        <v>0.23868635881458261</v>
      </c>
      <c r="G8" s="10">
        <v>0.1780071907205372</v>
      </c>
      <c r="H8" s="10">
        <v>0.25692219139113465</v>
      </c>
    </row>
    <row r="9" spans="1:8" x14ac:dyDescent="0.3">
      <c r="A9" s="16" t="s">
        <v>1438</v>
      </c>
      <c r="B9" s="10">
        <v>1</v>
      </c>
      <c r="C9" s="10">
        <v>1</v>
      </c>
      <c r="D9" s="10">
        <v>1</v>
      </c>
      <c r="E9" s="10">
        <v>1</v>
      </c>
      <c r="F9" s="10">
        <v>1</v>
      </c>
      <c r="G9" s="10">
        <v>1</v>
      </c>
      <c r="H9" s="10">
        <v>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02C764-91E2-4054-B79B-4D51E1400D5E}">
  <dimension ref="A3:B728"/>
  <sheetViews>
    <sheetView topLeftCell="G1" workbookViewId="0">
      <selection activeCell="B1" sqref="B1:B1048576"/>
    </sheetView>
  </sheetViews>
  <sheetFormatPr defaultRowHeight="14.4" x14ac:dyDescent="0.3"/>
  <cols>
    <col min="1" max="1" width="16.77734375" bestFit="1" customWidth="1"/>
    <col min="2" max="2" width="19.77734375" bestFit="1" customWidth="1"/>
    <col min="3" max="3" width="7.33203125" bestFit="1" customWidth="1"/>
    <col min="4" max="4" width="5.77734375" bestFit="1" customWidth="1"/>
    <col min="5" max="5" width="6.5546875" bestFit="1" customWidth="1"/>
    <col min="6" max="6" width="8.6640625" bestFit="1" customWidth="1"/>
    <col min="7" max="7" width="5.21875" bestFit="1" customWidth="1"/>
    <col min="8" max="8" width="5.88671875" bestFit="1" customWidth="1"/>
    <col min="9" max="9" width="6.21875" bestFit="1" customWidth="1"/>
    <col min="10" max="10" width="6.88671875" bestFit="1" customWidth="1"/>
    <col min="11" max="11" width="11.33203125" bestFit="1" customWidth="1"/>
    <col min="12" max="12" width="14.77734375" bestFit="1" customWidth="1"/>
    <col min="13" max="13" width="4.5546875" bestFit="1" customWidth="1"/>
    <col min="14" max="14" width="10.77734375" bestFit="1" customWidth="1"/>
  </cols>
  <sheetData>
    <row r="3" spans="1:2" x14ac:dyDescent="0.3">
      <c r="A3" s="15" t="s">
        <v>1437</v>
      </c>
      <c r="B3" t="s">
        <v>1487</v>
      </c>
    </row>
    <row r="4" spans="1:2" x14ac:dyDescent="0.3">
      <c r="A4" s="16" t="s">
        <v>655</v>
      </c>
      <c r="B4" s="12"/>
    </row>
    <row r="5" spans="1:2" x14ac:dyDescent="0.3">
      <c r="A5" s="17" t="s">
        <v>733</v>
      </c>
      <c r="B5" s="12"/>
    </row>
    <row r="6" spans="1:2" x14ac:dyDescent="0.3">
      <c r="A6" s="48">
        <v>45141</v>
      </c>
      <c r="B6" s="12">
        <v>11</v>
      </c>
    </row>
    <row r="7" spans="1:2" x14ac:dyDescent="0.3">
      <c r="A7" s="48">
        <v>45210</v>
      </c>
      <c r="B7" s="12">
        <v>2</v>
      </c>
    </row>
    <row r="8" spans="1:2" x14ac:dyDescent="0.3">
      <c r="A8" s="48">
        <v>45224</v>
      </c>
      <c r="B8" s="12">
        <v>3</v>
      </c>
    </row>
    <row r="9" spans="1:2" x14ac:dyDescent="0.3">
      <c r="A9" s="48">
        <v>45240</v>
      </c>
      <c r="B9" s="12">
        <v>18</v>
      </c>
    </row>
    <row r="10" spans="1:2" x14ac:dyDescent="0.3">
      <c r="A10" s="48">
        <v>45473</v>
      </c>
      <c r="B10" s="12">
        <v>14</v>
      </c>
    </row>
    <row r="11" spans="1:2" x14ac:dyDescent="0.3">
      <c r="A11" s="48">
        <v>45532</v>
      </c>
      <c r="B11" s="12">
        <v>28</v>
      </c>
    </row>
    <row r="12" spans="1:2" x14ac:dyDescent="0.3">
      <c r="A12" s="48">
        <v>45858</v>
      </c>
      <c r="B12" s="12">
        <v>16</v>
      </c>
    </row>
    <row r="13" spans="1:2" x14ac:dyDescent="0.3">
      <c r="A13" s="48">
        <v>45901</v>
      </c>
      <c r="B13" s="12">
        <v>29</v>
      </c>
    </row>
    <row r="14" spans="1:2" x14ac:dyDescent="0.3">
      <c r="A14" s="48">
        <v>45915</v>
      </c>
      <c r="B14" s="12">
        <v>3</v>
      </c>
    </row>
    <row r="15" spans="1:2" x14ac:dyDescent="0.3">
      <c r="A15" s="17" t="s">
        <v>727</v>
      </c>
      <c r="B15" s="12"/>
    </row>
    <row r="16" spans="1:2" x14ac:dyDescent="0.3">
      <c r="A16" s="48">
        <v>44964</v>
      </c>
      <c r="B16" s="12">
        <v>5</v>
      </c>
    </row>
    <row r="17" spans="1:2" x14ac:dyDescent="0.3">
      <c r="A17" s="48">
        <v>45080</v>
      </c>
      <c r="B17" s="12">
        <v>28</v>
      </c>
    </row>
    <row r="18" spans="1:2" x14ac:dyDescent="0.3">
      <c r="A18" s="48">
        <v>45340</v>
      </c>
      <c r="B18" s="12">
        <v>22</v>
      </c>
    </row>
    <row r="19" spans="1:2" x14ac:dyDescent="0.3">
      <c r="A19" s="48">
        <v>45544</v>
      </c>
      <c r="B19" s="12">
        <v>29</v>
      </c>
    </row>
    <row r="20" spans="1:2" x14ac:dyDescent="0.3">
      <c r="A20" s="48">
        <v>45677</v>
      </c>
      <c r="B20" s="12">
        <v>14</v>
      </c>
    </row>
    <row r="21" spans="1:2" x14ac:dyDescent="0.3">
      <c r="A21" s="48">
        <v>45722</v>
      </c>
      <c r="B21" s="12">
        <v>25</v>
      </c>
    </row>
    <row r="22" spans="1:2" x14ac:dyDescent="0.3">
      <c r="A22" s="48">
        <v>45798</v>
      </c>
      <c r="B22" s="12">
        <v>19</v>
      </c>
    </row>
    <row r="23" spans="1:2" x14ac:dyDescent="0.3">
      <c r="A23" s="17" t="s">
        <v>731</v>
      </c>
      <c r="B23" s="12"/>
    </row>
    <row r="24" spans="1:2" x14ac:dyDescent="0.3">
      <c r="A24" s="48">
        <v>45186</v>
      </c>
      <c r="B24" s="12">
        <v>15</v>
      </c>
    </row>
    <row r="25" spans="1:2" x14ac:dyDescent="0.3">
      <c r="A25" s="48">
        <v>45316</v>
      </c>
      <c r="B25" s="12">
        <v>2</v>
      </c>
    </row>
    <row r="26" spans="1:2" x14ac:dyDescent="0.3">
      <c r="A26" s="48">
        <v>45667</v>
      </c>
      <c r="B26" s="12">
        <v>27</v>
      </c>
    </row>
    <row r="27" spans="1:2" x14ac:dyDescent="0.3">
      <c r="A27" s="48">
        <v>45697</v>
      </c>
      <c r="B27" s="12">
        <v>20</v>
      </c>
    </row>
    <row r="28" spans="1:2" x14ac:dyDescent="0.3">
      <c r="A28" s="48">
        <v>45756</v>
      </c>
      <c r="B28" s="12">
        <v>27</v>
      </c>
    </row>
    <row r="29" spans="1:2" x14ac:dyDescent="0.3">
      <c r="A29" s="17" t="s">
        <v>732</v>
      </c>
      <c r="B29" s="12"/>
    </row>
    <row r="30" spans="1:2" x14ac:dyDescent="0.3">
      <c r="A30" s="48">
        <v>44955</v>
      </c>
      <c r="B30" s="12">
        <v>8</v>
      </c>
    </row>
    <row r="31" spans="1:2" x14ac:dyDescent="0.3">
      <c r="A31" s="48">
        <v>44987</v>
      </c>
      <c r="B31" s="12">
        <v>3</v>
      </c>
    </row>
    <row r="32" spans="1:2" x14ac:dyDescent="0.3">
      <c r="A32" s="48">
        <v>45126</v>
      </c>
      <c r="B32" s="12">
        <v>12</v>
      </c>
    </row>
    <row r="33" spans="1:2" x14ac:dyDescent="0.3">
      <c r="A33" s="48">
        <v>45431</v>
      </c>
      <c r="B33" s="12">
        <v>20</v>
      </c>
    </row>
    <row r="34" spans="1:2" x14ac:dyDescent="0.3">
      <c r="A34" s="48">
        <v>45486</v>
      </c>
      <c r="B34" s="12">
        <v>21</v>
      </c>
    </row>
    <row r="35" spans="1:2" x14ac:dyDescent="0.3">
      <c r="A35" s="48">
        <v>45521</v>
      </c>
      <c r="B35" s="12">
        <v>0</v>
      </c>
    </row>
    <row r="36" spans="1:2" x14ac:dyDescent="0.3">
      <c r="A36" s="48">
        <v>45557</v>
      </c>
      <c r="B36" s="12">
        <v>9</v>
      </c>
    </row>
    <row r="37" spans="1:2" x14ac:dyDescent="0.3">
      <c r="A37" s="48">
        <v>45700</v>
      </c>
      <c r="B37" s="12">
        <v>16</v>
      </c>
    </row>
    <row r="38" spans="1:2" x14ac:dyDescent="0.3">
      <c r="A38" s="48">
        <v>45753</v>
      </c>
      <c r="B38" s="12">
        <v>24</v>
      </c>
    </row>
    <row r="39" spans="1:2" x14ac:dyDescent="0.3">
      <c r="A39" s="48">
        <v>45796</v>
      </c>
      <c r="B39" s="12">
        <v>0</v>
      </c>
    </row>
    <row r="40" spans="1:2" x14ac:dyDescent="0.3">
      <c r="A40" s="48">
        <v>45875</v>
      </c>
      <c r="B40" s="12">
        <v>17</v>
      </c>
    </row>
    <row r="41" spans="1:2" x14ac:dyDescent="0.3">
      <c r="A41" s="48">
        <v>45908</v>
      </c>
      <c r="B41" s="12">
        <v>27</v>
      </c>
    </row>
    <row r="42" spans="1:2" x14ac:dyDescent="0.3">
      <c r="A42" s="17" t="s">
        <v>729</v>
      </c>
      <c r="B42" s="12"/>
    </row>
    <row r="43" spans="1:2" x14ac:dyDescent="0.3">
      <c r="A43" s="48">
        <v>45097</v>
      </c>
      <c r="B43" s="12">
        <v>14</v>
      </c>
    </row>
    <row r="44" spans="1:2" x14ac:dyDescent="0.3">
      <c r="A44" s="48">
        <v>45112</v>
      </c>
      <c r="B44" s="12">
        <v>9</v>
      </c>
    </row>
    <row r="45" spans="1:2" x14ac:dyDescent="0.3">
      <c r="A45" s="48">
        <v>45125</v>
      </c>
      <c r="B45" s="12">
        <v>4</v>
      </c>
    </row>
    <row r="46" spans="1:2" x14ac:dyDescent="0.3">
      <c r="A46" s="48">
        <v>45142</v>
      </c>
      <c r="B46" s="12">
        <v>20</v>
      </c>
    </row>
    <row r="47" spans="1:2" x14ac:dyDescent="0.3">
      <c r="A47" s="48">
        <v>45148</v>
      </c>
      <c r="B47" s="12">
        <v>5</v>
      </c>
    </row>
    <row r="48" spans="1:2" x14ac:dyDescent="0.3">
      <c r="A48" s="48">
        <v>45244</v>
      </c>
      <c r="B48" s="12">
        <v>16</v>
      </c>
    </row>
    <row r="49" spans="1:2" x14ac:dyDescent="0.3">
      <c r="A49" s="48">
        <v>45385</v>
      </c>
      <c r="B49" s="12">
        <v>18</v>
      </c>
    </row>
    <row r="50" spans="1:2" x14ac:dyDescent="0.3">
      <c r="A50" s="48">
        <v>45435</v>
      </c>
      <c r="B50" s="12">
        <v>14</v>
      </c>
    </row>
    <row r="51" spans="1:2" x14ac:dyDescent="0.3">
      <c r="A51" s="48">
        <v>45598</v>
      </c>
      <c r="B51" s="12">
        <v>27</v>
      </c>
    </row>
    <row r="52" spans="1:2" x14ac:dyDescent="0.3">
      <c r="A52" s="48">
        <v>45694</v>
      </c>
      <c r="B52" s="12">
        <v>9</v>
      </c>
    </row>
    <row r="53" spans="1:2" x14ac:dyDescent="0.3">
      <c r="A53" s="48">
        <v>45726</v>
      </c>
      <c r="B53" s="12">
        <v>17</v>
      </c>
    </row>
    <row r="54" spans="1:2" x14ac:dyDescent="0.3">
      <c r="A54" s="48">
        <v>45764</v>
      </c>
      <c r="B54" s="12">
        <v>16</v>
      </c>
    </row>
    <row r="55" spans="1:2" x14ac:dyDescent="0.3">
      <c r="A55" s="17" t="s">
        <v>730</v>
      </c>
      <c r="B55" s="12"/>
    </row>
    <row r="56" spans="1:2" x14ac:dyDescent="0.3">
      <c r="A56" s="48">
        <v>45035</v>
      </c>
      <c r="B56" s="12">
        <v>9</v>
      </c>
    </row>
    <row r="57" spans="1:2" x14ac:dyDescent="0.3">
      <c r="A57" s="48">
        <v>45263</v>
      </c>
      <c r="B57" s="12">
        <v>23</v>
      </c>
    </row>
    <row r="58" spans="1:2" x14ac:dyDescent="0.3">
      <c r="A58" s="48">
        <v>45265</v>
      </c>
      <c r="B58" s="12">
        <v>7</v>
      </c>
    </row>
    <row r="59" spans="1:2" x14ac:dyDescent="0.3">
      <c r="A59" s="48">
        <v>45279</v>
      </c>
      <c r="B59" s="12">
        <v>1</v>
      </c>
    </row>
    <row r="60" spans="1:2" x14ac:dyDescent="0.3">
      <c r="A60" s="48">
        <v>45284</v>
      </c>
      <c r="B60" s="12">
        <v>8</v>
      </c>
    </row>
    <row r="61" spans="1:2" x14ac:dyDescent="0.3">
      <c r="A61" s="48">
        <v>45352</v>
      </c>
      <c r="B61" s="12">
        <v>0</v>
      </c>
    </row>
    <row r="62" spans="1:2" x14ac:dyDescent="0.3">
      <c r="A62" s="48">
        <v>45385</v>
      </c>
      <c r="B62" s="12">
        <v>4</v>
      </c>
    </row>
    <row r="63" spans="1:2" x14ac:dyDescent="0.3">
      <c r="A63" s="48">
        <v>45764</v>
      </c>
      <c r="B63" s="12">
        <v>0</v>
      </c>
    </row>
    <row r="64" spans="1:2" x14ac:dyDescent="0.3">
      <c r="A64" s="48">
        <v>45771</v>
      </c>
      <c r="B64" s="12">
        <v>12</v>
      </c>
    </row>
    <row r="65" spans="1:2" x14ac:dyDescent="0.3">
      <c r="A65" s="17" t="s">
        <v>728</v>
      </c>
      <c r="B65" s="12"/>
    </row>
    <row r="66" spans="1:2" x14ac:dyDescent="0.3">
      <c r="A66" s="48">
        <v>45069</v>
      </c>
      <c r="B66" s="12">
        <v>2</v>
      </c>
    </row>
    <row r="67" spans="1:2" x14ac:dyDescent="0.3">
      <c r="A67" s="48">
        <v>45101</v>
      </c>
      <c r="B67" s="12">
        <v>0</v>
      </c>
    </row>
    <row r="68" spans="1:2" x14ac:dyDescent="0.3">
      <c r="A68" s="48">
        <v>45340</v>
      </c>
      <c r="B68" s="12">
        <v>14</v>
      </c>
    </row>
    <row r="69" spans="1:2" x14ac:dyDescent="0.3">
      <c r="A69" s="48">
        <v>45554</v>
      </c>
      <c r="B69" s="12">
        <v>25</v>
      </c>
    </row>
    <row r="70" spans="1:2" x14ac:dyDescent="0.3">
      <c r="A70" s="48">
        <v>45603</v>
      </c>
      <c r="B70" s="12">
        <v>19</v>
      </c>
    </row>
    <row r="71" spans="1:2" x14ac:dyDescent="0.3">
      <c r="A71" s="48">
        <v>45746</v>
      </c>
      <c r="B71" s="12">
        <v>8</v>
      </c>
    </row>
    <row r="72" spans="1:2" x14ac:dyDescent="0.3">
      <c r="A72" s="48">
        <v>45883</v>
      </c>
      <c r="B72" s="12">
        <v>28</v>
      </c>
    </row>
    <row r="73" spans="1:2" x14ac:dyDescent="0.3">
      <c r="A73" s="16" t="s">
        <v>653</v>
      </c>
      <c r="B73" s="12"/>
    </row>
    <row r="74" spans="1:2" x14ac:dyDescent="0.3">
      <c r="A74" s="17" t="s">
        <v>733</v>
      </c>
      <c r="B74" s="12"/>
    </row>
    <row r="75" spans="1:2" x14ac:dyDescent="0.3">
      <c r="A75" s="48">
        <v>45101</v>
      </c>
      <c r="B75" s="12">
        <v>0</v>
      </c>
    </row>
    <row r="76" spans="1:2" x14ac:dyDescent="0.3">
      <c r="A76" s="48">
        <v>45177</v>
      </c>
      <c r="B76" s="12">
        <v>24</v>
      </c>
    </row>
    <row r="77" spans="1:2" x14ac:dyDescent="0.3">
      <c r="A77" s="48">
        <v>45498</v>
      </c>
      <c r="B77" s="12">
        <v>8</v>
      </c>
    </row>
    <row r="78" spans="1:2" x14ac:dyDescent="0.3">
      <c r="A78" s="48">
        <v>45602</v>
      </c>
      <c r="B78" s="12">
        <v>16</v>
      </c>
    </row>
    <row r="79" spans="1:2" x14ac:dyDescent="0.3">
      <c r="A79" s="48">
        <v>45631</v>
      </c>
      <c r="B79" s="12">
        <v>23</v>
      </c>
    </row>
    <row r="80" spans="1:2" x14ac:dyDescent="0.3">
      <c r="A80" s="48">
        <v>45653</v>
      </c>
      <c r="B80" s="12">
        <v>2</v>
      </c>
    </row>
    <row r="81" spans="1:2" x14ac:dyDescent="0.3">
      <c r="A81" s="17" t="s">
        <v>727</v>
      </c>
      <c r="B81" s="12"/>
    </row>
    <row r="82" spans="1:2" x14ac:dyDescent="0.3">
      <c r="A82" s="48">
        <v>45159</v>
      </c>
      <c r="B82" s="12">
        <v>14</v>
      </c>
    </row>
    <row r="83" spans="1:2" x14ac:dyDescent="0.3">
      <c r="A83" s="48">
        <v>45432</v>
      </c>
      <c r="B83" s="12">
        <v>13</v>
      </c>
    </row>
    <row r="84" spans="1:2" x14ac:dyDescent="0.3">
      <c r="A84" s="48">
        <v>45601</v>
      </c>
      <c r="B84" s="12">
        <v>3</v>
      </c>
    </row>
    <row r="85" spans="1:2" x14ac:dyDescent="0.3">
      <c r="A85" s="48">
        <v>45705</v>
      </c>
      <c r="B85" s="12">
        <v>0</v>
      </c>
    </row>
    <row r="86" spans="1:2" x14ac:dyDescent="0.3">
      <c r="A86" s="48">
        <v>45787</v>
      </c>
      <c r="B86" s="12">
        <v>17</v>
      </c>
    </row>
    <row r="87" spans="1:2" x14ac:dyDescent="0.3">
      <c r="A87" s="48">
        <v>45855</v>
      </c>
      <c r="B87" s="12">
        <v>6</v>
      </c>
    </row>
    <row r="88" spans="1:2" x14ac:dyDescent="0.3">
      <c r="A88" s="17" t="s">
        <v>731</v>
      </c>
      <c r="B88" s="12"/>
    </row>
    <row r="89" spans="1:2" x14ac:dyDescent="0.3">
      <c r="A89" s="48">
        <v>44928</v>
      </c>
      <c r="B89" s="12">
        <v>3</v>
      </c>
    </row>
    <row r="90" spans="1:2" x14ac:dyDescent="0.3">
      <c r="A90" s="48">
        <v>44989</v>
      </c>
      <c r="B90" s="12">
        <v>20</v>
      </c>
    </row>
    <row r="91" spans="1:2" x14ac:dyDescent="0.3">
      <c r="A91" s="48">
        <v>45221</v>
      </c>
      <c r="B91" s="12">
        <v>25</v>
      </c>
    </row>
    <row r="92" spans="1:2" x14ac:dyDescent="0.3">
      <c r="A92" s="48">
        <v>45293</v>
      </c>
      <c r="B92" s="12">
        <v>0</v>
      </c>
    </row>
    <row r="93" spans="1:2" x14ac:dyDescent="0.3">
      <c r="A93" s="48">
        <v>45338</v>
      </c>
      <c r="B93" s="12">
        <v>17</v>
      </c>
    </row>
    <row r="94" spans="1:2" x14ac:dyDescent="0.3">
      <c r="A94" s="48">
        <v>45847</v>
      </c>
      <c r="B94" s="12">
        <v>9</v>
      </c>
    </row>
    <row r="95" spans="1:2" x14ac:dyDescent="0.3">
      <c r="A95" s="17" t="s">
        <v>732</v>
      </c>
      <c r="B95" s="12"/>
    </row>
    <row r="96" spans="1:2" x14ac:dyDescent="0.3">
      <c r="A96" s="48">
        <v>45021</v>
      </c>
      <c r="B96" s="12">
        <v>11</v>
      </c>
    </row>
    <row r="97" spans="1:2" x14ac:dyDescent="0.3">
      <c r="A97" s="48">
        <v>45029</v>
      </c>
      <c r="B97" s="12">
        <v>19</v>
      </c>
    </row>
    <row r="98" spans="1:2" x14ac:dyDescent="0.3">
      <c r="A98" s="48">
        <v>45131</v>
      </c>
      <c r="B98" s="12">
        <v>20</v>
      </c>
    </row>
    <row r="99" spans="1:2" x14ac:dyDescent="0.3">
      <c r="A99" s="48">
        <v>45279</v>
      </c>
      <c r="B99" s="12">
        <v>13</v>
      </c>
    </row>
    <row r="100" spans="1:2" x14ac:dyDescent="0.3">
      <c r="A100" s="48">
        <v>45366</v>
      </c>
      <c r="B100" s="12">
        <v>25</v>
      </c>
    </row>
    <row r="101" spans="1:2" x14ac:dyDescent="0.3">
      <c r="A101" s="48">
        <v>45446</v>
      </c>
      <c r="B101" s="12">
        <v>21</v>
      </c>
    </row>
    <row r="102" spans="1:2" x14ac:dyDescent="0.3">
      <c r="A102" s="48">
        <v>45852</v>
      </c>
      <c r="B102" s="12">
        <v>21</v>
      </c>
    </row>
    <row r="103" spans="1:2" x14ac:dyDescent="0.3">
      <c r="A103" s="17" t="s">
        <v>729</v>
      </c>
      <c r="B103" s="12"/>
    </row>
    <row r="104" spans="1:2" x14ac:dyDescent="0.3">
      <c r="A104" s="48">
        <v>45140</v>
      </c>
      <c r="B104" s="12">
        <v>17</v>
      </c>
    </row>
    <row r="105" spans="1:2" x14ac:dyDescent="0.3">
      <c r="A105" s="48">
        <v>45872</v>
      </c>
      <c r="B105" s="12">
        <v>13</v>
      </c>
    </row>
    <row r="106" spans="1:2" x14ac:dyDescent="0.3">
      <c r="A106" s="48">
        <v>45876</v>
      </c>
      <c r="B106" s="12">
        <v>30</v>
      </c>
    </row>
    <row r="107" spans="1:2" x14ac:dyDescent="0.3">
      <c r="A107" s="17" t="s">
        <v>730</v>
      </c>
      <c r="B107" s="12"/>
    </row>
    <row r="108" spans="1:2" x14ac:dyDescent="0.3">
      <c r="A108" s="48">
        <v>44980</v>
      </c>
      <c r="B108" s="12">
        <v>30</v>
      </c>
    </row>
    <row r="109" spans="1:2" x14ac:dyDescent="0.3">
      <c r="A109" s="48">
        <v>45100</v>
      </c>
      <c r="B109" s="12">
        <v>25</v>
      </c>
    </row>
    <row r="110" spans="1:2" x14ac:dyDescent="0.3">
      <c r="A110" s="48">
        <v>45558</v>
      </c>
      <c r="B110" s="12">
        <v>25</v>
      </c>
    </row>
    <row r="111" spans="1:2" x14ac:dyDescent="0.3">
      <c r="A111" s="17" t="s">
        <v>728</v>
      </c>
      <c r="B111" s="12"/>
    </row>
    <row r="112" spans="1:2" x14ac:dyDescent="0.3">
      <c r="A112" s="48">
        <v>45090</v>
      </c>
      <c r="B112" s="12">
        <v>11</v>
      </c>
    </row>
    <row r="113" spans="1:2" x14ac:dyDescent="0.3">
      <c r="A113" s="48">
        <v>45157</v>
      </c>
      <c r="B113" s="12">
        <v>24</v>
      </c>
    </row>
    <row r="114" spans="1:2" x14ac:dyDescent="0.3">
      <c r="A114" s="48">
        <v>45167</v>
      </c>
      <c r="B114" s="12">
        <v>15</v>
      </c>
    </row>
    <row r="115" spans="1:2" x14ac:dyDescent="0.3">
      <c r="A115" s="48">
        <v>45353</v>
      </c>
      <c r="B115" s="12">
        <v>14</v>
      </c>
    </row>
    <row r="116" spans="1:2" x14ac:dyDescent="0.3">
      <c r="A116" s="48">
        <v>45458</v>
      </c>
      <c r="B116" s="12">
        <v>21</v>
      </c>
    </row>
    <row r="117" spans="1:2" x14ac:dyDescent="0.3">
      <c r="A117" s="48">
        <v>45523</v>
      </c>
      <c r="B117" s="12">
        <v>14</v>
      </c>
    </row>
    <row r="118" spans="1:2" x14ac:dyDescent="0.3">
      <c r="A118" s="48">
        <v>45560</v>
      </c>
      <c r="B118" s="12">
        <v>8</v>
      </c>
    </row>
    <row r="119" spans="1:2" x14ac:dyDescent="0.3">
      <c r="A119" s="48">
        <v>45613</v>
      </c>
      <c r="B119" s="12">
        <v>11</v>
      </c>
    </row>
    <row r="120" spans="1:2" x14ac:dyDescent="0.3">
      <c r="A120" s="48">
        <v>45763</v>
      </c>
      <c r="B120" s="12">
        <v>30</v>
      </c>
    </row>
    <row r="121" spans="1:2" x14ac:dyDescent="0.3">
      <c r="A121" s="48">
        <v>45791</v>
      </c>
      <c r="B121" s="12">
        <v>0</v>
      </c>
    </row>
    <row r="122" spans="1:2" x14ac:dyDescent="0.3">
      <c r="A122" s="48">
        <v>45811</v>
      </c>
      <c r="B122" s="12">
        <v>7</v>
      </c>
    </row>
    <row r="123" spans="1:2" x14ac:dyDescent="0.3">
      <c r="A123" s="48">
        <v>45832</v>
      </c>
      <c r="B123" s="12">
        <v>29</v>
      </c>
    </row>
    <row r="124" spans="1:2" x14ac:dyDescent="0.3">
      <c r="A124" s="48">
        <v>45902</v>
      </c>
      <c r="B124" s="12">
        <v>9</v>
      </c>
    </row>
    <row r="125" spans="1:2" x14ac:dyDescent="0.3">
      <c r="A125" s="16" t="s">
        <v>659</v>
      </c>
      <c r="B125" s="12"/>
    </row>
    <row r="126" spans="1:2" x14ac:dyDescent="0.3">
      <c r="A126" s="17" t="s">
        <v>733</v>
      </c>
      <c r="B126" s="12"/>
    </row>
    <row r="127" spans="1:2" x14ac:dyDescent="0.3">
      <c r="A127" s="48">
        <v>45276</v>
      </c>
      <c r="B127" s="12">
        <v>3</v>
      </c>
    </row>
    <row r="128" spans="1:2" x14ac:dyDescent="0.3">
      <c r="A128" s="48">
        <v>45336</v>
      </c>
      <c r="B128" s="12">
        <v>0</v>
      </c>
    </row>
    <row r="129" spans="1:2" x14ac:dyDescent="0.3">
      <c r="A129" s="48">
        <v>45482</v>
      </c>
      <c r="B129" s="12">
        <v>3</v>
      </c>
    </row>
    <row r="130" spans="1:2" x14ac:dyDescent="0.3">
      <c r="A130" s="48">
        <v>45621</v>
      </c>
      <c r="B130" s="12">
        <v>12</v>
      </c>
    </row>
    <row r="131" spans="1:2" x14ac:dyDescent="0.3">
      <c r="A131" s="17" t="s">
        <v>727</v>
      </c>
      <c r="B131" s="12"/>
    </row>
    <row r="132" spans="1:2" x14ac:dyDescent="0.3">
      <c r="A132" s="48">
        <v>45037</v>
      </c>
      <c r="B132" s="12">
        <v>19</v>
      </c>
    </row>
    <row r="133" spans="1:2" x14ac:dyDescent="0.3">
      <c r="A133" s="48">
        <v>45069</v>
      </c>
      <c r="B133" s="12">
        <v>18</v>
      </c>
    </row>
    <row r="134" spans="1:2" x14ac:dyDescent="0.3">
      <c r="A134" s="48">
        <v>45150</v>
      </c>
      <c r="B134" s="12">
        <v>25</v>
      </c>
    </row>
    <row r="135" spans="1:2" x14ac:dyDescent="0.3">
      <c r="A135" s="48">
        <v>45208</v>
      </c>
      <c r="B135" s="12">
        <v>17</v>
      </c>
    </row>
    <row r="136" spans="1:2" x14ac:dyDescent="0.3">
      <c r="A136" s="48">
        <v>45388</v>
      </c>
      <c r="B136" s="12">
        <v>19</v>
      </c>
    </row>
    <row r="137" spans="1:2" x14ac:dyDescent="0.3">
      <c r="A137" s="48">
        <v>45452</v>
      </c>
      <c r="B137" s="12">
        <v>28</v>
      </c>
    </row>
    <row r="138" spans="1:2" x14ac:dyDescent="0.3">
      <c r="A138" s="48">
        <v>45595</v>
      </c>
      <c r="B138" s="12">
        <v>25</v>
      </c>
    </row>
    <row r="139" spans="1:2" x14ac:dyDescent="0.3">
      <c r="A139" s="48">
        <v>45640</v>
      </c>
      <c r="B139" s="12">
        <v>29</v>
      </c>
    </row>
    <row r="140" spans="1:2" x14ac:dyDescent="0.3">
      <c r="A140" s="48">
        <v>45832</v>
      </c>
      <c r="B140" s="12">
        <v>16</v>
      </c>
    </row>
    <row r="141" spans="1:2" x14ac:dyDescent="0.3">
      <c r="A141" s="48">
        <v>45841</v>
      </c>
      <c r="B141" s="12">
        <v>20</v>
      </c>
    </row>
    <row r="142" spans="1:2" x14ac:dyDescent="0.3">
      <c r="A142" s="17" t="s">
        <v>731</v>
      </c>
      <c r="B142" s="12"/>
    </row>
    <row r="143" spans="1:2" x14ac:dyDescent="0.3">
      <c r="A143" s="48">
        <v>45034</v>
      </c>
      <c r="B143" s="12">
        <v>30</v>
      </c>
    </row>
    <row r="144" spans="1:2" x14ac:dyDescent="0.3">
      <c r="A144" s="48">
        <v>45199</v>
      </c>
      <c r="B144" s="12">
        <v>3</v>
      </c>
    </row>
    <row r="145" spans="1:2" x14ac:dyDescent="0.3">
      <c r="A145" s="48">
        <v>45325</v>
      </c>
      <c r="B145" s="12">
        <v>16</v>
      </c>
    </row>
    <row r="146" spans="1:2" x14ac:dyDescent="0.3">
      <c r="A146" s="48">
        <v>45549</v>
      </c>
      <c r="B146" s="12">
        <v>21</v>
      </c>
    </row>
    <row r="147" spans="1:2" x14ac:dyDescent="0.3">
      <c r="A147" s="48">
        <v>45654</v>
      </c>
      <c r="B147" s="12">
        <v>11</v>
      </c>
    </row>
    <row r="148" spans="1:2" x14ac:dyDescent="0.3">
      <c r="A148" s="17" t="s">
        <v>732</v>
      </c>
      <c r="B148" s="12"/>
    </row>
    <row r="149" spans="1:2" x14ac:dyDescent="0.3">
      <c r="A149" s="48">
        <v>44991</v>
      </c>
      <c r="B149" s="12">
        <v>29</v>
      </c>
    </row>
    <row r="150" spans="1:2" x14ac:dyDescent="0.3">
      <c r="A150" s="48">
        <v>45048</v>
      </c>
      <c r="B150" s="12">
        <v>17</v>
      </c>
    </row>
    <row r="151" spans="1:2" x14ac:dyDescent="0.3">
      <c r="A151" s="48">
        <v>45086</v>
      </c>
      <c r="B151" s="12">
        <v>10</v>
      </c>
    </row>
    <row r="152" spans="1:2" x14ac:dyDescent="0.3">
      <c r="A152" s="48">
        <v>45141</v>
      </c>
      <c r="B152" s="12">
        <v>27</v>
      </c>
    </row>
    <row r="153" spans="1:2" x14ac:dyDescent="0.3">
      <c r="A153" s="48">
        <v>45360</v>
      </c>
      <c r="B153" s="12">
        <v>17</v>
      </c>
    </row>
    <row r="154" spans="1:2" x14ac:dyDescent="0.3">
      <c r="A154" s="48">
        <v>45450</v>
      </c>
      <c r="B154" s="12">
        <v>2</v>
      </c>
    </row>
    <row r="155" spans="1:2" x14ac:dyDescent="0.3">
      <c r="A155" s="17" t="s">
        <v>729</v>
      </c>
      <c r="B155" s="12"/>
    </row>
    <row r="156" spans="1:2" x14ac:dyDescent="0.3">
      <c r="A156" s="48">
        <v>45057</v>
      </c>
      <c r="B156" s="12">
        <v>17</v>
      </c>
    </row>
    <row r="157" spans="1:2" x14ac:dyDescent="0.3">
      <c r="A157" s="48">
        <v>45141</v>
      </c>
      <c r="B157" s="12">
        <v>0</v>
      </c>
    </row>
    <row r="158" spans="1:2" x14ac:dyDescent="0.3">
      <c r="A158" s="48">
        <v>45542</v>
      </c>
      <c r="B158" s="12">
        <v>11</v>
      </c>
    </row>
    <row r="159" spans="1:2" x14ac:dyDescent="0.3">
      <c r="A159" s="48">
        <v>45589</v>
      </c>
      <c r="B159" s="12">
        <v>4</v>
      </c>
    </row>
    <row r="160" spans="1:2" x14ac:dyDescent="0.3">
      <c r="A160" s="48">
        <v>45641</v>
      </c>
      <c r="B160" s="12">
        <v>5</v>
      </c>
    </row>
    <row r="161" spans="1:2" x14ac:dyDescent="0.3">
      <c r="A161" s="48">
        <v>45740</v>
      </c>
      <c r="B161" s="12">
        <v>1</v>
      </c>
    </row>
    <row r="162" spans="1:2" x14ac:dyDescent="0.3">
      <c r="A162" s="48">
        <v>45835</v>
      </c>
      <c r="B162" s="12">
        <v>14</v>
      </c>
    </row>
    <row r="163" spans="1:2" x14ac:dyDescent="0.3">
      <c r="A163" s="48">
        <v>45860</v>
      </c>
      <c r="B163" s="12">
        <v>27</v>
      </c>
    </row>
    <row r="164" spans="1:2" x14ac:dyDescent="0.3">
      <c r="A164" s="17" t="s">
        <v>730</v>
      </c>
      <c r="B164" s="12"/>
    </row>
    <row r="165" spans="1:2" x14ac:dyDescent="0.3">
      <c r="A165" s="48">
        <v>45354</v>
      </c>
      <c r="B165" s="12">
        <v>16</v>
      </c>
    </row>
    <row r="166" spans="1:2" x14ac:dyDescent="0.3">
      <c r="A166" s="48">
        <v>45484</v>
      </c>
      <c r="B166" s="12">
        <v>20</v>
      </c>
    </row>
    <row r="167" spans="1:2" x14ac:dyDescent="0.3">
      <c r="A167" s="48">
        <v>45568</v>
      </c>
      <c r="B167" s="12">
        <v>8</v>
      </c>
    </row>
    <row r="168" spans="1:2" x14ac:dyDescent="0.3">
      <c r="A168" s="48">
        <v>45666</v>
      </c>
      <c r="B168" s="12">
        <v>6</v>
      </c>
    </row>
    <row r="169" spans="1:2" x14ac:dyDescent="0.3">
      <c r="A169" s="48">
        <v>45684</v>
      </c>
      <c r="B169" s="12">
        <v>19</v>
      </c>
    </row>
    <row r="170" spans="1:2" x14ac:dyDescent="0.3">
      <c r="A170" s="48">
        <v>45793</v>
      </c>
      <c r="B170" s="12">
        <v>11</v>
      </c>
    </row>
    <row r="171" spans="1:2" x14ac:dyDescent="0.3">
      <c r="A171" s="48">
        <v>45870</v>
      </c>
      <c r="B171" s="12">
        <v>20</v>
      </c>
    </row>
    <row r="172" spans="1:2" x14ac:dyDescent="0.3">
      <c r="A172" s="17" t="s">
        <v>728</v>
      </c>
      <c r="B172" s="12"/>
    </row>
    <row r="173" spans="1:2" x14ac:dyDescent="0.3">
      <c r="A173" s="48">
        <v>44938</v>
      </c>
      <c r="B173" s="12">
        <v>14</v>
      </c>
    </row>
    <row r="174" spans="1:2" x14ac:dyDescent="0.3">
      <c r="A174" s="48">
        <v>44980</v>
      </c>
      <c r="B174" s="12">
        <v>23</v>
      </c>
    </row>
    <row r="175" spans="1:2" x14ac:dyDescent="0.3">
      <c r="A175" s="48">
        <v>45063</v>
      </c>
      <c r="B175" s="12">
        <v>17</v>
      </c>
    </row>
    <row r="176" spans="1:2" x14ac:dyDescent="0.3">
      <c r="A176" s="48">
        <v>45204</v>
      </c>
      <c r="B176" s="12">
        <v>26</v>
      </c>
    </row>
    <row r="177" spans="1:2" x14ac:dyDescent="0.3">
      <c r="A177" s="48">
        <v>45214</v>
      </c>
      <c r="B177" s="12">
        <v>29</v>
      </c>
    </row>
    <row r="178" spans="1:2" x14ac:dyDescent="0.3">
      <c r="A178" s="48">
        <v>45341</v>
      </c>
      <c r="B178" s="12">
        <v>16</v>
      </c>
    </row>
    <row r="179" spans="1:2" x14ac:dyDescent="0.3">
      <c r="A179" s="48">
        <v>45447</v>
      </c>
      <c r="B179" s="12">
        <v>12</v>
      </c>
    </row>
    <row r="180" spans="1:2" x14ac:dyDescent="0.3">
      <c r="A180" s="48">
        <v>45544</v>
      </c>
      <c r="B180" s="12">
        <v>22</v>
      </c>
    </row>
    <row r="181" spans="1:2" x14ac:dyDescent="0.3">
      <c r="A181" s="48">
        <v>45576</v>
      </c>
      <c r="B181" s="12">
        <v>29</v>
      </c>
    </row>
    <row r="182" spans="1:2" x14ac:dyDescent="0.3">
      <c r="A182" s="48">
        <v>45730</v>
      </c>
      <c r="B182" s="12">
        <v>25</v>
      </c>
    </row>
    <row r="183" spans="1:2" x14ac:dyDescent="0.3">
      <c r="A183" s="48">
        <v>45890</v>
      </c>
      <c r="B183" s="12">
        <v>22</v>
      </c>
    </row>
    <row r="184" spans="1:2" x14ac:dyDescent="0.3">
      <c r="A184" s="16" t="s">
        <v>657</v>
      </c>
      <c r="B184" s="12"/>
    </row>
    <row r="185" spans="1:2" x14ac:dyDescent="0.3">
      <c r="A185" s="17" t="s">
        <v>733</v>
      </c>
      <c r="B185" s="12"/>
    </row>
    <row r="186" spans="1:2" x14ac:dyDescent="0.3">
      <c r="A186" s="48">
        <v>45019</v>
      </c>
      <c r="B186" s="12">
        <v>13</v>
      </c>
    </row>
    <row r="187" spans="1:2" x14ac:dyDescent="0.3">
      <c r="A187" s="48">
        <v>45099</v>
      </c>
      <c r="B187" s="12">
        <v>29</v>
      </c>
    </row>
    <row r="188" spans="1:2" x14ac:dyDescent="0.3">
      <c r="A188" s="48">
        <v>45290</v>
      </c>
      <c r="B188" s="12">
        <v>9</v>
      </c>
    </row>
    <row r="189" spans="1:2" x14ac:dyDescent="0.3">
      <c r="A189" s="48">
        <v>45679</v>
      </c>
      <c r="B189" s="12">
        <v>0</v>
      </c>
    </row>
    <row r="190" spans="1:2" x14ac:dyDescent="0.3">
      <c r="A190" s="48">
        <v>45703</v>
      </c>
      <c r="B190" s="12">
        <v>12</v>
      </c>
    </row>
    <row r="191" spans="1:2" x14ac:dyDescent="0.3">
      <c r="A191" s="48">
        <v>45817</v>
      </c>
      <c r="B191" s="12">
        <v>9</v>
      </c>
    </row>
    <row r="192" spans="1:2" x14ac:dyDescent="0.3">
      <c r="A192" s="48">
        <v>45823</v>
      </c>
      <c r="B192" s="12">
        <v>27</v>
      </c>
    </row>
    <row r="193" spans="1:2" x14ac:dyDescent="0.3">
      <c r="A193" s="17" t="s">
        <v>727</v>
      </c>
      <c r="B193" s="12"/>
    </row>
    <row r="194" spans="1:2" x14ac:dyDescent="0.3">
      <c r="A194" s="48">
        <v>45042</v>
      </c>
      <c r="B194" s="12">
        <v>0</v>
      </c>
    </row>
    <row r="195" spans="1:2" x14ac:dyDescent="0.3">
      <c r="A195" s="48">
        <v>45361</v>
      </c>
      <c r="B195" s="12">
        <v>30</v>
      </c>
    </row>
    <row r="196" spans="1:2" x14ac:dyDescent="0.3">
      <c r="A196" s="48">
        <v>45417</v>
      </c>
      <c r="B196" s="12">
        <v>13</v>
      </c>
    </row>
    <row r="197" spans="1:2" x14ac:dyDescent="0.3">
      <c r="A197" s="48">
        <v>45482</v>
      </c>
      <c r="B197" s="12">
        <v>30</v>
      </c>
    </row>
    <row r="198" spans="1:2" x14ac:dyDescent="0.3">
      <c r="A198" s="48">
        <v>45523</v>
      </c>
      <c r="B198" s="12">
        <v>19</v>
      </c>
    </row>
    <row r="199" spans="1:2" x14ac:dyDescent="0.3">
      <c r="A199" s="48">
        <v>45578</v>
      </c>
      <c r="B199" s="12">
        <v>11</v>
      </c>
    </row>
    <row r="200" spans="1:2" x14ac:dyDescent="0.3">
      <c r="A200" s="48">
        <v>45634</v>
      </c>
      <c r="B200" s="12">
        <v>0</v>
      </c>
    </row>
    <row r="201" spans="1:2" x14ac:dyDescent="0.3">
      <c r="A201" s="48">
        <v>45791</v>
      </c>
      <c r="B201" s="12">
        <v>10</v>
      </c>
    </row>
    <row r="202" spans="1:2" x14ac:dyDescent="0.3">
      <c r="A202" s="48">
        <v>45809</v>
      </c>
      <c r="B202" s="12">
        <v>5</v>
      </c>
    </row>
    <row r="203" spans="1:2" x14ac:dyDescent="0.3">
      <c r="A203" s="48">
        <v>45899</v>
      </c>
      <c r="B203" s="12">
        <v>23</v>
      </c>
    </row>
    <row r="204" spans="1:2" x14ac:dyDescent="0.3">
      <c r="A204" s="17" t="s">
        <v>731</v>
      </c>
      <c r="B204" s="12"/>
    </row>
    <row r="205" spans="1:2" x14ac:dyDescent="0.3">
      <c r="A205" s="48">
        <v>44936</v>
      </c>
      <c r="B205" s="12">
        <v>19</v>
      </c>
    </row>
    <row r="206" spans="1:2" x14ac:dyDescent="0.3">
      <c r="A206" s="48">
        <v>45029</v>
      </c>
      <c r="B206" s="12">
        <v>7</v>
      </c>
    </row>
    <row r="207" spans="1:2" x14ac:dyDescent="0.3">
      <c r="A207" s="48">
        <v>45286</v>
      </c>
      <c r="B207" s="12">
        <v>8</v>
      </c>
    </row>
    <row r="208" spans="1:2" x14ac:dyDescent="0.3">
      <c r="A208" s="48">
        <v>45497</v>
      </c>
      <c r="B208" s="12">
        <v>15</v>
      </c>
    </row>
    <row r="209" spans="1:2" x14ac:dyDescent="0.3">
      <c r="A209" s="48">
        <v>45678</v>
      </c>
      <c r="B209" s="12">
        <v>26</v>
      </c>
    </row>
    <row r="210" spans="1:2" x14ac:dyDescent="0.3">
      <c r="A210" s="48">
        <v>45899</v>
      </c>
      <c r="B210" s="12">
        <v>4</v>
      </c>
    </row>
    <row r="211" spans="1:2" x14ac:dyDescent="0.3">
      <c r="A211" s="17" t="s">
        <v>732</v>
      </c>
      <c r="B211" s="12"/>
    </row>
    <row r="212" spans="1:2" x14ac:dyDescent="0.3">
      <c r="A212" s="48">
        <v>45028</v>
      </c>
      <c r="B212" s="12">
        <v>5</v>
      </c>
    </row>
    <row r="213" spans="1:2" x14ac:dyDescent="0.3">
      <c r="A213" s="48">
        <v>45249</v>
      </c>
      <c r="B213" s="12">
        <v>24</v>
      </c>
    </row>
    <row r="214" spans="1:2" x14ac:dyDescent="0.3">
      <c r="A214" s="48">
        <v>45347</v>
      </c>
      <c r="B214" s="12">
        <v>13</v>
      </c>
    </row>
    <row r="215" spans="1:2" x14ac:dyDescent="0.3">
      <c r="A215" s="48">
        <v>45435</v>
      </c>
      <c r="B215" s="12">
        <v>22</v>
      </c>
    </row>
    <row r="216" spans="1:2" x14ac:dyDescent="0.3">
      <c r="A216" s="48">
        <v>45491</v>
      </c>
      <c r="B216" s="12">
        <v>20</v>
      </c>
    </row>
    <row r="217" spans="1:2" x14ac:dyDescent="0.3">
      <c r="A217" s="48">
        <v>45600</v>
      </c>
      <c r="B217" s="12">
        <v>3</v>
      </c>
    </row>
    <row r="218" spans="1:2" x14ac:dyDescent="0.3">
      <c r="A218" s="48">
        <v>45617</v>
      </c>
      <c r="B218" s="12">
        <v>30</v>
      </c>
    </row>
    <row r="219" spans="1:2" x14ac:dyDescent="0.3">
      <c r="A219" s="48">
        <v>45670</v>
      </c>
      <c r="B219" s="12">
        <v>26</v>
      </c>
    </row>
    <row r="220" spans="1:2" x14ac:dyDescent="0.3">
      <c r="A220" s="48">
        <v>45756</v>
      </c>
      <c r="B220" s="12">
        <v>3</v>
      </c>
    </row>
    <row r="221" spans="1:2" x14ac:dyDescent="0.3">
      <c r="A221" s="48">
        <v>45769</v>
      </c>
      <c r="B221" s="12">
        <v>20</v>
      </c>
    </row>
    <row r="222" spans="1:2" x14ac:dyDescent="0.3">
      <c r="A222" s="17" t="s">
        <v>729</v>
      </c>
      <c r="B222" s="12"/>
    </row>
    <row r="223" spans="1:2" x14ac:dyDescent="0.3">
      <c r="A223" s="48">
        <v>44985</v>
      </c>
      <c r="B223" s="12">
        <v>0</v>
      </c>
    </row>
    <row r="224" spans="1:2" x14ac:dyDescent="0.3">
      <c r="A224" s="48">
        <v>45108</v>
      </c>
      <c r="B224" s="12">
        <v>10</v>
      </c>
    </row>
    <row r="225" spans="1:2" x14ac:dyDescent="0.3">
      <c r="A225" s="48">
        <v>45137</v>
      </c>
      <c r="B225" s="12">
        <v>20</v>
      </c>
    </row>
    <row r="226" spans="1:2" x14ac:dyDescent="0.3">
      <c r="A226" s="48">
        <v>45323</v>
      </c>
      <c r="B226" s="12">
        <v>20</v>
      </c>
    </row>
    <row r="227" spans="1:2" x14ac:dyDescent="0.3">
      <c r="A227" s="48">
        <v>45754</v>
      </c>
      <c r="B227" s="12">
        <v>4</v>
      </c>
    </row>
    <row r="228" spans="1:2" x14ac:dyDescent="0.3">
      <c r="A228" s="48">
        <v>45880</v>
      </c>
      <c r="B228" s="12">
        <v>17</v>
      </c>
    </row>
    <row r="229" spans="1:2" x14ac:dyDescent="0.3">
      <c r="A229" s="17" t="s">
        <v>730</v>
      </c>
      <c r="B229" s="12"/>
    </row>
    <row r="230" spans="1:2" x14ac:dyDescent="0.3">
      <c r="A230" s="48">
        <v>45224</v>
      </c>
      <c r="B230" s="12">
        <v>30</v>
      </c>
    </row>
    <row r="231" spans="1:2" x14ac:dyDescent="0.3">
      <c r="A231" s="48">
        <v>45774</v>
      </c>
      <c r="B231" s="12">
        <v>28</v>
      </c>
    </row>
    <row r="232" spans="1:2" x14ac:dyDescent="0.3">
      <c r="A232" s="48">
        <v>45882</v>
      </c>
      <c r="B232" s="12">
        <v>21</v>
      </c>
    </row>
    <row r="233" spans="1:2" x14ac:dyDescent="0.3">
      <c r="A233" s="17" t="s">
        <v>728</v>
      </c>
      <c r="B233" s="12"/>
    </row>
    <row r="234" spans="1:2" x14ac:dyDescent="0.3">
      <c r="A234" s="48">
        <v>45117</v>
      </c>
      <c r="B234" s="12">
        <v>22</v>
      </c>
    </row>
    <row r="235" spans="1:2" x14ac:dyDescent="0.3">
      <c r="A235" s="48">
        <v>45167</v>
      </c>
      <c r="B235" s="12">
        <v>21</v>
      </c>
    </row>
    <row r="236" spans="1:2" x14ac:dyDescent="0.3">
      <c r="A236" s="48">
        <v>45183</v>
      </c>
      <c r="B236" s="12">
        <v>2</v>
      </c>
    </row>
    <row r="237" spans="1:2" x14ac:dyDescent="0.3">
      <c r="A237" s="48">
        <v>45301</v>
      </c>
      <c r="B237" s="12">
        <v>13</v>
      </c>
    </row>
    <row r="238" spans="1:2" x14ac:dyDescent="0.3">
      <c r="A238" s="48">
        <v>45311</v>
      </c>
      <c r="B238" s="12">
        <v>24</v>
      </c>
    </row>
    <row r="239" spans="1:2" x14ac:dyDescent="0.3">
      <c r="A239" s="48">
        <v>45367</v>
      </c>
      <c r="B239" s="12">
        <v>28</v>
      </c>
    </row>
    <row r="240" spans="1:2" x14ac:dyDescent="0.3">
      <c r="A240" s="48">
        <v>45391</v>
      </c>
      <c r="B240" s="12">
        <v>9</v>
      </c>
    </row>
    <row r="241" spans="1:2" x14ac:dyDescent="0.3">
      <c r="A241" s="48">
        <v>45430</v>
      </c>
      <c r="B241" s="12">
        <v>3</v>
      </c>
    </row>
    <row r="242" spans="1:2" x14ac:dyDescent="0.3">
      <c r="A242" s="48">
        <v>45514</v>
      </c>
      <c r="B242" s="12">
        <v>28</v>
      </c>
    </row>
    <row r="243" spans="1:2" x14ac:dyDescent="0.3">
      <c r="A243" s="48">
        <v>45616</v>
      </c>
      <c r="B243" s="12">
        <v>25</v>
      </c>
    </row>
    <row r="244" spans="1:2" x14ac:dyDescent="0.3">
      <c r="A244" s="48">
        <v>45626</v>
      </c>
      <c r="B244" s="12">
        <v>30</v>
      </c>
    </row>
    <row r="245" spans="1:2" x14ac:dyDescent="0.3">
      <c r="A245" s="48">
        <v>45636</v>
      </c>
      <c r="B245" s="12">
        <v>29</v>
      </c>
    </row>
    <row r="246" spans="1:2" x14ac:dyDescent="0.3">
      <c r="A246" s="16" t="s">
        <v>656</v>
      </c>
      <c r="B246" s="12"/>
    </row>
    <row r="247" spans="1:2" x14ac:dyDescent="0.3">
      <c r="A247" s="17" t="s">
        <v>733</v>
      </c>
      <c r="B247" s="12"/>
    </row>
    <row r="248" spans="1:2" x14ac:dyDescent="0.3">
      <c r="A248" s="48">
        <v>45032</v>
      </c>
      <c r="B248" s="12">
        <v>3</v>
      </c>
    </row>
    <row r="249" spans="1:2" x14ac:dyDescent="0.3">
      <c r="A249" s="48">
        <v>45073</v>
      </c>
      <c r="B249" s="12">
        <v>23</v>
      </c>
    </row>
    <row r="250" spans="1:2" x14ac:dyDescent="0.3">
      <c r="A250" s="48">
        <v>45319</v>
      </c>
      <c r="B250" s="12">
        <v>12</v>
      </c>
    </row>
    <row r="251" spans="1:2" x14ac:dyDescent="0.3">
      <c r="A251" s="48">
        <v>45369</v>
      </c>
      <c r="B251" s="12">
        <v>3</v>
      </c>
    </row>
    <row r="252" spans="1:2" x14ac:dyDescent="0.3">
      <c r="A252" s="48">
        <v>45386</v>
      </c>
      <c r="B252" s="12">
        <v>20</v>
      </c>
    </row>
    <row r="253" spans="1:2" x14ac:dyDescent="0.3">
      <c r="A253" s="48">
        <v>45643</v>
      </c>
      <c r="B253" s="12">
        <v>1</v>
      </c>
    </row>
    <row r="254" spans="1:2" x14ac:dyDescent="0.3">
      <c r="A254" s="48">
        <v>45703</v>
      </c>
      <c r="B254" s="12">
        <v>0</v>
      </c>
    </row>
    <row r="255" spans="1:2" x14ac:dyDescent="0.3">
      <c r="A255" s="48">
        <v>45704</v>
      </c>
      <c r="B255" s="12">
        <v>29</v>
      </c>
    </row>
    <row r="256" spans="1:2" x14ac:dyDescent="0.3">
      <c r="A256" s="48">
        <v>45832</v>
      </c>
      <c r="B256" s="12">
        <v>20</v>
      </c>
    </row>
    <row r="257" spans="1:2" x14ac:dyDescent="0.3">
      <c r="A257" s="17" t="s">
        <v>727</v>
      </c>
      <c r="B257" s="12"/>
    </row>
    <row r="258" spans="1:2" x14ac:dyDescent="0.3">
      <c r="A258" s="48">
        <v>44999</v>
      </c>
      <c r="B258" s="12">
        <v>4</v>
      </c>
    </row>
    <row r="259" spans="1:2" x14ac:dyDescent="0.3">
      <c r="A259" s="48">
        <v>45267</v>
      </c>
      <c r="B259" s="12">
        <v>26</v>
      </c>
    </row>
    <row r="260" spans="1:2" x14ac:dyDescent="0.3">
      <c r="A260" s="48">
        <v>45325</v>
      </c>
      <c r="B260" s="12">
        <v>18</v>
      </c>
    </row>
    <row r="261" spans="1:2" x14ac:dyDescent="0.3">
      <c r="A261" s="48">
        <v>45358</v>
      </c>
      <c r="B261" s="12">
        <v>18</v>
      </c>
    </row>
    <row r="262" spans="1:2" x14ac:dyDescent="0.3">
      <c r="A262" s="48">
        <v>45450</v>
      </c>
      <c r="B262" s="12">
        <v>19</v>
      </c>
    </row>
    <row r="263" spans="1:2" x14ac:dyDescent="0.3">
      <c r="A263" s="48">
        <v>45809</v>
      </c>
      <c r="B263" s="12">
        <v>4</v>
      </c>
    </row>
    <row r="264" spans="1:2" x14ac:dyDescent="0.3">
      <c r="A264" s="17" t="s">
        <v>731</v>
      </c>
      <c r="B264" s="12"/>
    </row>
    <row r="265" spans="1:2" x14ac:dyDescent="0.3">
      <c r="A265" s="48">
        <v>44985</v>
      </c>
      <c r="B265" s="12">
        <v>20</v>
      </c>
    </row>
    <row r="266" spans="1:2" x14ac:dyDescent="0.3">
      <c r="A266" s="48">
        <v>45108</v>
      </c>
      <c r="B266" s="12">
        <v>7</v>
      </c>
    </row>
    <row r="267" spans="1:2" x14ac:dyDescent="0.3">
      <c r="A267" s="48">
        <v>45260</v>
      </c>
      <c r="B267" s="12">
        <v>10</v>
      </c>
    </row>
    <row r="268" spans="1:2" x14ac:dyDescent="0.3">
      <c r="A268" s="48">
        <v>45304</v>
      </c>
      <c r="B268" s="12">
        <v>23</v>
      </c>
    </row>
    <row r="269" spans="1:2" x14ac:dyDescent="0.3">
      <c r="A269" s="48">
        <v>45411</v>
      </c>
      <c r="B269" s="12">
        <v>20</v>
      </c>
    </row>
    <row r="270" spans="1:2" x14ac:dyDescent="0.3">
      <c r="A270" s="48">
        <v>45653</v>
      </c>
      <c r="B270" s="12">
        <v>6</v>
      </c>
    </row>
    <row r="271" spans="1:2" x14ac:dyDescent="0.3">
      <c r="A271" s="48">
        <v>45809</v>
      </c>
      <c r="B271" s="12">
        <v>26</v>
      </c>
    </row>
    <row r="272" spans="1:2" x14ac:dyDescent="0.3">
      <c r="A272" s="17" t="s">
        <v>732</v>
      </c>
      <c r="B272" s="12"/>
    </row>
    <row r="273" spans="1:2" x14ac:dyDescent="0.3">
      <c r="A273" s="48">
        <v>44948</v>
      </c>
      <c r="B273" s="12">
        <v>0</v>
      </c>
    </row>
    <row r="274" spans="1:2" x14ac:dyDescent="0.3">
      <c r="A274" s="48">
        <v>44976</v>
      </c>
      <c r="B274" s="12">
        <v>21</v>
      </c>
    </row>
    <row r="275" spans="1:2" x14ac:dyDescent="0.3">
      <c r="A275" s="48">
        <v>45035</v>
      </c>
      <c r="B275" s="12">
        <v>9</v>
      </c>
    </row>
    <row r="276" spans="1:2" x14ac:dyDescent="0.3">
      <c r="A276" s="48">
        <v>45262</v>
      </c>
      <c r="B276" s="12">
        <v>14</v>
      </c>
    </row>
    <row r="277" spans="1:2" x14ac:dyDescent="0.3">
      <c r="A277" s="48">
        <v>45307</v>
      </c>
      <c r="B277" s="12">
        <v>26</v>
      </c>
    </row>
    <row r="278" spans="1:2" x14ac:dyDescent="0.3">
      <c r="A278" s="48">
        <v>45382</v>
      </c>
      <c r="B278" s="12">
        <v>17</v>
      </c>
    </row>
    <row r="279" spans="1:2" x14ac:dyDescent="0.3">
      <c r="A279" s="48">
        <v>45531</v>
      </c>
      <c r="B279" s="12">
        <v>23</v>
      </c>
    </row>
    <row r="280" spans="1:2" x14ac:dyDescent="0.3">
      <c r="A280" s="48">
        <v>45769</v>
      </c>
      <c r="B280" s="12">
        <v>10</v>
      </c>
    </row>
    <row r="281" spans="1:2" x14ac:dyDescent="0.3">
      <c r="A281" s="48">
        <v>45835</v>
      </c>
      <c r="B281" s="12">
        <v>8</v>
      </c>
    </row>
    <row r="282" spans="1:2" x14ac:dyDescent="0.3">
      <c r="A282" s="48">
        <v>45890</v>
      </c>
      <c r="B282" s="12">
        <v>24</v>
      </c>
    </row>
    <row r="283" spans="1:2" x14ac:dyDescent="0.3">
      <c r="A283" s="17" t="s">
        <v>729</v>
      </c>
      <c r="B283" s="12"/>
    </row>
    <row r="284" spans="1:2" x14ac:dyDescent="0.3">
      <c r="A284" s="48">
        <v>44952</v>
      </c>
      <c r="B284" s="12">
        <v>20</v>
      </c>
    </row>
    <row r="285" spans="1:2" x14ac:dyDescent="0.3">
      <c r="A285" s="48">
        <v>44956</v>
      </c>
      <c r="B285" s="12">
        <v>22</v>
      </c>
    </row>
    <row r="286" spans="1:2" x14ac:dyDescent="0.3">
      <c r="A286" s="48">
        <v>45168</v>
      </c>
      <c r="B286" s="12">
        <v>2</v>
      </c>
    </row>
    <row r="287" spans="1:2" x14ac:dyDescent="0.3">
      <c r="A287" s="48">
        <v>45413</v>
      </c>
      <c r="B287" s="12">
        <v>25</v>
      </c>
    </row>
    <row r="288" spans="1:2" x14ac:dyDescent="0.3">
      <c r="A288" s="17" t="s">
        <v>730</v>
      </c>
      <c r="B288" s="12"/>
    </row>
    <row r="289" spans="1:2" x14ac:dyDescent="0.3">
      <c r="A289" s="48">
        <v>45002</v>
      </c>
      <c r="B289" s="12">
        <v>20</v>
      </c>
    </row>
    <row r="290" spans="1:2" x14ac:dyDescent="0.3">
      <c r="A290" s="48">
        <v>45078</v>
      </c>
      <c r="B290" s="12">
        <v>7</v>
      </c>
    </row>
    <row r="291" spans="1:2" x14ac:dyDescent="0.3">
      <c r="A291" s="48">
        <v>45440</v>
      </c>
      <c r="B291" s="12">
        <v>21</v>
      </c>
    </row>
    <row r="292" spans="1:2" x14ac:dyDescent="0.3">
      <c r="A292" s="48">
        <v>45649</v>
      </c>
      <c r="B292" s="12">
        <v>19</v>
      </c>
    </row>
    <row r="293" spans="1:2" x14ac:dyDescent="0.3">
      <c r="A293" s="48">
        <v>45727</v>
      </c>
      <c r="B293" s="12">
        <v>15</v>
      </c>
    </row>
    <row r="294" spans="1:2" x14ac:dyDescent="0.3">
      <c r="A294" s="48">
        <v>45751</v>
      </c>
      <c r="B294" s="12">
        <v>9</v>
      </c>
    </row>
    <row r="295" spans="1:2" x14ac:dyDescent="0.3">
      <c r="A295" s="48">
        <v>45775</v>
      </c>
      <c r="B295" s="12">
        <v>21</v>
      </c>
    </row>
    <row r="296" spans="1:2" x14ac:dyDescent="0.3">
      <c r="A296" s="17" t="s">
        <v>728</v>
      </c>
      <c r="B296" s="12"/>
    </row>
    <row r="297" spans="1:2" x14ac:dyDescent="0.3">
      <c r="A297" s="48">
        <v>44985</v>
      </c>
      <c r="B297" s="12">
        <v>6</v>
      </c>
    </row>
    <row r="298" spans="1:2" x14ac:dyDescent="0.3">
      <c r="A298" s="48">
        <v>45030</v>
      </c>
      <c r="B298" s="12">
        <v>29</v>
      </c>
    </row>
    <row r="299" spans="1:2" x14ac:dyDescent="0.3">
      <c r="A299" s="48">
        <v>45358</v>
      </c>
      <c r="B299" s="12">
        <v>27</v>
      </c>
    </row>
    <row r="300" spans="1:2" x14ac:dyDescent="0.3">
      <c r="A300" s="48">
        <v>45526</v>
      </c>
      <c r="B300" s="12">
        <v>13</v>
      </c>
    </row>
    <row r="301" spans="1:2" x14ac:dyDescent="0.3">
      <c r="A301" s="48">
        <v>45597</v>
      </c>
      <c r="B301" s="12">
        <v>11</v>
      </c>
    </row>
    <row r="302" spans="1:2" x14ac:dyDescent="0.3">
      <c r="A302" s="48">
        <v>45630</v>
      </c>
      <c r="B302" s="12">
        <v>8</v>
      </c>
    </row>
    <row r="303" spans="1:2" x14ac:dyDescent="0.3">
      <c r="A303" s="48">
        <v>45739</v>
      </c>
      <c r="B303" s="12">
        <v>10</v>
      </c>
    </row>
    <row r="304" spans="1:2" x14ac:dyDescent="0.3">
      <c r="A304" s="48">
        <v>45806</v>
      </c>
      <c r="B304" s="12">
        <v>22</v>
      </c>
    </row>
    <row r="305" spans="1:2" x14ac:dyDescent="0.3">
      <c r="A305" s="16" t="s">
        <v>654</v>
      </c>
      <c r="B305" s="12"/>
    </row>
    <row r="306" spans="1:2" x14ac:dyDescent="0.3">
      <c r="A306" s="17" t="s">
        <v>733</v>
      </c>
      <c r="B306" s="12"/>
    </row>
    <row r="307" spans="1:2" x14ac:dyDescent="0.3">
      <c r="A307" s="48">
        <v>45053</v>
      </c>
      <c r="B307" s="12">
        <v>13</v>
      </c>
    </row>
    <row r="308" spans="1:2" x14ac:dyDescent="0.3">
      <c r="A308" s="48">
        <v>45078</v>
      </c>
      <c r="B308" s="12">
        <v>0</v>
      </c>
    </row>
    <row r="309" spans="1:2" x14ac:dyDescent="0.3">
      <c r="A309" s="48">
        <v>45168</v>
      </c>
      <c r="B309" s="12">
        <v>4</v>
      </c>
    </row>
    <row r="310" spans="1:2" x14ac:dyDescent="0.3">
      <c r="A310" s="48">
        <v>45189</v>
      </c>
      <c r="B310" s="12">
        <v>8</v>
      </c>
    </row>
    <row r="311" spans="1:2" x14ac:dyDescent="0.3">
      <c r="A311" s="48">
        <v>45439</v>
      </c>
      <c r="B311" s="12">
        <v>21</v>
      </c>
    </row>
    <row r="312" spans="1:2" x14ac:dyDescent="0.3">
      <c r="A312" s="48">
        <v>45626</v>
      </c>
      <c r="B312" s="12">
        <v>10</v>
      </c>
    </row>
    <row r="313" spans="1:2" x14ac:dyDescent="0.3">
      <c r="A313" s="48">
        <v>45813</v>
      </c>
      <c r="B313" s="12">
        <v>9</v>
      </c>
    </row>
    <row r="314" spans="1:2" x14ac:dyDescent="0.3">
      <c r="A314" s="17" t="s">
        <v>727</v>
      </c>
      <c r="B314" s="12"/>
    </row>
    <row r="315" spans="1:2" x14ac:dyDescent="0.3">
      <c r="A315" s="48">
        <v>45187</v>
      </c>
      <c r="B315" s="12">
        <v>20</v>
      </c>
    </row>
    <row r="316" spans="1:2" x14ac:dyDescent="0.3">
      <c r="A316" s="48">
        <v>45204</v>
      </c>
      <c r="B316" s="12">
        <v>1</v>
      </c>
    </row>
    <row r="317" spans="1:2" x14ac:dyDescent="0.3">
      <c r="A317" s="48">
        <v>45282</v>
      </c>
      <c r="B317" s="12">
        <v>25</v>
      </c>
    </row>
    <row r="318" spans="1:2" x14ac:dyDescent="0.3">
      <c r="A318" s="48">
        <v>45303</v>
      </c>
      <c r="B318" s="12">
        <v>17</v>
      </c>
    </row>
    <row r="319" spans="1:2" x14ac:dyDescent="0.3">
      <c r="A319" s="48">
        <v>45304</v>
      </c>
      <c r="B319" s="12">
        <v>9</v>
      </c>
    </row>
    <row r="320" spans="1:2" x14ac:dyDescent="0.3">
      <c r="A320" s="48">
        <v>45413</v>
      </c>
      <c r="B320" s="12">
        <v>15</v>
      </c>
    </row>
    <row r="321" spans="1:2" x14ac:dyDescent="0.3">
      <c r="A321" s="48">
        <v>45531</v>
      </c>
      <c r="B321" s="12">
        <v>22</v>
      </c>
    </row>
    <row r="322" spans="1:2" x14ac:dyDescent="0.3">
      <c r="A322" s="48">
        <v>45653</v>
      </c>
      <c r="B322" s="12">
        <v>19</v>
      </c>
    </row>
    <row r="323" spans="1:2" x14ac:dyDescent="0.3">
      <c r="A323" s="48">
        <v>45661</v>
      </c>
      <c r="B323" s="12">
        <v>1</v>
      </c>
    </row>
    <row r="324" spans="1:2" x14ac:dyDescent="0.3">
      <c r="A324" s="48">
        <v>45731</v>
      </c>
      <c r="B324" s="12">
        <v>14</v>
      </c>
    </row>
    <row r="325" spans="1:2" x14ac:dyDescent="0.3">
      <c r="A325" s="17" t="s">
        <v>731</v>
      </c>
      <c r="B325" s="12"/>
    </row>
    <row r="326" spans="1:2" x14ac:dyDescent="0.3">
      <c r="A326" s="48">
        <v>45056</v>
      </c>
      <c r="B326" s="12">
        <v>17</v>
      </c>
    </row>
    <row r="327" spans="1:2" x14ac:dyDescent="0.3">
      <c r="A327" s="48">
        <v>45066</v>
      </c>
      <c r="B327" s="12">
        <v>30</v>
      </c>
    </row>
    <row r="328" spans="1:2" x14ac:dyDescent="0.3">
      <c r="A328" s="48">
        <v>45229</v>
      </c>
      <c r="B328" s="12">
        <v>15</v>
      </c>
    </row>
    <row r="329" spans="1:2" x14ac:dyDescent="0.3">
      <c r="A329" s="48">
        <v>45349</v>
      </c>
      <c r="B329" s="12">
        <v>28</v>
      </c>
    </row>
    <row r="330" spans="1:2" x14ac:dyDescent="0.3">
      <c r="A330" s="48">
        <v>45608</v>
      </c>
      <c r="B330" s="12">
        <v>9</v>
      </c>
    </row>
    <row r="331" spans="1:2" x14ac:dyDescent="0.3">
      <c r="A331" s="48">
        <v>45724</v>
      </c>
      <c r="B331" s="12">
        <v>7</v>
      </c>
    </row>
    <row r="332" spans="1:2" x14ac:dyDescent="0.3">
      <c r="A332" s="48">
        <v>45794</v>
      </c>
      <c r="B332" s="12">
        <v>11</v>
      </c>
    </row>
    <row r="333" spans="1:2" x14ac:dyDescent="0.3">
      <c r="A333" s="48">
        <v>45825</v>
      </c>
      <c r="B333" s="12">
        <v>18</v>
      </c>
    </row>
    <row r="334" spans="1:2" x14ac:dyDescent="0.3">
      <c r="A334" s="48">
        <v>45874</v>
      </c>
      <c r="B334" s="12">
        <v>23</v>
      </c>
    </row>
    <row r="335" spans="1:2" x14ac:dyDescent="0.3">
      <c r="A335" s="17" t="s">
        <v>732</v>
      </c>
      <c r="B335" s="12"/>
    </row>
    <row r="336" spans="1:2" x14ac:dyDescent="0.3">
      <c r="A336" s="48">
        <v>44977</v>
      </c>
      <c r="B336" s="12">
        <v>12</v>
      </c>
    </row>
    <row r="337" spans="1:2" x14ac:dyDescent="0.3">
      <c r="A337" s="48">
        <v>45048</v>
      </c>
      <c r="B337" s="12">
        <v>30</v>
      </c>
    </row>
    <row r="338" spans="1:2" x14ac:dyDescent="0.3">
      <c r="A338" s="48">
        <v>45056</v>
      </c>
      <c r="B338" s="12">
        <v>4</v>
      </c>
    </row>
    <row r="339" spans="1:2" x14ac:dyDescent="0.3">
      <c r="A339" s="48">
        <v>45206</v>
      </c>
      <c r="B339" s="12">
        <v>16</v>
      </c>
    </row>
    <row r="340" spans="1:2" x14ac:dyDescent="0.3">
      <c r="A340" s="48">
        <v>45280</v>
      </c>
      <c r="B340" s="12">
        <v>25</v>
      </c>
    </row>
    <row r="341" spans="1:2" x14ac:dyDescent="0.3">
      <c r="A341" s="48">
        <v>45312</v>
      </c>
      <c r="B341" s="12">
        <v>4</v>
      </c>
    </row>
    <row r="342" spans="1:2" x14ac:dyDescent="0.3">
      <c r="A342" s="48">
        <v>45582</v>
      </c>
      <c r="B342" s="12">
        <v>20</v>
      </c>
    </row>
    <row r="343" spans="1:2" x14ac:dyDescent="0.3">
      <c r="A343" s="48">
        <v>45598</v>
      </c>
      <c r="B343" s="12">
        <v>16</v>
      </c>
    </row>
    <row r="344" spans="1:2" x14ac:dyDescent="0.3">
      <c r="A344" s="48">
        <v>45653</v>
      </c>
      <c r="B344" s="12">
        <v>18</v>
      </c>
    </row>
    <row r="345" spans="1:2" x14ac:dyDescent="0.3">
      <c r="A345" s="48">
        <v>45707</v>
      </c>
      <c r="B345" s="12">
        <v>18</v>
      </c>
    </row>
    <row r="346" spans="1:2" x14ac:dyDescent="0.3">
      <c r="A346" s="48">
        <v>45870</v>
      </c>
      <c r="B346" s="12">
        <v>15</v>
      </c>
    </row>
    <row r="347" spans="1:2" x14ac:dyDescent="0.3">
      <c r="A347" s="17" t="s">
        <v>729</v>
      </c>
      <c r="B347" s="12"/>
    </row>
    <row r="348" spans="1:2" x14ac:dyDescent="0.3">
      <c r="A348" s="48">
        <v>45035</v>
      </c>
      <c r="B348" s="12">
        <v>11</v>
      </c>
    </row>
    <row r="349" spans="1:2" x14ac:dyDescent="0.3">
      <c r="A349" s="48">
        <v>45249</v>
      </c>
      <c r="B349" s="12">
        <v>23</v>
      </c>
    </row>
    <row r="350" spans="1:2" x14ac:dyDescent="0.3">
      <c r="A350" s="48">
        <v>45278</v>
      </c>
      <c r="B350" s="12">
        <v>27</v>
      </c>
    </row>
    <row r="351" spans="1:2" x14ac:dyDescent="0.3">
      <c r="A351" s="48">
        <v>45449</v>
      </c>
      <c r="B351" s="12">
        <v>18</v>
      </c>
    </row>
    <row r="352" spans="1:2" x14ac:dyDescent="0.3">
      <c r="A352" s="48">
        <v>45501</v>
      </c>
      <c r="B352" s="12">
        <v>26</v>
      </c>
    </row>
    <row r="353" spans="1:2" x14ac:dyDescent="0.3">
      <c r="A353" s="48">
        <v>45542</v>
      </c>
      <c r="B353" s="12">
        <v>0</v>
      </c>
    </row>
    <row r="354" spans="1:2" x14ac:dyDescent="0.3">
      <c r="A354" s="48">
        <v>45650</v>
      </c>
      <c r="B354" s="12">
        <v>20</v>
      </c>
    </row>
    <row r="355" spans="1:2" x14ac:dyDescent="0.3">
      <c r="A355" s="17" t="s">
        <v>730</v>
      </c>
      <c r="B355" s="12"/>
    </row>
    <row r="356" spans="1:2" x14ac:dyDescent="0.3">
      <c r="A356" s="48">
        <v>45258</v>
      </c>
      <c r="B356" s="12">
        <v>9</v>
      </c>
    </row>
    <row r="357" spans="1:2" x14ac:dyDescent="0.3">
      <c r="A357" s="48">
        <v>45339</v>
      </c>
      <c r="B357" s="12">
        <v>16</v>
      </c>
    </row>
    <row r="358" spans="1:2" x14ac:dyDescent="0.3">
      <c r="A358" s="48">
        <v>45374</v>
      </c>
      <c r="B358" s="12">
        <v>3</v>
      </c>
    </row>
    <row r="359" spans="1:2" x14ac:dyDescent="0.3">
      <c r="A359" s="48">
        <v>45522</v>
      </c>
      <c r="B359" s="12">
        <v>25</v>
      </c>
    </row>
    <row r="360" spans="1:2" x14ac:dyDescent="0.3">
      <c r="A360" s="48">
        <v>45740</v>
      </c>
      <c r="B360" s="12">
        <v>11</v>
      </c>
    </row>
    <row r="361" spans="1:2" x14ac:dyDescent="0.3">
      <c r="A361" s="48">
        <v>45774</v>
      </c>
      <c r="B361" s="12">
        <v>30</v>
      </c>
    </row>
    <row r="362" spans="1:2" x14ac:dyDescent="0.3">
      <c r="A362" s="48">
        <v>45784</v>
      </c>
      <c r="B362" s="12">
        <v>6</v>
      </c>
    </row>
    <row r="363" spans="1:2" x14ac:dyDescent="0.3">
      <c r="A363" s="48">
        <v>45817</v>
      </c>
      <c r="B363" s="12">
        <v>16</v>
      </c>
    </row>
    <row r="364" spans="1:2" x14ac:dyDescent="0.3">
      <c r="A364" s="48">
        <v>45915</v>
      </c>
      <c r="B364" s="12">
        <v>10</v>
      </c>
    </row>
    <row r="365" spans="1:2" x14ac:dyDescent="0.3">
      <c r="A365" s="17" t="s">
        <v>728</v>
      </c>
      <c r="B365" s="12"/>
    </row>
    <row r="366" spans="1:2" x14ac:dyDescent="0.3">
      <c r="A366" s="48">
        <v>45012</v>
      </c>
      <c r="B366" s="12">
        <v>26</v>
      </c>
    </row>
    <row r="367" spans="1:2" x14ac:dyDescent="0.3">
      <c r="A367" s="48">
        <v>45129</v>
      </c>
      <c r="B367" s="12">
        <v>0</v>
      </c>
    </row>
    <row r="368" spans="1:2" x14ac:dyDescent="0.3">
      <c r="A368" s="48">
        <v>45188</v>
      </c>
      <c r="B368" s="12">
        <v>19</v>
      </c>
    </row>
    <row r="369" spans="1:2" x14ac:dyDescent="0.3">
      <c r="A369" s="48">
        <v>45299</v>
      </c>
      <c r="B369" s="12">
        <v>4</v>
      </c>
    </row>
    <row r="370" spans="1:2" x14ac:dyDescent="0.3">
      <c r="A370" s="48">
        <v>45646</v>
      </c>
      <c r="B370" s="12">
        <v>25</v>
      </c>
    </row>
    <row r="371" spans="1:2" x14ac:dyDescent="0.3">
      <c r="A371" s="48">
        <v>45789</v>
      </c>
      <c r="B371" s="12">
        <v>14</v>
      </c>
    </row>
    <row r="372" spans="1:2" x14ac:dyDescent="0.3">
      <c r="A372" s="16" t="s">
        <v>652</v>
      </c>
      <c r="B372" s="12"/>
    </row>
    <row r="373" spans="1:2" x14ac:dyDescent="0.3">
      <c r="A373" s="17" t="s">
        <v>733</v>
      </c>
      <c r="B373" s="12"/>
    </row>
    <row r="374" spans="1:2" x14ac:dyDescent="0.3">
      <c r="A374" s="48">
        <v>45038</v>
      </c>
      <c r="B374" s="12">
        <v>22</v>
      </c>
    </row>
    <row r="375" spans="1:2" x14ac:dyDescent="0.3">
      <c r="A375" s="48">
        <v>45488</v>
      </c>
      <c r="B375" s="12">
        <v>0</v>
      </c>
    </row>
    <row r="376" spans="1:2" x14ac:dyDescent="0.3">
      <c r="A376" s="48">
        <v>45690</v>
      </c>
      <c r="B376" s="12">
        <v>30</v>
      </c>
    </row>
    <row r="377" spans="1:2" x14ac:dyDescent="0.3">
      <c r="A377" s="48">
        <v>45804</v>
      </c>
      <c r="B377" s="12">
        <v>12</v>
      </c>
    </row>
    <row r="378" spans="1:2" x14ac:dyDescent="0.3">
      <c r="A378" s="48">
        <v>45861</v>
      </c>
      <c r="B378" s="12">
        <v>27</v>
      </c>
    </row>
    <row r="379" spans="1:2" x14ac:dyDescent="0.3">
      <c r="A379" s="17" t="s">
        <v>727</v>
      </c>
      <c r="B379" s="12"/>
    </row>
    <row r="380" spans="1:2" x14ac:dyDescent="0.3">
      <c r="A380" s="48">
        <v>45037</v>
      </c>
      <c r="B380" s="12">
        <v>0</v>
      </c>
    </row>
    <row r="381" spans="1:2" x14ac:dyDescent="0.3">
      <c r="A381" s="48">
        <v>45116</v>
      </c>
      <c r="B381" s="12">
        <v>10</v>
      </c>
    </row>
    <row r="382" spans="1:2" x14ac:dyDescent="0.3">
      <c r="A382" s="48">
        <v>45190</v>
      </c>
      <c r="B382" s="12">
        <v>19</v>
      </c>
    </row>
    <row r="383" spans="1:2" x14ac:dyDescent="0.3">
      <c r="A383" s="48">
        <v>45737</v>
      </c>
      <c r="B383" s="12">
        <v>19</v>
      </c>
    </row>
    <row r="384" spans="1:2" x14ac:dyDescent="0.3">
      <c r="A384" s="48">
        <v>45758</v>
      </c>
      <c r="B384" s="12">
        <v>23</v>
      </c>
    </row>
    <row r="385" spans="1:2" x14ac:dyDescent="0.3">
      <c r="A385" s="48">
        <v>45760</v>
      </c>
      <c r="B385" s="12">
        <v>1</v>
      </c>
    </row>
    <row r="386" spans="1:2" x14ac:dyDescent="0.3">
      <c r="A386" s="48">
        <v>45865</v>
      </c>
      <c r="B386" s="12">
        <v>19</v>
      </c>
    </row>
    <row r="387" spans="1:2" x14ac:dyDescent="0.3">
      <c r="A387" s="48">
        <v>45910</v>
      </c>
      <c r="B387" s="12">
        <v>2</v>
      </c>
    </row>
    <row r="388" spans="1:2" x14ac:dyDescent="0.3">
      <c r="A388" s="17" t="s">
        <v>731</v>
      </c>
      <c r="B388" s="12"/>
    </row>
    <row r="389" spans="1:2" x14ac:dyDescent="0.3">
      <c r="A389" s="48">
        <v>45261</v>
      </c>
      <c r="B389" s="12">
        <v>17</v>
      </c>
    </row>
    <row r="390" spans="1:2" x14ac:dyDescent="0.3">
      <c r="A390" s="48">
        <v>45284</v>
      </c>
      <c r="B390" s="12">
        <v>20</v>
      </c>
    </row>
    <row r="391" spans="1:2" x14ac:dyDescent="0.3">
      <c r="A391" s="48">
        <v>45534</v>
      </c>
      <c r="B391" s="12">
        <v>6</v>
      </c>
    </row>
    <row r="392" spans="1:2" x14ac:dyDescent="0.3">
      <c r="A392" s="48">
        <v>45541</v>
      </c>
      <c r="B392" s="12">
        <v>0</v>
      </c>
    </row>
    <row r="393" spans="1:2" x14ac:dyDescent="0.3">
      <c r="A393" s="48">
        <v>45638</v>
      </c>
      <c r="B393" s="12">
        <v>8</v>
      </c>
    </row>
    <row r="394" spans="1:2" x14ac:dyDescent="0.3">
      <c r="A394" s="48">
        <v>45716</v>
      </c>
      <c r="B394" s="12">
        <v>10</v>
      </c>
    </row>
    <row r="395" spans="1:2" x14ac:dyDescent="0.3">
      <c r="A395" s="48">
        <v>45871</v>
      </c>
      <c r="B395" s="12">
        <v>6</v>
      </c>
    </row>
    <row r="396" spans="1:2" x14ac:dyDescent="0.3">
      <c r="A396" s="17" t="s">
        <v>732</v>
      </c>
      <c r="B396" s="12"/>
    </row>
    <row r="397" spans="1:2" x14ac:dyDescent="0.3">
      <c r="A397" s="48">
        <v>45010</v>
      </c>
      <c r="B397" s="12">
        <v>1</v>
      </c>
    </row>
    <row r="398" spans="1:2" x14ac:dyDescent="0.3">
      <c r="A398" s="48">
        <v>45106</v>
      </c>
      <c r="B398" s="12">
        <v>3</v>
      </c>
    </row>
    <row r="399" spans="1:2" x14ac:dyDescent="0.3">
      <c r="A399" s="48">
        <v>45434</v>
      </c>
      <c r="B399" s="12">
        <v>15</v>
      </c>
    </row>
    <row r="400" spans="1:2" x14ac:dyDescent="0.3">
      <c r="A400" s="48">
        <v>45504</v>
      </c>
      <c r="B400" s="12">
        <v>15</v>
      </c>
    </row>
    <row r="401" spans="1:2" x14ac:dyDescent="0.3">
      <c r="A401" s="48">
        <v>45540</v>
      </c>
      <c r="B401" s="12">
        <v>20</v>
      </c>
    </row>
    <row r="402" spans="1:2" x14ac:dyDescent="0.3">
      <c r="A402" s="48">
        <v>45592</v>
      </c>
      <c r="B402" s="12">
        <v>24</v>
      </c>
    </row>
    <row r="403" spans="1:2" x14ac:dyDescent="0.3">
      <c r="A403" s="48">
        <v>45912</v>
      </c>
      <c r="B403" s="12">
        <v>18</v>
      </c>
    </row>
    <row r="404" spans="1:2" x14ac:dyDescent="0.3">
      <c r="A404" s="17" t="s">
        <v>729</v>
      </c>
      <c r="B404" s="12"/>
    </row>
    <row r="405" spans="1:2" x14ac:dyDescent="0.3">
      <c r="A405" s="48">
        <v>44988</v>
      </c>
      <c r="B405" s="12">
        <v>17</v>
      </c>
    </row>
    <row r="406" spans="1:2" x14ac:dyDescent="0.3">
      <c r="A406" s="48">
        <v>45137</v>
      </c>
      <c r="B406" s="12">
        <v>8</v>
      </c>
    </row>
    <row r="407" spans="1:2" x14ac:dyDescent="0.3">
      <c r="A407" s="48">
        <v>45250</v>
      </c>
      <c r="B407" s="12">
        <v>15</v>
      </c>
    </row>
    <row r="408" spans="1:2" x14ac:dyDescent="0.3">
      <c r="A408" s="48">
        <v>45293</v>
      </c>
      <c r="B408" s="12">
        <v>13</v>
      </c>
    </row>
    <row r="409" spans="1:2" x14ac:dyDescent="0.3">
      <c r="A409" s="48">
        <v>45316</v>
      </c>
      <c r="B409" s="12">
        <v>14</v>
      </c>
    </row>
    <row r="410" spans="1:2" x14ac:dyDescent="0.3">
      <c r="A410" s="48">
        <v>45351</v>
      </c>
      <c r="B410" s="12">
        <v>30</v>
      </c>
    </row>
    <row r="411" spans="1:2" x14ac:dyDescent="0.3">
      <c r="A411" s="48">
        <v>45486</v>
      </c>
      <c r="B411" s="12">
        <v>0</v>
      </c>
    </row>
    <row r="412" spans="1:2" x14ac:dyDescent="0.3">
      <c r="A412" s="48">
        <v>45511</v>
      </c>
      <c r="B412" s="12">
        <v>10</v>
      </c>
    </row>
    <row r="413" spans="1:2" x14ac:dyDescent="0.3">
      <c r="A413" s="48">
        <v>45512</v>
      </c>
      <c r="B413" s="12">
        <v>12</v>
      </c>
    </row>
    <row r="414" spans="1:2" x14ac:dyDescent="0.3">
      <c r="A414" s="48">
        <v>45581</v>
      </c>
      <c r="B414" s="12">
        <v>23</v>
      </c>
    </row>
    <row r="415" spans="1:2" x14ac:dyDescent="0.3">
      <c r="A415" s="48">
        <v>45730</v>
      </c>
      <c r="B415" s="12">
        <v>15</v>
      </c>
    </row>
    <row r="416" spans="1:2" x14ac:dyDescent="0.3">
      <c r="A416" s="48">
        <v>45775</v>
      </c>
      <c r="B416" s="12">
        <v>17</v>
      </c>
    </row>
    <row r="417" spans="1:2" x14ac:dyDescent="0.3">
      <c r="A417" s="17" t="s">
        <v>730</v>
      </c>
      <c r="B417" s="12"/>
    </row>
    <row r="418" spans="1:2" x14ac:dyDescent="0.3">
      <c r="A418" s="48">
        <v>45052</v>
      </c>
      <c r="B418" s="12">
        <v>8</v>
      </c>
    </row>
    <row r="419" spans="1:2" x14ac:dyDescent="0.3">
      <c r="A419" s="48">
        <v>45101</v>
      </c>
      <c r="B419" s="12">
        <v>27</v>
      </c>
    </row>
    <row r="420" spans="1:2" x14ac:dyDescent="0.3">
      <c r="A420" s="48">
        <v>45211</v>
      </c>
      <c r="B420" s="12">
        <v>17</v>
      </c>
    </row>
    <row r="421" spans="1:2" x14ac:dyDescent="0.3">
      <c r="A421" s="48">
        <v>45249</v>
      </c>
      <c r="B421" s="12">
        <v>30</v>
      </c>
    </row>
    <row r="422" spans="1:2" x14ac:dyDescent="0.3">
      <c r="A422" s="48">
        <v>45459</v>
      </c>
      <c r="B422" s="12">
        <v>5</v>
      </c>
    </row>
    <row r="423" spans="1:2" x14ac:dyDescent="0.3">
      <c r="A423" s="48">
        <v>45535</v>
      </c>
      <c r="B423" s="12">
        <v>26</v>
      </c>
    </row>
    <row r="424" spans="1:2" x14ac:dyDescent="0.3">
      <c r="A424" s="48">
        <v>45588</v>
      </c>
      <c r="B424" s="12">
        <v>22</v>
      </c>
    </row>
    <row r="425" spans="1:2" x14ac:dyDescent="0.3">
      <c r="A425" s="48">
        <v>45660</v>
      </c>
      <c r="B425" s="12">
        <v>20</v>
      </c>
    </row>
    <row r="426" spans="1:2" x14ac:dyDescent="0.3">
      <c r="A426" s="48">
        <v>45792</v>
      </c>
      <c r="B426" s="12">
        <v>21</v>
      </c>
    </row>
    <row r="427" spans="1:2" x14ac:dyDescent="0.3">
      <c r="A427" s="48">
        <v>45817</v>
      </c>
      <c r="B427" s="12">
        <v>15</v>
      </c>
    </row>
    <row r="428" spans="1:2" x14ac:dyDescent="0.3">
      <c r="A428" s="48">
        <v>45908</v>
      </c>
      <c r="B428" s="12">
        <v>8</v>
      </c>
    </row>
    <row r="429" spans="1:2" x14ac:dyDescent="0.3">
      <c r="A429" s="17" t="s">
        <v>728</v>
      </c>
      <c r="B429" s="12"/>
    </row>
    <row r="430" spans="1:2" x14ac:dyDescent="0.3">
      <c r="A430" s="48">
        <v>45199</v>
      </c>
      <c r="B430" s="12">
        <v>30</v>
      </c>
    </row>
    <row r="431" spans="1:2" x14ac:dyDescent="0.3">
      <c r="A431" s="48">
        <v>45266</v>
      </c>
      <c r="B431" s="12">
        <v>25</v>
      </c>
    </row>
    <row r="432" spans="1:2" x14ac:dyDescent="0.3">
      <c r="A432" s="48">
        <v>45267</v>
      </c>
      <c r="B432" s="12">
        <v>0</v>
      </c>
    </row>
    <row r="433" spans="1:2" x14ac:dyDescent="0.3">
      <c r="A433" s="48">
        <v>45302</v>
      </c>
      <c r="B433" s="12">
        <v>22</v>
      </c>
    </row>
    <row r="434" spans="1:2" x14ac:dyDescent="0.3">
      <c r="A434" s="48">
        <v>45538</v>
      </c>
      <c r="B434" s="12">
        <v>4</v>
      </c>
    </row>
    <row r="435" spans="1:2" x14ac:dyDescent="0.3">
      <c r="A435" s="48">
        <v>45679</v>
      </c>
      <c r="B435" s="12">
        <v>13</v>
      </c>
    </row>
    <row r="436" spans="1:2" x14ac:dyDescent="0.3">
      <c r="A436" s="48">
        <v>45726</v>
      </c>
      <c r="B436" s="12">
        <v>25</v>
      </c>
    </row>
    <row r="437" spans="1:2" x14ac:dyDescent="0.3">
      <c r="A437" s="48">
        <v>45727</v>
      </c>
      <c r="B437" s="12">
        <v>16</v>
      </c>
    </row>
    <row r="438" spans="1:2" x14ac:dyDescent="0.3">
      <c r="A438" s="48">
        <v>45793</v>
      </c>
      <c r="B438" s="12">
        <v>2</v>
      </c>
    </row>
    <row r="439" spans="1:2" x14ac:dyDescent="0.3">
      <c r="A439" s="16" t="s">
        <v>650</v>
      </c>
      <c r="B439" s="12"/>
    </row>
    <row r="440" spans="1:2" x14ac:dyDescent="0.3">
      <c r="A440" s="17" t="s">
        <v>733</v>
      </c>
      <c r="B440" s="12"/>
    </row>
    <row r="441" spans="1:2" x14ac:dyDescent="0.3">
      <c r="A441" s="48">
        <v>45008</v>
      </c>
      <c r="B441" s="12">
        <v>23</v>
      </c>
    </row>
    <row r="442" spans="1:2" x14ac:dyDescent="0.3">
      <c r="A442" s="48">
        <v>45131</v>
      </c>
      <c r="B442" s="12">
        <v>26</v>
      </c>
    </row>
    <row r="443" spans="1:2" x14ac:dyDescent="0.3">
      <c r="A443" s="48">
        <v>45177</v>
      </c>
      <c r="B443" s="12">
        <v>6</v>
      </c>
    </row>
    <row r="444" spans="1:2" x14ac:dyDescent="0.3">
      <c r="A444" s="48">
        <v>45230</v>
      </c>
      <c r="B444" s="12">
        <v>2</v>
      </c>
    </row>
    <row r="445" spans="1:2" x14ac:dyDescent="0.3">
      <c r="A445" s="48">
        <v>45430</v>
      </c>
      <c r="B445" s="12">
        <v>4</v>
      </c>
    </row>
    <row r="446" spans="1:2" x14ac:dyDescent="0.3">
      <c r="A446" s="48">
        <v>45445</v>
      </c>
      <c r="B446" s="12">
        <v>6</v>
      </c>
    </row>
    <row r="447" spans="1:2" x14ac:dyDescent="0.3">
      <c r="A447" s="48">
        <v>45678</v>
      </c>
      <c r="B447" s="12">
        <v>24</v>
      </c>
    </row>
    <row r="448" spans="1:2" x14ac:dyDescent="0.3">
      <c r="A448" s="48">
        <v>45703</v>
      </c>
      <c r="B448" s="12">
        <v>14</v>
      </c>
    </row>
    <row r="449" spans="1:2" x14ac:dyDescent="0.3">
      <c r="A449" s="48">
        <v>45779</v>
      </c>
      <c r="B449" s="12">
        <v>11</v>
      </c>
    </row>
    <row r="450" spans="1:2" x14ac:dyDescent="0.3">
      <c r="A450" s="48">
        <v>45857</v>
      </c>
      <c r="B450" s="12">
        <v>12</v>
      </c>
    </row>
    <row r="451" spans="1:2" x14ac:dyDescent="0.3">
      <c r="A451" s="17" t="s">
        <v>727</v>
      </c>
      <c r="B451" s="12"/>
    </row>
    <row r="452" spans="1:2" x14ac:dyDescent="0.3">
      <c r="A452" s="48">
        <v>45330</v>
      </c>
      <c r="B452" s="12">
        <v>1</v>
      </c>
    </row>
    <row r="453" spans="1:2" x14ac:dyDescent="0.3">
      <c r="A453" s="48">
        <v>45362</v>
      </c>
      <c r="B453" s="12">
        <v>26</v>
      </c>
    </row>
    <row r="454" spans="1:2" x14ac:dyDescent="0.3">
      <c r="A454" s="48">
        <v>45618</v>
      </c>
      <c r="B454" s="12">
        <v>23</v>
      </c>
    </row>
    <row r="455" spans="1:2" x14ac:dyDescent="0.3">
      <c r="A455" s="48">
        <v>45876</v>
      </c>
      <c r="B455" s="12">
        <v>12</v>
      </c>
    </row>
    <row r="456" spans="1:2" x14ac:dyDescent="0.3">
      <c r="A456" s="48">
        <v>45894</v>
      </c>
      <c r="B456" s="12">
        <v>30</v>
      </c>
    </row>
    <row r="457" spans="1:2" x14ac:dyDescent="0.3">
      <c r="A457" s="17" t="s">
        <v>731</v>
      </c>
      <c r="B457" s="12"/>
    </row>
    <row r="458" spans="1:2" x14ac:dyDescent="0.3">
      <c r="A458" s="48">
        <v>45016</v>
      </c>
      <c r="B458" s="12">
        <v>5</v>
      </c>
    </row>
    <row r="459" spans="1:2" x14ac:dyDescent="0.3">
      <c r="A459" s="48">
        <v>45039</v>
      </c>
      <c r="B459" s="12">
        <v>0</v>
      </c>
    </row>
    <row r="460" spans="1:2" x14ac:dyDescent="0.3">
      <c r="A460" s="48">
        <v>45115</v>
      </c>
      <c r="B460" s="12">
        <v>1</v>
      </c>
    </row>
    <row r="461" spans="1:2" x14ac:dyDescent="0.3">
      <c r="A461" s="48">
        <v>45448</v>
      </c>
      <c r="B461" s="12">
        <v>18</v>
      </c>
    </row>
    <row r="462" spans="1:2" x14ac:dyDescent="0.3">
      <c r="A462" s="48">
        <v>45462</v>
      </c>
      <c r="B462" s="12">
        <v>1</v>
      </c>
    </row>
    <row r="463" spans="1:2" x14ac:dyDescent="0.3">
      <c r="A463" s="48">
        <v>45473</v>
      </c>
      <c r="B463" s="12">
        <v>21</v>
      </c>
    </row>
    <row r="464" spans="1:2" x14ac:dyDescent="0.3">
      <c r="A464" s="48">
        <v>45498</v>
      </c>
      <c r="B464" s="12">
        <v>0</v>
      </c>
    </row>
    <row r="465" spans="1:2" x14ac:dyDescent="0.3">
      <c r="A465" s="48">
        <v>45507</v>
      </c>
      <c r="B465" s="12">
        <v>6</v>
      </c>
    </row>
    <row r="466" spans="1:2" x14ac:dyDescent="0.3">
      <c r="A466" s="48">
        <v>45747</v>
      </c>
      <c r="B466" s="12">
        <v>4</v>
      </c>
    </row>
    <row r="467" spans="1:2" x14ac:dyDescent="0.3">
      <c r="A467" s="48">
        <v>45911</v>
      </c>
      <c r="B467" s="12">
        <v>17</v>
      </c>
    </row>
    <row r="468" spans="1:2" x14ac:dyDescent="0.3">
      <c r="A468" s="17" t="s">
        <v>732</v>
      </c>
      <c r="B468" s="12"/>
    </row>
    <row r="469" spans="1:2" x14ac:dyDescent="0.3">
      <c r="A469" s="48">
        <v>45328</v>
      </c>
      <c r="B469" s="12">
        <v>22</v>
      </c>
    </row>
    <row r="470" spans="1:2" x14ac:dyDescent="0.3">
      <c r="A470" s="48">
        <v>45406</v>
      </c>
      <c r="B470" s="12">
        <v>16</v>
      </c>
    </row>
    <row r="471" spans="1:2" x14ac:dyDescent="0.3">
      <c r="A471" s="17" t="s">
        <v>729</v>
      </c>
      <c r="B471" s="12"/>
    </row>
    <row r="472" spans="1:2" x14ac:dyDescent="0.3">
      <c r="A472" s="48">
        <v>44946</v>
      </c>
      <c r="B472" s="12">
        <v>14</v>
      </c>
    </row>
    <row r="473" spans="1:2" x14ac:dyDescent="0.3">
      <c r="A473" s="48">
        <v>44978</v>
      </c>
      <c r="B473" s="12">
        <v>19</v>
      </c>
    </row>
    <row r="474" spans="1:2" x14ac:dyDescent="0.3">
      <c r="A474" s="48">
        <v>44985</v>
      </c>
      <c r="B474" s="12">
        <v>25</v>
      </c>
    </row>
    <row r="475" spans="1:2" x14ac:dyDescent="0.3">
      <c r="A475" s="48">
        <v>45468</v>
      </c>
      <c r="B475" s="12">
        <v>5</v>
      </c>
    </row>
    <row r="476" spans="1:2" x14ac:dyDescent="0.3">
      <c r="A476" s="48">
        <v>45604</v>
      </c>
      <c r="B476" s="12">
        <v>0</v>
      </c>
    </row>
    <row r="477" spans="1:2" x14ac:dyDescent="0.3">
      <c r="A477" s="48">
        <v>45759</v>
      </c>
      <c r="B477" s="12">
        <v>18</v>
      </c>
    </row>
    <row r="478" spans="1:2" x14ac:dyDescent="0.3">
      <c r="A478" s="17" t="s">
        <v>730</v>
      </c>
      <c r="B478" s="12"/>
    </row>
    <row r="479" spans="1:2" x14ac:dyDescent="0.3">
      <c r="A479" s="48">
        <v>45016</v>
      </c>
      <c r="B479" s="12">
        <v>12</v>
      </c>
    </row>
    <row r="480" spans="1:2" x14ac:dyDescent="0.3">
      <c r="A480" s="48">
        <v>45030</v>
      </c>
      <c r="B480" s="12">
        <v>30</v>
      </c>
    </row>
    <row r="481" spans="1:2" x14ac:dyDescent="0.3">
      <c r="A481" s="48">
        <v>45057</v>
      </c>
      <c r="B481" s="12">
        <v>27</v>
      </c>
    </row>
    <row r="482" spans="1:2" x14ac:dyDescent="0.3">
      <c r="A482" s="48">
        <v>45087</v>
      </c>
      <c r="B482" s="12">
        <v>8</v>
      </c>
    </row>
    <row r="483" spans="1:2" x14ac:dyDescent="0.3">
      <c r="A483" s="48">
        <v>45153</v>
      </c>
      <c r="B483" s="12">
        <v>10</v>
      </c>
    </row>
    <row r="484" spans="1:2" x14ac:dyDescent="0.3">
      <c r="A484" s="48">
        <v>45217</v>
      </c>
      <c r="B484" s="12">
        <v>2</v>
      </c>
    </row>
    <row r="485" spans="1:2" x14ac:dyDescent="0.3">
      <c r="A485" s="48">
        <v>45289</v>
      </c>
      <c r="B485" s="12">
        <v>22</v>
      </c>
    </row>
    <row r="486" spans="1:2" x14ac:dyDescent="0.3">
      <c r="A486" s="48">
        <v>45333</v>
      </c>
      <c r="B486" s="12">
        <v>21</v>
      </c>
    </row>
    <row r="487" spans="1:2" x14ac:dyDescent="0.3">
      <c r="A487" s="48">
        <v>45445</v>
      </c>
      <c r="B487" s="12">
        <v>13</v>
      </c>
    </row>
    <row r="488" spans="1:2" x14ac:dyDescent="0.3">
      <c r="A488" s="48">
        <v>45492</v>
      </c>
      <c r="B488" s="12">
        <v>0</v>
      </c>
    </row>
    <row r="489" spans="1:2" x14ac:dyDescent="0.3">
      <c r="A489" s="48">
        <v>45548</v>
      </c>
      <c r="B489" s="12">
        <v>19</v>
      </c>
    </row>
    <row r="490" spans="1:2" x14ac:dyDescent="0.3">
      <c r="A490" s="48">
        <v>45626</v>
      </c>
      <c r="B490" s="12">
        <v>19</v>
      </c>
    </row>
    <row r="491" spans="1:2" x14ac:dyDescent="0.3">
      <c r="A491" s="48">
        <v>45686</v>
      </c>
      <c r="B491" s="12">
        <v>8</v>
      </c>
    </row>
    <row r="492" spans="1:2" x14ac:dyDescent="0.3">
      <c r="A492" s="48">
        <v>45849</v>
      </c>
      <c r="B492" s="12">
        <v>23</v>
      </c>
    </row>
    <row r="493" spans="1:2" x14ac:dyDescent="0.3">
      <c r="A493" s="48">
        <v>45910</v>
      </c>
      <c r="B493" s="12">
        <v>20</v>
      </c>
    </row>
    <row r="494" spans="1:2" x14ac:dyDescent="0.3">
      <c r="A494" s="17" t="s">
        <v>728</v>
      </c>
      <c r="B494" s="12"/>
    </row>
    <row r="495" spans="1:2" x14ac:dyDescent="0.3">
      <c r="A495" s="48">
        <v>44992</v>
      </c>
      <c r="B495" s="12">
        <v>25</v>
      </c>
    </row>
    <row r="496" spans="1:2" x14ac:dyDescent="0.3">
      <c r="A496" s="48">
        <v>45060</v>
      </c>
      <c r="B496" s="12">
        <v>8</v>
      </c>
    </row>
    <row r="497" spans="1:2" x14ac:dyDescent="0.3">
      <c r="A497" s="48">
        <v>45340</v>
      </c>
      <c r="B497" s="12">
        <v>15</v>
      </c>
    </row>
    <row r="498" spans="1:2" x14ac:dyDescent="0.3">
      <c r="A498" s="48">
        <v>45398</v>
      </c>
      <c r="B498" s="12">
        <v>11</v>
      </c>
    </row>
    <row r="499" spans="1:2" x14ac:dyDescent="0.3">
      <c r="A499" s="48">
        <v>45545</v>
      </c>
      <c r="B499" s="12">
        <v>27</v>
      </c>
    </row>
    <row r="500" spans="1:2" x14ac:dyDescent="0.3">
      <c r="A500" s="48">
        <v>45590</v>
      </c>
      <c r="B500" s="12">
        <v>20</v>
      </c>
    </row>
    <row r="501" spans="1:2" x14ac:dyDescent="0.3">
      <c r="A501" s="48">
        <v>45594</v>
      </c>
      <c r="B501" s="12">
        <v>6</v>
      </c>
    </row>
    <row r="502" spans="1:2" x14ac:dyDescent="0.3">
      <c r="A502" s="48">
        <v>45623</v>
      </c>
      <c r="B502" s="12">
        <v>27</v>
      </c>
    </row>
    <row r="503" spans="1:2" x14ac:dyDescent="0.3">
      <c r="A503" s="16" t="s">
        <v>651</v>
      </c>
      <c r="B503" s="12"/>
    </row>
    <row r="504" spans="1:2" x14ac:dyDescent="0.3">
      <c r="A504" s="17" t="s">
        <v>733</v>
      </c>
      <c r="B504" s="12"/>
    </row>
    <row r="505" spans="1:2" x14ac:dyDescent="0.3">
      <c r="A505" s="48">
        <v>44968</v>
      </c>
      <c r="B505" s="12">
        <v>1</v>
      </c>
    </row>
    <row r="506" spans="1:2" x14ac:dyDescent="0.3">
      <c r="A506" s="48">
        <v>45121</v>
      </c>
      <c r="B506" s="12">
        <v>0</v>
      </c>
    </row>
    <row r="507" spans="1:2" x14ac:dyDescent="0.3">
      <c r="A507" s="48">
        <v>45132</v>
      </c>
      <c r="B507" s="12">
        <v>16</v>
      </c>
    </row>
    <row r="508" spans="1:2" x14ac:dyDescent="0.3">
      <c r="A508" s="48">
        <v>45403</v>
      </c>
      <c r="B508" s="12">
        <v>28</v>
      </c>
    </row>
    <row r="509" spans="1:2" x14ac:dyDescent="0.3">
      <c r="A509" s="48">
        <v>45440</v>
      </c>
      <c r="B509" s="12">
        <v>0</v>
      </c>
    </row>
    <row r="510" spans="1:2" x14ac:dyDescent="0.3">
      <c r="A510" s="48">
        <v>45466</v>
      </c>
      <c r="B510" s="12">
        <v>5</v>
      </c>
    </row>
    <row r="511" spans="1:2" x14ac:dyDescent="0.3">
      <c r="A511" s="48">
        <v>45569</v>
      </c>
      <c r="B511" s="12">
        <v>29</v>
      </c>
    </row>
    <row r="512" spans="1:2" x14ac:dyDescent="0.3">
      <c r="A512" s="48">
        <v>45719</v>
      </c>
      <c r="B512" s="12">
        <v>21</v>
      </c>
    </row>
    <row r="513" spans="1:2" x14ac:dyDescent="0.3">
      <c r="A513" s="48">
        <v>45741</v>
      </c>
      <c r="B513" s="12">
        <v>1</v>
      </c>
    </row>
    <row r="514" spans="1:2" x14ac:dyDescent="0.3">
      <c r="A514" s="48">
        <v>45794</v>
      </c>
      <c r="B514" s="12">
        <v>13</v>
      </c>
    </row>
    <row r="515" spans="1:2" x14ac:dyDescent="0.3">
      <c r="A515" s="48">
        <v>45822</v>
      </c>
      <c r="B515" s="12">
        <v>15</v>
      </c>
    </row>
    <row r="516" spans="1:2" x14ac:dyDescent="0.3">
      <c r="A516" s="48">
        <v>45859</v>
      </c>
      <c r="B516" s="12">
        <v>17</v>
      </c>
    </row>
    <row r="517" spans="1:2" x14ac:dyDescent="0.3">
      <c r="A517" s="48">
        <v>45897</v>
      </c>
      <c r="B517" s="12">
        <v>0</v>
      </c>
    </row>
    <row r="518" spans="1:2" x14ac:dyDescent="0.3">
      <c r="A518" s="17" t="s">
        <v>727</v>
      </c>
      <c r="B518" s="12"/>
    </row>
    <row r="519" spans="1:2" x14ac:dyDescent="0.3">
      <c r="A519" s="48">
        <v>45047</v>
      </c>
      <c r="B519" s="12">
        <v>17</v>
      </c>
    </row>
    <row r="520" spans="1:2" x14ac:dyDescent="0.3">
      <c r="A520" s="48">
        <v>45053</v>
      </c>
      <c r="B520" s="12">
        <v>0</v>
      </c>
    </row>
    <row r="521" spans="1:2" x14ac:dyDescent="0.3">
      <c r="A521" s="48">
        <v>45066</v>
      </c>
      <c r="B521" s="12">
        <v>18</v>
      </c>
    </row>
    <row r="522" spans="1:2" x14ac:dyDescent="0.3">
      <c r="A522" s="48">
        <v>45281</v>
      </c>
      <c r="B522" s="12">
        <v>16</v>
      </c>
    </row>
    <row r="523" spans="1:2" x14ac:dyDescent="0.3">
      <c r="A523" s="48">
        <v>45364</v>
      </c>
      <c r="B523" s="12">
        <v>24</v>
      </c>
    </row>
    <row r="524" spans="1:2" x14ac:dyDescent="0.3">
      <c r="A524" s="48">
        <v>45387</v>
      </c>
      <c r="B524" s="12">
        <v>4</v>
      </c>
    </row>
    <row r="525" spans="1:2" x14ac:dyDescent="0.3">
      <c r="A525" s="17" t="s">
        <v>731</v>
      </c>
      <c r="B525" s="12"/>
    </row>
    <row r="526" spans="1:2" x14ac:dyDescent="0.3">
      <c r="A526" s="48">
        <v>45108</v>
      </c>
      <c r="B526" s="12">
        <v>7</v>
      </c>
    </row>
    <row r="527" spans="1:2" x14ac:dyDescent="0.3">
      <c r="A527" s="48">
        <v>45419</v>
      </c>
      <c r="B527" s="12">
        <v>5</v>
      </c>
    </row>
    <row r="528" spans="1:2" x14ac:dyDescent="0.3">
      <c r="A528" s="48">
        <v>45763</v>
      </c>
      <c r="B528" s="12">
        <v>10</v>
      </c>
    </row>
    <row r="529" spans="1:2" x14ac:dyDescent="0.3">
      <c r="A529" s="48">
        <v>45834</v>
      </c>
      <c r="B529" s="12">
        <v>15</v>
      </c>
    </row>
    <row r="530" spans="1:2" x14ac:dyDescent="0.3">
      <c r="A530" s="48">
        <v>45841</v>
      </c>
      <c r="B530" s="12">
        <v>3</v>
      </c>
    </row>
    <row r="531" spans="1:2" x14ac:dyDescent="0.3">
      <c r="A531" s="48">
        <v>45897</v>
      </c>
      <c r="B531" s="12">
        <v>8</v>
      </c>
    </row>
    <row r="532" spans="1:2" x14ac:dyDescent="0.3">
      <c r="A532" s="17" t="s">
        <v>732</v>
      </c>
      <c r="B532" s="12"/>
    </row>
    <row r="533" spans="1:2" x14ac:dyDescent="0.3">
      <c r="A533" s="48">
        <v>45022</v>
      </c>
      <c r="B533" s="12">
        <v>2</v>
      </c>
    </row>
    <row r="534" spans="1:2" x14ac:dyDescent="0.3">
      <c r="A534" s="48">
        <v>45157</v>
      </c>
      <c r="B534" s="12">
        <v>4</v>
      </c>
    </row>
    <row r="535" spans="1:2" x14ac:dyDescent="0.3">
      <c r="A535" s="48">
        <v>45416</v>
      </c>
      <c r="B535" s="12">
        <v>25</v>
      </c>
    </row>
    <row r="536" spans="1:2" x14ac:dyDescent="0.3">
      <c r="A536" s="48">
        <v>45587</v>
      </c>
      <c r="B536" s="12">
        <v>7</v>
      </c>
    </row>
    <row r="537" spans="1:2" x14ac:dyDescent="0.3">
      <c r="A537" s="48">
        <v>45636</v>
      </c>
      <c r="B537" s="12">
        <v>9</v>
      </c>
    </row>
    <row r="538" spans="1:2" x14ac:dyDescent="0.3">
      <c r="A538" s="17" t="s">
        <v>729</v>
      </c>
      <c r="B538" s="12"/>
    </row>
    <row r="539" spans="1:2" x14ac:dyDescent="0.3">
      <c r="A539" s="48">
        <v>45208</v>
      </c>
      <c r="B539" s="12">
        <v>2</v>
      </c>
    </row>
    <row r="540" spans="1:2" x14ac:dyDescent="0.3">
      <c r="A540" s="48">
        <v>45579</v>
      </c>
      <c r="B540" s="12">
        <v>25</v>
      </c>
    </row>
    <row r="541" spans="1:2" x14ac:dyDescent="0.3">
      <c r="A541" s="17" t="s">
        <v>730</v>
      </c>
      <c r="B541" s="12"/>
    </row>
    <row r="542" spans="1:2" x14ac:dyDescent="0.3">
      <c r="A542" s="48">
        <v>45050</v>
      </c>
      <c r="B542" s="12">
        <v>12</v>
      </c>
    </row>
    <row r="543" spans="1:2" x14ac:dyDescent="0.3">
      <c r="A543" s="48">
        <v>45163</v>
      </c>
      <c r="B543" s="12">
        <v>22</v>
      </c>
    </row>
    <row r="544" spans="1:2" x14ac:dyDescent="0.3">
      <c r="A544" s="48">
        <v>45357</v>
      </c>
      <c r="B544" s="12">
        <v>20</v>
      </c>
    </row>
    <row r="545" spans="1:2" x14ac:dyDescent="0.3">
      <c r="A545" s="48">
        <v>45454</v>
      </c>
      <c r="B545" s="12">
        <v>28</v>
      </c>
    </row>
    <row r="546" spans="1:2" x14ac:dyDescent="0.3">
      <c r="A546" s="48">
        <v>45709</v>
      </c>
      <c r="B546" s="12">
        <v>28</v>
      </c>
    </row>
    <row r="547" spans="1:2" x14ac:dyDescent="0.3">
      <c r="A547" s="48">
        <v>45745</v>
      </c>
      <c r="B547" s="12">
        <v>4</v>
      </c>
    </row>
    <row r="548" spans="1:2" x14ac:dyDescent="0.3">
      <c r="A548" s="17" t="s">
        <v>728</v>
      </c>
      <c r="B548" s="12"/>
    </row>
    <row r="549" spans="1:2" x14ac:dyDescent="0.3">
      <c r="A549" s="48">
        <v>44941</v>
      </c>
      <c r="B549" s="12">
        <v>0</v>
      </c>
    </row>
    <row r="550" spans="1:2" x14ac:dyDescent="0.3">
      <c r="A550" s="48">
        <v>45100</v>
      </c>
      <c r="B550" s="12">
        <v>10</v>
      </c>
    </row>
    <row r="551" spans="1:2" x14ac:dyDescent="0.3">
      <c r="A551" s="48">
        <v>45401</v>
      </c>
      <c r="B551" s="12">
        <v>17</v>
      </c>
    </row>
    <row r="552" spans="1:2" x14ac:dyDescent="0.3">
      <c r="A552" s="48">
        <v>45538</v>
      </c>
      <c r="B552" s="12">
        <v>5</v>
      </c>
    </row>
    <row r="553" spans="1:2" x14ac:dyDescent="0.3">
      <c r="A553" s="48">
        <v>45588</v>
      </c>
      <c r="B553" s="12">
        <v>0</v>
      </c>
    </row>
    <row r="554" spans="1:2" x14ac:dyDescent="0.3">
      <c r="A554" s="48">
        <v>45695</v>
      </c>
      <c r="B554" s="12">
        <v>9</v>
      </c>
    </row>
    <row r="555" spans="1:2" x14ac:dyDescent="0.3">
      <c r="A555" s="16" t="s">
        <v>661</v>
      </c>
      <c r="B555" s="12"/>
    </row>
    <row r="556" spans="1:2" x14ac:dyDescent="0.3">
      <c r="A556" s="17" t="s">
        <v>733</v>
      </c>
      <c r="B556" s="12"/>
    </row>
    <row r="557" spans="1:2" x14ac:dyDescent="0.3">
      <c r="A557" s="48">
        <v>45053</v>
      </c>
      <c r="B557" s="12">
        <v>22</v>
      </c>
    </row>
    <row r="558" spans="1:2" x14ac:dyDescent="0.3">
      <c r="A558" s="48">
        <v>45063</v>
      </c>
      <c r="B558" s="12">
        <v>29</v>
      </c>
    </row>
    <row r="559" spans="1:2" x14ac:dyDescent="0.3">
      <c r="A559" s="48">
        <v>45114</v>
      </c>
      <c r="B559" s="12">
        <v>6</v>
      </c>
    </row>
    <row r="560" spans="1:2" x14ac:dyDescent="0.3">
      <c r="A560" s="48">
        <v>45319</v>
      </c>
      <c r="B560" s="12">
        <v>2</v>
      </c>
    </row>
    <row r="561" spans="1:2" x14ac:dyDescent="0.3">
      <c r="A561" s="17" t="s">
        <v>727</v>
      </c>
      <c r="B561" s="12"/>
    </row>
    <row r="562" spans="1:2" x14ac:dyDescent="0.3">
      <c r="A562" s="48">
        <v>44998</v>
      </c>
      <c r="B562" s="12">
        <v>22</v>
      </c>
    </row>
    <row r="563" spans="1:2" x14ac:dyDescent="0.3">
      <c r="A563" s="48">
        <v>44999</v>
      </c>
      <c r="B563" s="12">
        <v>16</v>
      </c>
    </row>
    <row r="564" spans="1:2" x14ac:dyDescent="0.3">
      <c r="A564" s="48">
        <v>45066</v>
      </c>
      <c r="B564" s="12">
        <v>0</v>
      </c>
    </row>
    <row r="565" spans="1:2" x14ac:dyDescent="0.3">
      <c r="A565" s="48">
        <v>45125</v>
      </c>
      <c r="B565" s="12">
        <v>23</v>
      </c>
    </row>
    <row r="566" spans="1:2" x14ac:dyDescent="0.3">
      <c r="A566" s="48">
        <v>45164</v>
      </c>
      <c r="B566" s="12">
        <v>15</v>
      </c>
    </row>
    <row r="567" spans="1:2" x14ac:dyDescent="0.3">
      <c r="A567" s="48">
        <v>45282</v>
      </c>
      <c r="B567" s="12">
        <v>1</v>
      </c>
    </row>
    <row r="568" spans="1:2" x14ac:dyDescent="0.3">
      <c r="A568" s="48">
        <v>45319</v>
      </c>
      <c r="B568" s="12">
        <v>0</v>
      </c>
    </row>
    <row r="569" spans="1:2" x14ac:dyDescent="0.3">
      <c r="A569" s="48">
        <v>45433</v>
      </c>
      <c r="B569" s="12">
        <v>6</v>
      </c>
    </row>
    <row r="570" spans="1:2" x14ac:dyDescent="0.3">
      <c r="A570" s="48">
        <v>45527</v>
      </c>
      <c r="B570" s="12">
        <v>0</v>
      </c>
    </row>
    <row r="571" spans="1:2" x14ac:dyDescent="0.3">
      <c r="A571" s="48">
        <v>45567</v>
      </c>
      <c r="B571" s="12">
        <v>21</v>
      </c>
    </row>
    <row r="572" spans="1:2" x14ac:dyDescent="0.3">
      <c r="A572" s="48">
        <v>45914</v>
      </c>
      <c r="B572" s="12">
        <v>9</v>
      </c>
    </row>
    <row r="573" spans="1:2" x14ac:dyDescent="0.3">
      <c r="A573" s="17" t="s">
        <v>731</v>
      </c>
      <c r="B573" s="12"/>
    </row>
    <row r="574" spans="1:2" x14ac:dyDescent="0.3">
      <c r="A574" s="48">
        <v>44972</v>
      </c>
      <c r="B574" s="12">
        <v>11</v>
      </c>
    </row>
    <row r="575" spans="1:2" x14ac:dyDescent="0.3">
      <c r="A575" s="48">
        <v>45110</v>
      </c>
      <c r="B575" s="12">
        <v>20</v>
      </c>
    </row>
    <row r="576" spans="1:2" x14ac:dyDescent="0.3">
      <c r="A576" s="48">
        <v>45225</v>
      </c>
      <c r="B576" s="12">
        <v>10</v>
      </c>
    </row>
    <row r="577" spans="1:2" x14ac:dyDescent="0.3">
      <c r="A577" s="48">
        <v>45260</v>
      </c>
      <c r="B577" s="12">
        <v>0</v>
      </c>
    </row>
    <row r="578" spans="1:2" x14ac:dyDescent="0.3">
      <c r="A578" s="48">
        <v>45394</v>
      </c>
      <c r="B578" s="12">
        <v>25</v>
      </c>
    </row>
    <row r="579" spans="1:2" x14ac:dyDescent="0.3">
      <c r="A579" s="48">
        <v>45798</v>
      </c>
      <c r="B579" s="12">
        <v>0</v>
      </c>
    </row>
    <row r="580" spans="1:2" x14ac:dyDescent="0.3">
      <c r="A580" s="48">
        <v>45832</v>
      </c>
      <c r="B580" s="12">
        <v>20</v>
      </c>
    </row>
    <row r="581" spans="1:2" x14ac:dyDescent="0.3">
      <c r="A581" s="17" t="s">
        <v>732</v>
      </c>
      <c r="B581" s="12"/>
    </row>
    <row r="582" spans="1:2" x14ac:dyDescent="0.3">
      <c r="A582" s="48">
        <v>45121</v>
      </c>
      <c r="B582" s="12">
        <v>7</v>
      </c>
    </row>
    <row r="583" spans="1:2" x14ac:dyDescent="0.3">
      <c r="A583" s="48">
        <v>45157</v>
      </c>
      <c r="B583" s="12">
        <v>19</v>
      </c>
    </row>
    <row r="584" spans="1:2" x14ac:dyDescent="0.3">
      <c r="A584" s="48">
        <v>45355</v>
      </c>
      <c r="B584" s="12">
        <v>12</v>
      </c>
    </row>
    <row r="585" spans="1:2" x14ac:dyDescent="0.3">
      <c r="A585" s="48">
        <v>45451</v>
      </c>
      <c r="B585" s="12">
        <v>16</v>
      </c>
    </row>
    <row r="586" spans="1:2" x14ac:dyDescent="0.3">
      <c r="A586" s="48">
        <v>45541</v>
      </c>
      <c r="B586" s="12">
        <v>28</v>
      </c>
    </row>
    <row r="587" spans="1:2" x14ac:dyDescent="0.3">
      <c r="A587" s="48">
        <v>45746</v>
      </c>
      <c r="B587" s="12">
        <v>30</v>
      </c>
    </row>
    <row r="588" spans="1:2" x14ac:dyDescent="0.3">
      <c r="A588" s="48">
        <v>45823</v>
      </c>
      <c r="B588" s="12">
        <v>15</v>
      </c>
    </row>
    <row r="589" spans="1:2" x14ac:dyDescent="0.3">
      <c r="A589" s="17" t="s">
        <v>729</v>
      </c>
      <c r="B589" s="12"/>
    </row>
    <row r="590" spans="1:2" x14ac:dyDescent="0.3">
      <c r="A590" s="48">
        <v>44965</v>
      </c>
      <c r="B590" s="12">
        <v>3</v>
      </c>
    </row>
    <row r="591" spans="1:2" x14ac:dyDescent="0.3">
      <c r="A591" s="48">
        <v>45302</v>
      </c>
      <c r="B591" s="12">
        <v>22</v>
      </c>
    </row>
    <row r="592" spans="1:2" x14ac:dyDescent="0.3">
      <c r="A592" s="48">
        <v>45472</v>
      </c>
      <c r="B592" s="12">
        <v>27</v>
      </c>
    </row>
    <row r="593" spans="1:2" x14ac:dyDescent="0.3">
      <c r="A593" s="48">
        <v>45664</v>
      </c>
      <c r="B593" s="12">
        <v>13</v>
      </c>
    </row>
    <row r="594" spans="1:2" x14ac:dyDescent="0.3">
      <c r="A594" s="48">
        <v>45757</v>
      </c>
      <c r="B594" s="12">
        <v>9</v>
      </c>
    </row>
    <row r="595" spans="1:2" x14ac:dyDescent="0.3">
      <c r="A595" s="48">
        <v>45854</v>
      </c>
      <c r="B595" s="12">
        <v>1</v>
      </c>
    </row>
    <row r="596" spans="1:2" x14ac:dyDescent="0.3">
      <c r="A596" s="48">
        <v>45862</v>
      </c>
      <c r="B596" s="12">
        <v>13</v>
      </c>
    </row>
    <row r="597" spans="1:2" x14ac:dyDescent="0.3">
      <c r="A597" s="17" t="s">
        <v>730</v>
      </c>
      <c r="B597" s="12"/>
    </row>
    <row r="598" spans="1:2" x14ac:dyDescent="0.3">
      <c r="A598" s="48">
        <v>45155</v>
      </c>
      <c r="B598" s="12">
        <v>17</v>
      </c>
    </row>
    <row r="599" spans="1:2" x14ac:dyDescent="0.3">
      <c r="A599" s="48">
        <v>45459</v>
      </c>
      <c r="B599" s="12">
        <v>17</v>
      </c>
    </row>
    <row r="600" spans="1:2" x14ac:dyDescent="0.3">
      <c r="A600" s="48">
        <v>45827</v>
      </c>
      <c r="B600" s="12">
        <v>2</v>
      </c>
    </row>
    <row r="601" spans="1:2" x14ac:dyDescent="0.3">
      <c r="A601" s="48">
        <v>45829</v>
      </c>
      <c r="B601" s="12">
        <v>6</v>
      </c>
    </row>
    <row r="602" spans="1:2" x14ac:dyDescent="0.3">
      <c r="A602" s="17" t="s">
        <v>728</v>
      </c>
      <c r="B602" s="12"/>
    </row>
    <row r="603" spans="1:2" x14ac:dyDescent="0.3">
      <c r="A603" s="48">
        <v>44933</v>
      </c>
      <c r="B603" s="12">
        <v>23</v>
      </c>
    </row>
    <row r="604" spans="1:2" x14ac:dyDescent="0.3">
      <c r="A604" s="48">
        <v>45162</v>
      </c>
      <c r="B604" s="12">
        <v>27</v>
      </c>
    </row>
    <row r="605" spans="1:2" x14ac:dyDescent="0.3">
      <c r="A605" s="48">
        <v>45288</v>
      </c>
      <c r="B605" s="12">
        <v>4</v>
      </c>
    </row>
    <row r="606" spans="1:2" x14ac:dyDescent="0.3">
      <c r="A606" s="48">
        <v>45309</v>
      </c>
      <c r="B606" s="12">
        <v>16</v>
      </c>
    </row>
    <row r="607" spans="1:2" x14ac:dyDescent="0.3">
      <c r="A607" s="48">
        <v>45435</v>
      </c>
      <c r="B607" s="12">
        <v>11</v>
      </c>
    </row>
    <row r="608" spans="1:2" x14ac:dyDescent="0.3">
      <c r="A608" s="16" t="s">
        <v>658</v>
      </c>
      <c r="B608" s="12"/>
    </row>
    <row r="609" spans="1:2" x14ac:dyDescent="0.3">
      <c r="A609" s="17" t="s">
        <v>733</v>
      </c>
      <c r="B609" s="12"/>
    </row>
    <row r="610" spans="1:2" x14ac:dyDescent="0.3">
      <c r="A610" s="48">
        <v>44945</v>
      </c>
      <c r="B610" s="12">
        <v>15</v>
      </c>
    </row>
    <row r="611" spans="1:2" x14ac:dyDescent="0.3">
      <c r="A611" s="48">
        <v>45004</v>
      </c>
      <c r="B611" s="12">
        <v>21</v>
      </c>
    </row>
    <row r="612" spans="1:2" x14ac:dyDescent="0.3">
      <c r="A612" s="48">
        <v>45092</v>
      </c>
      <c r="B612" s="12">
        <v>27</v>
      </c>
    </row>
    <row r="613" spans="1:2" x14ac:dyDescent="0.3">
      <c r="A613" s="48">
        <v>45161</v>
      </c>
      <c r="B613" s="12">
        <v>30</v>
      </c>
    </row>
    <row r="614" spans="1:2" x14ac:dyDescent="0.3">
      <c r="A614" s="48">
        <v>45220</v>
      </c>
      <c r="B614" s="12">
        <v>19</v>
      </c>
    </row>
    <row r="615" spans="1:2" x14ac:dyDescent="0.3">
      <c r="A615" s="48">
        <v>45245</v>
      </c>
      <c r="B615" s="12">
        <v>21</v>
      </c>
    </row>
    <row r="616" spans="1:2" x14ac:dyDescent="0.3">
      <c r="A616" s="48">
        <v>45292</v>
      </c>
      <c r="B616" s="12">
        <v>26</v>
      </c>
    </row>
    <row r="617" spans="1:2" x14ac:dyDescent="0.3">
      <c r="A617" s="48">
        <v>45466</v>
      </c>
      <c r="B617" s="12">
        <v>2</v>
      </c>
    </row>
    <row r="618" spans="1:2" x14ac:dyDescent="0.3">
      <c r="A618" s="17" t="s">
        <v>727</v>
      </c>
      <c r="B618" s="12"/>
    </row>
    <row r="619" spans="1:2" x14ac:dyDescent="0.3">
      <c r="A619" s="48">
        <v>45075</v>
      </c>
      <c r="B619" s="12">
        <v>22</v>
      </c>
    </row>
    <row r="620" spans="1:2" x14ac:dyDescent="0.3">
      <c r="A620" s="48">
        <v>45091</v>
      </c>
      <c r="B620" s="12">
        <v>2</v>
      </c>
    </row>
    <row r="621" spans="1:2" x14ac:dyDescent="0.3">
      <c r="A621" s="48">
        <v>45109</v>
      </c>
      <c r="B621" s="12">
        <v>30</v>
      </c>
    </row>
    <row r="622" spans="1:2" x14ac:dyDescent="0.3">
      <c r="A622" s="48">
        <v>45574</v>
      </c>
      <c r="B622" s="12">
        <v>30</v>
      </c>
    </row>
    <row r="623" spans="1:2" x14ac:dyDescent="0.3">
      <c r="A623" s="48">
        <v>45575</v>
      </c>
      <c r="B623" s="12">
        <v>1</v>
      </c>
    </row>
    <row r="624" spans="1:2" x14ac:dyDescent="0.3">
      <c r="A624" s="48">
        <v>45688</v>
      </c>
      <c r="B624" s="12">
        <v>17</v>
      </c>
    </row>
    <row r="625" spans="1:2" x14ac:dyDescent="0.3">
      <c r="A625" s="48">
        <v>45874</v>
      </c>
      <c r="B625" s="12">
        <v>9</v>
      </c>
    </row>
    <row r="626" spans="1:2" x14ac:dyDescent="0.3">
      <c r="A626" s="17" t="s">
        <v>731</v>
      </c>
      <c r="B626" s="12"/>
    </row>
    <row r="627" spans="1:2" x14ac:dyDescent="0.3">
      <c r="A627" s="48">
        <v>44953</v>
      </c>
      <c r="B627" s="12">
        <v>4</v>
      </c>
    </row>
    <row r="628" spans="1:2" x14ac:dyDescent="0.3">
      <c r="A628" s="48">
        <v>45035</v>
      </c>
      <c r="B628" s="12">
        <v>18</v>
      </c>
    </row>
    <row r="629" spans="1:2" x14ac:dyDescent="0.3">
      <c r="A629" s="48">
        <v>45123</v>
      </c>
      <c r="B629" s="12">
        <v>28</v>
      </c>
    </row>
    <row r="630" spans="1:2" x14ac:dyDescent="0.3">
      <c r="A630" s="48">
        <v>45315</v>
      </c>
      <c r="B630" s="12">
        <v>11</v>
      </c>
    </row>
    <row r="631" spans="1:2" x14ac:dyDescent="0.3">
      <c r="A631" s="48">
        <v>45360</v>
      </c>
      <c r="B631" s="12">
        <v>13</v>
      </c>
    </row>
    <row r="632" spans="1:2" x14ac:dyDescent="0.3">
      <c r="A632" s="48">
        <v>45400</v>
      </c>
      <c r="B632" s="12">
        <v>20</v>
      </c>
    </row>
    <row r="633" spans="1:2" x14ac:dyDescent="0.3">
      <c r="A633" s="48">
        <v>45422</v>
      </c>
      <c r="B633" s="12">
        <v>6</v>
      </c>
    </row>
    <row r="634" spans="1:2" x14ac:dyDescent="0.3">
      <c r="A634" s="48">
        <v>45453</v>
      </c>
      <c r="B634" s="12">
        <v>1</v>
      </c>
    </row>
    <row r="635" spans="1:2" x14ac:dyDescent="0.3">
      <c r="A635" s="48">
        <v>45798</v>
      </c>
      <c r="B635" s="12">
        <v>0</v>
      </c>
    </row>
    <row r="636" spans="1:2" x14ac:dyDescent="0.3">
      <c r="A636" s="17" t="s">
        <v>732</v>
      </c>
      <c r="B636" s="12"/>
    </row>
    <row r="637" spans="1:2" x14ac:dyDescent="0.3">
      <c r="A637" s="48">
        <v>45146</v>
      </c>
      <c r="B637" s="12">
        <v>14</v>
      </c>
    </row>
    <row r="638" spans="1:2" x14ac:dyDescent="0.3">
      <c r="A638" s="48">
        <v>45220</v>
      </c>
      <c r="B638" s="12">
        <v>0</v>
      </c>
    </row>
    <row r="639" spans="1:2" x14ac:dyDescent="0.3">
      <c r="A639" s="48">
        <v>45573</v>
      </c>
      <c r="B639" s="12">
        <v>0</v>
      </c>
    </row>
    <row r="640" spans="1:2" x14ac:dyDescent="0.3">
      <c r="A640" s="48">
        <v>45643</v>
      </c>
      <c r="B640" s="12">
        <v>30</v>
      </c>
    </row>
    <row r="641" spans="1:2" x14ac:dyDescent="0.3">
      <c r="A641" s="48">
        <v>45655</v>
      </c>
      <c r="B641" s="12">
        <v>14</v>
      </c>
    </row>
    <row r="642" spans="1:2" x14ac:dyDescent="0.3">
      <c r="A642" s="48">
        <v>45692</v>
      </c>
      <c r="B642" s="12">
        <v>21</v>
      </c>
    </row>
    <row r="643" spans="1:2" x14ac:dyDescent="0.3">
      <c r="A643" s="48">
        <v>45761</v>
      </c>
      <c r="B643" s="12">
        <v>20</v>
      </c>
    </row>
    <row r="644" spans="1:2" x14ac:dyDescent="0.3">
      <c r="A644" s="17" t="s">
        <v>729</v>
      </c>
      <c r="B644" s="12"/>
    </row>
    <row r="645" spans="1:2" x14ac:dyDescent="0.3">
      <c r="A645" s="48">
        <v>45035</v>
      </c>
      <c r="B645" s="12">
        <v>18</v>
      </c>
    </row>
    <row r="646" spans="1:2" x14ac:dyDescent="0.3">
      <c r="A646" s="48">
        <v>45426</v>
      </c>
      <c r="B646" s="12">
        <v>14</v>
      </c>
    </row>
    <row r="647" spans="1:2" x14ac:dyDescent="0.3">
      <c r="A647" s="48">
        <v>45544</v>
      </c>
      <c r="B647" s="12">
        <v>4</v>
      </c>
    </row>
    <row r="648" spans="1:2" x14ac:dyDescent="0.3">
      <c r="A648" s="48">
        <v>45607</v>
      </c>
      <c r="B648" s="12">
        <v>13</v>
      </c>
    </row>
    <row r="649" spans="1:2" x14ac:dyDescent="0.3">
      <c r="A649" s="48">
        <v>45633</v>
      </c>
      <c r="B649" s="12">
        <v>19</v>
      </c>
    </row>
    <row r="650" spans="1:2" x14ac:dyDescent="0.3">
      <c r="A650" s="48">
        <v>45692</v>
      </c>
      <c r="B650" s="12">
        <v>4</v>
      </c>
    </row>
    <row r="651" spans="1:2" x14ac:dyDescent="0.3">
      <c r="A651" s="48">
        <v>45741</v>
      </c>
      <c r="B651" s="12">
        <v>23</v>
      </c>
    </row>
    <row r="652" spans="1:2" x14ac:dyDescent="0.3">
      <c r="A652" s="48">
        <v>45827</v>
      </c>
      <c r="B652" s="12">
        <v>23</v>
      </c>
    </row>
    <row r="653" spans="1:2" x14ac:dyDescent="0.3">
      <c r="A653" s="48">
        <v>45914</v>
      </c>
      <c r="B653" s="12">
        <v>12</v>
      </c>
    </row>
    <row r="654" spans="1:2" x14ac:dyDescent="0.3">
      <c r="A654" s="17" t="s">
        <v>730</v>
      </c>
      <c r="B654" s="12"/>
    </row>
    <row r="655" spans="1:2" x14ac:dyDescent="0.3">
      <c r="A655" s="48">
        <v>45408</v>
      </c>
      <c r="B655" s="12">
        <v>0</v>
      </c>
    </row>
    <row r="656" spans="1:2" x14ac:dyDescent="0.3">
      <c r="A656" s="48">
        <v>45518</v>
      </c>
      <c r="B656" s="12">
        <v>21</v>
      </c>
    </row>
    <row r="657" spans="1:2" x14ac:dyDescent="0.3">
      <c r="A657" s="48">
        <v>45830</v>
      </c>
      <c r="B657" s="12">
        <v>16</v>
      </c>
    </row>
    <row r="658" spans="1:2" x14ac:dyDescent="0.3">
      <c r="A658" s="48">
        <v>45833</v>
      </c>
      <c r="B658" s="12">
        <v>15</v>
      </c>
    </row>
    <row r="659" spans="1:2" x14ac:dyDescent="0.3">
      <c r="A659" s="17" t="s">
        <v>728</v>
      </c>
      <c r="B659" s="12"/>
    </row>
    <row r="660" spans="1:2" x14ac:dyDescent="0.3">
      <c r="A660" s="48">
        <v>44980</v>
      </c>
      <c r="B660" s="12">
        <v>13</v>
      </c>
    </row>
    <row r="661" spans="1:2" x14ac:dyDescent="0.3">
      <c r="A661" s="48">
        <v>45022</v>
      </c>
      <c r="B661" s="12">
        <v>21</v>
      </c>
    </row>
    <row r="662" spans="1:2" x14ac:dyDescent="0.3">
      <c r="A662" s="48">
        <v>45026</v>
      </c>
      <c r="B662" s="12">
        <v>15</v>
      </c>
    </row>
    <row r="663" spans="1:2" x14ac:dyDescent="0.3">
      <c r="A663" s="48">
        <v>45082</v>
      </c>
      <c r="B663" s="12">
        <v>23</v>
      </c>
    </row>
    <row r="664" spans="1:2" x14ac:dyDescent="0.3">
      <c r="A664" s="48">
        <v>45165</v>
      </c>
      <c r="B664" s="12">
        <v>15</v>
      </c>
    </row>
    <row r="665" spans="1:2" x14ac:dyDescent="0.3">
      <c r="A665" s="48">
        <v>45424</v>
      </c>
      <c r="B665" s="12">
        <v>12</v>
      </c>
    </row>
    <row r="666" spans="1:2" x14ac:dyDescent="0.3">
      <c r="A666" s="48">
        <v>45600</v>
      </c>
      <c r="B666" s="12">
        <v>1</v>
      </c>
    </row>
    <row r="667" spans="1:2" x14ac:dyDescent="0.3">
      <c r="A667" s="48">
        <v>45751</v>
      </c>
      <c r="B667" s="12">
        <v>6</v>
      </c>
    </row>
    <row r="668" spans="1:2" x14ac:dyDescent="0.3">
      <c r="A668" s="48">
        <v>45849</v>
      </c>
      <c r="B668" s="12">
        <v>5</v>
      </c>
    </row>
    <row r="669" spans="1:2" x14ac:dyDescent="0.3">
      <c r="A669" s="48">
        <v>45861</v>
      </c>
      <c r="B669" s="12">
        <v>25</v>
      </c>
    </row>
    <row r="670" spans="1:2" x14ac:dyDescent="0.3">
      <c r="A670" s="16" t="s">
        <v>660</v>
      </c>
      <c r="B670" s="12"/>
    </row>
    <row r="671" spans="1:2" x14ac:dyDescent="0.3">
      <c r="A671" s="17" t="s">
        <v>733</v>
      </c>
      <c r="B671" s="12"/>
    </row>
    <row r="672" spans="1:2" x14ac:dyDescent="0.3">
      <c r="A672" s="48">
        <v>45133</v>
      </c>
      <c r="B672" s="12">
        <v>30</v>
      </c>
    </row>
    <row r="673" spans="1:2" x14ac:dyDescent="0.3">
      <c r="A673" s="48">
        <v>45194</v>
      </c>
      <c r="B673" s="12">
        <v>7</v>
      </c>
    </row>
    <row r="674" spans="1:2" x14ac:dyDescent="0.3">
      <c r="A674" s="48">
        <v>45203</v>
      </c>
      <c r="B674" s="12">
        <v>25</v>
      </c>
    </row>
    <row r="675" spans="1:2" x14ac:dyDescent="0.3">
      <c r="A675" s="48">
        <v>45674</v>
      </c>
      <c r="B675" s="12">
        <v>7</v>
      </c>
    </row>
    <row r="676" spans="1:2" x14ac:dyDescent="0.3">
      <c r="A676" s="17" t="s">
        <v>727</v>
      </c>
      <c r="B676" s="12"/>
    </row>
    <row r="677" spans="1:2" x14ac:dyDescent="0.3">
      <c r="A677" s="48">
        <v>44981</v>
      </c>
      <c r="B677" s="12">
        <v>13</v>
      </c>
    </row>
    <row r="678" spans="1:2" x14ac:dyDescent="0.3">
      <c r="A678" s="48">
        <v>45304</v>
      </c>
      <c r="B678" s="12">
        <v>2</v>
      </c>
    </row>
    <row r="679" spans="1:2" x14ac:dyDescent="0.3">
      <c r="A679" s="48">
        <v>45353</v>
      </c>
      <c r="B679" s="12">
        <v>21</v>
      </c>
    </row>
    <row r="680" spans="1:2" x14ac:dyDescent="0.3">
      <c r="A680" s="48">
        <v>45537</v>
      </c>
      <c r="B680" s="12">
        <v>6</v>
      </c>
    </row>
    <row r="681" spans="1:2" x14ac:dyDescent="0.3">
      <c r="A681" s="48">
        <v>45590</v>
      </c>
      <c r="B681" s="12">
        <v>11</v>
      </c>
    </row>
    <row r="682" spans="1:2" x14ac:dyDescent="0.3">
      <c r="A682" s="17" t="s">
        <v>731</v>
      </c>
      <c r="B682" s="12"/>
    </row>
    <row r="683" spans="1:2" x14ac:dyDescent="0.3">
      <c r="A683" s="48">
        <v>45194</v>
      </c>
      <c r="B683" s="12">
        <v>14</v>
      </c>
    </row>
    <row r="684" spans="1:2" x14ac:dyDescent="0.3">
      <c r="A684" s="48">
        <v>45381</v>
      </c>
      <c r="B684" s="12">
        <v>25</v>
      </c>
    </row>
    <row r="685" spans="1:2" x14ac:dyDescent="0.3">
      <c r="A685" s="48">
        <v>45430</v>
      </c>
      <c r="B685" s="12">
        <v>5</v>
      </c>
    </row>
    <row r="686" spans="1:2" x14ac:dyDescent="0.3">
      <c r="A686" s="48">
        <v>45516</v>
      </c>
      <c r="B686" s="12">
        <v>22</v>
      </c>
    </row>
    <row r="687" spans="1:2" x14ac:dyDescent="0.3">
      <c r="A687" s="48">
        <v>45520</v>
      </c>
      <c r="B687" s="12">
        <v>10</v>
      </c>
    </row>
    <row r="688" spans="1:2" x14ac:dyDescent="0.3">
      <c r="A688" s="17" t="s">
        <v>732</v>
      </c>
      <c r="B688" s="12"/>
    </row>
    <row r="689" spans="1:2" x14ac:dyDescent="0.3">
      <c r="A689" s="48">
        <v>45070</v>
      </c>
      <c r="B689" s="12">
        <v>28</v>
      </c>
    </row>
    <row r="690" spans="1:2" x14ac:dyDescent="0.3">
      <c r="A690" s="48">
        <v>45092</v>
      </c>
      <c r="B690" s="12">
        <v>8</v>
      </c>
    </row>
    <row r="691" spans="1:2" x14ac:dyDescent="0.3">
      <c r="A691" s="48">
        <v>45097</v>
      </c>
      <c r="B691" s="12">
        <v>18</v>
      </c>
    </row>
    <row r="692" spans="1:2" x14ac:dyDescent="0.3">
      <c r="A692" s="48">
        <v>45362</v>
      </c>
      <c r="B692" s="12">
        <v>18</v>
      </c>
    </row>
    <row r="693" spans="1:2" x14ac:dyDescent="0.3">
      <c r="A693" s="48">
        <v>45377</v>
      </c>
      <c r="B693" s="12">
        <v>10</v>
      </c>
    </row>
    <row r="694" spans="1:2" x14ac:dyDescent="0.3">
      <c r="A694" s="48">
        <v>45508</v>
      </c>
      <c r="B694" s="12">
        <v>13</v>
      </c>
    </row>
    <row r="695" spans="1:2" x14ac:dyDescent="0.3">
      <c r="A695" s="48">
        <v>45584</v>
      </c>
      <c r="B695" s="12">
        <v>18</v>
      </c>
    </row>
    <row r="696" spans="1:2" x14ac:dyDescent="0.3">
      <c r="A696" s="48">
        <v>45748</v>
      </c>
      <c r="B696" s="12">
        <v>26</v>
      </c>
    </row>
    <row r="697" spans="1:2" x14ac:dyDescent="0.3">
      <c r="A697" s="48">
        <v>45770</v>
      </c>
      <c r="B697" s="12">
        <v>0</v>
      </c>
    </row>
    <row r="698" spans="1:2" x14ac:dyDescent="0.3">
      <c r="A698" s="17" t="s">
        <v>729</v>
      </c>
      <c r="B698" s="12"/>
    </row>
    <row r="699" spans="1:2" x14ac:dyDescent="0.3">
      <c r="A699" s="48">
        <v>44948</v>
      </c>
      <c r="B699" s="12">
        <v>8</v>
      </c>
    </row>
    <row r="700" spans="1:2" x14ac:dyDescent="0.3">
      <c r="A700" s="48">
        <v>44984</v>
      </c>
      <c r="B700" s="12">
        <v>0</v>
      </c>
    </row>
    <row r="701" spans="1:2" x14ac:dyDescent="0.3">
      <c r="A701" s="48">
        <v>45029</v>
      </c>
      <c r="B701" s="12">
        <v>0</v>
      </c>
    </row>
    <row r="702" spans="1:2" x14ac:dyDescent="0.3">
      <c r="A702" s="48">
        <v>45050</v>
      </c>
      <c r="B702" s="12">
        <v>22</v>
      </c>
    </row>
    <row r="703" spans="1:2" x14ac:dyDescent="0.3">
      <c r="A703" s="48">
        <v>45097</v>
      </c>
      <c r="B703" s="12">
        <v>18</v>
      </c>
    </row>
    <row r="704" spans="1:2" x14ac:dyDescent="0.3">
      <c r="A704" s="48">
        <v>45293</v>
      </c>
      <c r="B704" s="12">
        <v>0</v>
      </c>
    </row>
    <row r="705" spans="1:2" x14ac:dyDescent="0.3">
      <c r="A705" s="48">
        <v>45342</v>
      </c>
      <c r="B705" s="12">
        <v>0</v>
      </c>
    </row>
    <row r="706" spans="1:2" x14ac:dyDescent="0.3">
      <c r="A706" s="48">
        <v>45378</v>
      </c>
      <c r="B706" s="12">
        <v>15</v>
      </c>
    </row>
    <row r="707" spans="1:2" x14ac:dyDescent="0.3">
      <c r="A707" s="48">
        <v>45795</v>
      </c>
      <c r="B707" s="12">
        <v>22</v>
      </c>
    </row>
    <row r="708" spans="1:2" x14ac:dyDescent="0.3">
      <c r="A708" s="48">
        <v>45889</v>
      </c>
      <c r="B708" s="12">
        <v>6</v>
      </c>
    </row>
    <row r="709" spans="1:2" x14ac:dyDescent="0.3">
      <c r="A709" s="17" t="s">
        <v>730</v>
      </c>
      <c r="B709" s="12"/>
    </row>
    <row r="710" spans="1:2" x14ac:dyDescent="0.3">
      <c r="A710" s="48">
        <v>44939</v>
      </c>
      <c r="B710" s="12">
        <v>6</v>
      </c>
    </row>
    <row r="711" spans="1:2" x14ac:dyDescent="0.3">
      <c r="A711" s="48">
        <v>44962</v>
      </c>
      <c r="B711" s="12">
        <v>23</v>
      </c>
    </row>
    <row r="712" spans="1:2" x14ac:dyDescent="0.3">
      <c r="A712" s="48">
        <v>45049</v>
      </c>
      <c r="B712" s="12">
        <v>13</v>
      </c>
    </row>
    <row r="713" spans="1:2" x14ac:dyDescent="0.3">
      <c r="A713" s="48">
        <v>45153</v>
      </c>
      <c r="B713" s="12">
        <v>23</v>
      </c>
    </row>
    <row r="714" spans="1:2" x14ac:dyDescent="0.3">
      <c r="A714" s="48">
        <v>45360</v>
      </c>
      <c r="B714" s="12">
        <v>17</v>
      </c>
    </row>
    <row r="715" spans="1:2" x14ac:dyDescent="0.3">
      <c r="A715" s="48">
        <v>45429</v>
      </c>
      <c r="B715" s="12">
        <v>10</v>
      </c>
    </row>
    <row r="716" spans="1:2" x14ac:dyDescent="0.3">
      <c r="A716" s="48">
        <v>45442</v>
      </c>
      <c r="B716" s="12">
        <v>14</v>
      </c>
    </row>
    <row r="717" spans="1:2" x14ac:dyDescent="0.3">
      <c r="A717" s="48">
        <v>45668</v>
      </c>
      <c r="B717" s="12">
        <v>12</v>
      </c>
    </row>
    <row r="718" spans="1:2" x14ac:dyDescent="0.3">
      <c r="A718" s="48">
        <v>45713</v>
      </c>
      <c r="B718" s="12">
        <v>20</v>
      </c>
    </row>
    <row r="719" spans="1:2" x14ac:dyDescent="0.3">
      <c r="A719" s="48">
        <v>45774</v>
      </c>
      <c r="B719" s="12">
        <v>20</v>
      </c>
    </row>
    <row r="720" spans="1:2" x14ac:dyDescent="0.3">
      <c r="A720" s="17" t="s">
        <v>728</v>
      </c>
      <c r="B720" s="12"/>
    </row>
    <row r="721" spans="1:2" x14ac:dyDescent="0.3">
      <c r="A721" s="48">
        <v>45032</v>
      </c>
      <c r="B721" s="12">
        <v>7</v>
      </c>
    </row>
    <row r="722" spans="1:2" x14ac:dyDescent="0.3">
      <c r="A722" s="48">
        <v>45094</v>
      </c>
      <c r="B722" s="12">
        <v>7</v>
      </c>
    </row>
    <row r="723" spans="1:2" x14ac:dyDescent="0.3">
      <c r="A723" s="48">
        <v>45303</v>
      </c>
      <c r="B723" s="12">
        <v>17</v>
      </c>
    </row>
    <row r="724" spans="1:2" x14ac:dyDescent="0.3">
      <c r="A724" s="48">
        <v>45323</v>
      </c>
      <c r="B724" s="12">
        <v>0</v>
      </c>
    </row>
    <row r="725" spans="1:2" x14ac:dyDescent="0.3">
      <c r="A725" s="48">
        <v>45502</v>
      </c>
      <c r="B725" s="12">
        <v>2</v>
      </c>
    </row>
    <row r="726" spans="1:2" x14ac:dyDescent="0.3">
      <c r="A726" s="48">
        <v>45516</v>
      </c>
      <c r="B726" s="12">
        <v>3</v>
      </c>
    </row>
    <row r="727" spans="1:2" x14ac:dyDescent="0.3">
      <c r="A727" s="48">
        <v>45647</v>
      </c>
      <c r="B727" s="12">
        <v>5</v>
      </c>
    </row>
    <row r="728" spans="1:2" x14ac:dyDescent="0.3">
      <c r="A728" s="48">
        <v>45879</v>
      </c>
      <c r="B728" s="12">
        <v>20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6701E-B42B-4410-A8C4-3286242AAF28}">
  <dimension ref="A3:F11"/>
  <sheetViews>
    <sheetView workbookViewId="0">
      <selection activeCell="E8" sqref="E8"/>
    </sheetView>
  </sheetViews>
  <sheetFormatPr defaultRowHeight="14.4" x14ac:dyDescent="0.3"/>
  <cols>
    <col min="1" max="1" width="16.77734375" bestFit="1" customWidth="1"/>
    <col min="2" max="2" width="15.5546875" bestFit="1" customWidth="1"/>
    <col min="3" max="5" width="11.109375" bestFit="1" customWidth="1"/>
    <col min="6" max="6" width="12.6640625" bestFit="1" customWidth="1"/>
  </cols>
  <sheetData>
    <row r="3" spans="1:6" x14ac:dyDescent="0.3">
      <c r="A3" s="15" t="s">
        <v>1457</v>
      </c>
      <c r="B3" s="15" t="s">
        <v>1455</v>
      </c>
    </row>
    <row r="4" spans="1:6" x14ac:dyDescent="0.3">
      <c r="A4" s="15" t="s">
        <v>1437</v>
      </c>
      <c r="B4" t="s">
        <v>646</v>
      </c>
      <c r="C4" t="s">
        <v>648</v>
      </c>
      <c r="D4" t="s">
        <v>647</v>
      </c>
      <c r="E4" t="s">
        <v>649</v>
      </c>
      <c r="F4" t="s">
        <v>1438</v>
      </c>
    </row>
    <row r="5" spans="1:6" x14ac:dyDescent="0.3">
      <c r="A5" s="16" t="s">
        <v>711</v>
      </c>
      <c r="B5" s="8">
        <v>177919.81969999999</v>
      </c>
      <c r="C5" s="8">
        <v>258674.92591000002</v>
      </c>
      <c r="D5" s="8">
        <v>229217.47858</v>
      </c>
      <c r="E5" s="8">
        <v>292716.95204</v>
      </c>
      <c r="F5" s="8">
        <v>958529.17622999998</v>
      </c>
    </row>
    <row r="6" spans="1:6" x14ac:dyDescent="0.3">
      <c r="A6" s="16" t="s">
        <v>710</v>
      </c>
      <c r="B6" s="8">
        <v>192042.35206999999</v>
      </c>
      <c r="C6" s="8">
        <v>175298.68431999997</v>
      </c>
      <c r="D6" s="8">
        <v>151146.74599000002</v>
      </c>
      <c r="E6" s="8">
        <v>105550.85220000002</v>
      </c>
      <c r="F6" s="8">
        <v>624038.63458000007</v>
      </c>
    </row>
    <row r="7" spans="1:6" x14ac:dyDescent="0.3">
      <c r="A7" s="16" t="s">
        <v>709</v>
      </c>
      <c r="B7" s="8">
        <v>164839.30455999999</v>
      </c>
      <c r="C7" s="8">
        <v>96609.647519999999</v>
      </c>
      <c r="D7" s="8">
        <v>128045.00806000001</v>
      </c>
      <c r="E7" s="8">
        <v>111692.81024999999</v>
      </c>
      <c r="F7" s="8">
        <v>501186.77038999996</v>
      </c>
    </row>
    <row r="8" spans="1:6" x14ac:dyDescent="0.3">
      <c r="A8" s="16" t="s">
        <v>708</v>
      </c>
      <c r="B8" s="8">
        <v>145453.94626999996</v>
      </c>
      <c r="C8" s="8">
        <v>261943.84436999995</v>
      </c>
      <c r="D8" s="8">
        <v>149042.38968999998</v>
      </c>
      <c r="E8" s="8">
        <v>200067.16276999997</v>
      </c>
      <c r="F8" s="8">
        <v>756507.34309999982</v>
      </c>
    </row>
    <row r="9" spans="1:6" x14ac:dyDescent="0.3">
      <c r="A9" s="16" t="s">
        <v>707</v>
      </c>
      <c r="B9" s="8">
        <v>141171.08466999998</v>
      </c>
      <c r="C9" s="8">
        <v>69035.709220000004</v>
      </c>
      <c r="D9" s="8">
        <v>158051.77209000001</v>
      </c>
      <c r="E9" s="8">
        <v>151779.17228999996</v>
      </c>
      <c r="F9" s="8">
        <v>520037.73826999991</v>
      </c>
    </row>
    <row r="10" spans="1:6" x14ac:dyDescent="0.3">
      <c r="A10" s="16" t="s">
        <v>1426</v>
      </c>
      <c r="B10" s="8">
        <v>16237.344229999999</v>
      </c>
      <c r="C10" s="8">
        <v>777.95999999999913</v>
      </c>
      <c r="D10" s="8">
        <v>20547.545489999997</v>
      </c>
      <c r="E10" s="8">
        <v>8028.7064599999994</v>
      </c>
      <c r="F10" s="8">
        <v>45591.55618</v>
      </c>
    </row>
    <row r="11" spans="1:6" x14ac:dyDescent="0.3">
      <c r="A11" s="16" t="s">
        <v>1438</v>
      </c>
      <c r="B11" s="8">
        <v>837663.85149999999</v>
      </c>
      <c r="C11" s="8">
        <v>862340.77133999986</v>
      </c>
      <c r="D11" s="8">
        <v>836050.93990000011</v>
      </c>
      <c r="E11" s="8">
        <v>869835.65601000004</v>
      </c>
      <c r="F11" s="8">
        <v>3405891.21875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3152B9-10AE-4C03-8FA5-56840EA14880}">
  <dimension ref="A1"/>
  <sheetViews>
    <sheetView zoomScale="66" workbookViewId="0">
      <selection activeCell="S13" sqref="S13"/>
    </sheetView>
  </sheetViews>
  <sheetFormatPr defaultRowHeight="14.4" x14ac:dyDescent="0.3"/>
  <cols>
    <col min="1" max="16384" width="8.88671875" style="5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A5BFE-CEA5-45A4-8C15-4D93D219C665}">
  <dimension ref="A3:B14"/>
  <sheetViews>
    <sheetView workbookViewId="0">
      <selection activeCell="B8" sqref="B8"/>
    </sheetView>
  </sheetViews>
  <sheetFormatPr defaultRowHeight="14.4" x14ac:dyDescent="0.3"/>
  <cols>
    <col min="1" max="1" width="12.5546875" bestFit="1" customWidth="1"/>
    <col min="2" max="2" width="19.5546875" bestFit="1" customWidth="1"/>
  </cols>
  <sheetData>
    <row r="3" spans="1:2" x14ac:dyDescent="0.3">
      <c r="A3" s="15" t="s">
        <v>1437</v>
      </c>
      <c r="B3" t="s">
        <v>1456</v>
      </c>
    </row>
    <row r="4" spans="1:2" x14ac:dyDescent="0.3">
      <c r="A4" s="16" t="s">
        <v>1198</v>
      </c>
      <c r="B4" s="8">
        <v>84136.119600000005</v>
      </c>
    </row>
    <row r="5" spans="1:2" x14ac:dyDescent="0.3">
      <c r="A5" s="16" t="s">
        <v>971</v>
      </c>
      <c r="B5" s="8">
        <v>139277.83032000001</v>
      </c>
    </row>
    <row r="6" spans="1:2" x14ac:dyDescent="0.3">
      <c r="A6" s="16" t="s">
        <v>1096</v>
      </c>
      <c r="B6" s="8">
        <v>82514.711519999997</v>
      </c>
    </row>
    <row r="7" spans="1:2" x14ac:dyDescent="0.3">
      <c r="A7" s="16" t="s">
        <v>1155</v>
      </c>
      <c r="B7" s="8">
        <v>102122.94203999999</v>
      </c>
    </row>
    <row r="8" spans="1:2" x14ac:dyDescent="0.3">
      <c r="A8" s="16" t="s">
        <v>874</v>
      </c>
      <c r="B8" s="8">
        <v>87404.929919999995</v>
      </c>
    </row>
    <row r="9" spans="1:2" x14ac:dyDescent="0.3">
      <c r="A9" s="16" t="s">
        <v>899</v>
      </c>
      <c r="B9" s="8">
        <v>85637.740319999997</v>
      </c>
    </row>
    <row r="10" spans="1:2" x14ac:dyDescent="0.3">
      <c r="A10" s="16" t="s">
        <v>909</v>
      </c>
      <c r="B10" s="8">
        <v>92715.25</v>
      </c>
    </row>
    <row r="11" spans="1:2" x14ac:dyDescent="0.3">
      <c r="A11" s="16" t="s">
        <v>781</v>
      </c>
      <c r="B11" s="8">
        <v>109244</v>
      </c>
    </row>
    <row r="12" spans="1:2" x14ac:dyDescent="0.3">
      <c r="A12" s="16" t="s">
        <v>1010</v>
      </c>
      <c r="B12" s="8">
        <v>79548.755999999994</v>
      </c>
    </row>
    <row r="13" spans="1:2" x14ac:dyDescent="0.3">
      <c r="A13" s="16" t="s">
        <v>1345</v>
      </c>
      <c r="B13" s="8">
        <v>82141.339799999987</v>
      </c>
    </row>
    <row r="14" spans="1:2" x14ac:dyDescent="0.3">
      <c r="A14" s="16" t="s">
        <v>1438</v>
      </c>
      <c r="B14" s="8">
        <v>944743.61951999995</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0F20EF-8081-4761-BC3F-C958B9BF1E82}">
  <dimension ref="A3:B16"/>
  <sheetViews>
    <sheetView workbookViewId="0">
      <selection activeCell="N9" sqref="N9"/>
    </sheetView>
  </sheetViews>
  <sheetFormatPr defaultRowHeight="14.4" x14ac:dyDescent="0.3"/>
  <cols>
    <col min="1" max="1" width="12.5546875" bestFit="1" customWidth="1"/>
    <col min="2" max="2" width="19.5546875" bestFit="1" customWidth="1"/>
  </cols>
  <sheetData>
    <row r="3" spans="1:2" x14ac:dyDescent="0.3">
      <c r="A3" s="15" t="s">
        <v>1437</v>
      </c>
      <c r="B3" t="s">
        <v>1456</v>
      </c>
    </row>
    <row r="4" spans="1:2" x14ac:dyDescent="0.3">
      <c r="A4" s="16" t="s">
        <v>1443</v>
      </c>
      <c r="B4" s="8">
        <v>674482.02280000004</v>
      </c>
    </row>
    <row r="5" spans="1:2" x14ac:dyDescent="0.3">
      <c r="A5" s="16" t="s">
        <v>1444</v>
      </c>
      <c r="B5" s="8">
        <v>963190.85297999997</v>
      </c>
    </row>
    <row r="6" spans="1:2" x14ac:dyDescent="0.3">
      <c r="A6" s="16" t="s">
        <v>1445</v>
      </c>
      <c r="B6" s="8">
        <v>798978.3049499999</v>
      </c>
    </row>
    <row r="7" spans="1:2" x14ac:dyDescent="0.3">
      <c r="A7" s="16" t="s">
        <v>1446</v>
      </c>
      <c r="B7" s="8">
        <v>947246.57737999968</v>
      </c>
    </row>
    <row r="8" spans="1:2" x14ac:dyDescent="0.3">
      <c r="A8" s="16" t="s">
        <v>1447</v>
      </c>
      <c r="B8" s="8">
        <v>1262173.91735</v>
      </c>
    </row>
    <row r="9" spans="1:2" x14ac:dyDescent="0.3">
      <c r="A9" s="16" t="s">
        <v>1448</v>
      </c>
      <c r="B9" s="8">
        <v>1252974.1609100001</v>
      </c>
    </row>
    <row r="10" spans="1:2" x14ac:dyDescent="0.3">
      <c r="A10" s="16" t="s">
        <v>1449</v>
      </c>
      <c r="B10" s="8">
        <v>1313062.2995499996</v>
      </c>
    </row>
    <row r="11" spans="1:2" x14ac:dyDescent="0.3">
      <c r="A11" s="16" t="s">
        <v>1450</v>
      </c>
      <c r="B11" s="8">
        <v>1089608.8125499999</v>
      </c>
    </row>
    <row r="12" spans="1:2" x14ac:dyDescent="0.3">
      <c r="A12" s="16" t="s">
        <v>1451</v>
      </c>
      <c r="B12" s="8">
        <v>661159.42946000013</v>
      </c>
    </row>
    <row r="13" spans="1:2" x14ac:dyDescent="0.3">
      <c r="A13" s="16" t="s">
        <v>1452</v>
      </c>
      <c r="B13" s="8">
        <v>658776.05551000009</v>
      </c>
    </row>
    <row r="14" spans="1:2" x14ac:dyDescent="0.3">
      <c r="A14" s="16" t="s">
        <v>1453</v>
      </c>
      <c r="B14" s="8">
        <v>543953.69134999998</v>
      </c>
    </row>
    <row r="15" spans="1:2" x14ac:dyDescent="0.3">
      <c r="A15" s="16" t="s">
        <v>1454</v>
      </c>
      <c r="B15" s="8">
        <v>736480.30395999993</v>
      </c>
    </row>
    <row r="16" spans="1:2" x14ac:dyDescent="0.3">
      <c r="A16" s="16" t="s">
        <v>1438</v>
      </c>
      <c r="B16" s="8">
        <v>10902086.428749997</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78317-F2F1-43FB-B80F-8CDFC4C61CD6}">
  <dimension ref="A1:Z632"/>
  <sheetViews>
    <sheetView topLeftCell="A2" workbookViewId="0">
      <selection activeCell="J16" sqref="J16"/>
    </sheetView>
  </sheetViews>
  <sheetFormatPr defaultRowHeight="14.4" x14ac:dyDescent="0.3"/>
  <cols>
    <col min="1" max="1" width="16.109375" bestFit="1" customWidth="1"/>
    <col min="2" max="2" width="11.5546875" customWidth="1"/>
    <col min="3" max="3" width="9.21875" bestFit="1" customWidth="1"/>
    <col min="4" max="4" width="9.33203125" customWidth="1"/>
    <col min="5" max="5" width="14.33203125" customWidth="1"/>
    <col min="6" max="6" width="23" customWidth="1"/>
    <col min="7" max="8" width="15" customWidth="1"/>
    <col min="9" max="9" width="8.6640625" customWidth="1"/>
    <col min="10" max="10" width="14" bestFit="1" customWidth="1"/>
    <col min="11" max="11" width="12.44140625" bestFit="1" customWidth="1"/>
    <col min="12" max="12" width="33.44140625" bestFit="1" customWidth="1"/>
    <col min="13" max="13" width="18.44140625" customWidth="1"/>
    <col min="14" max="14" width="11.21875" bestFit="1" customWidth="1"/>
    <col min="15" max="15" width="12.88671875" customWidth="1"/>
    <col min="16" max="16" width="17.109375" customWidth="1"/>
    <col min="17" max="17" width="10" bestFit="1" customWidth="1"/>
    <col min="18" max="18" width="10.109375" customWidth="1"/>
    <col min="19" max="19" width="10.5546875" customWidth="1"/>
    <col min="20" max="20" width="11.33203125" customWidth="1"/>
    <col min="21" max="21" width="12.88671875" customWidth="1"/>
    <col min="22" max="22" width="10.21875" customWidth="1"/>
    <col min="23" max="23" width="14.77734375" customWidth="1"/>
    <col min="24" max="24" width="13.77734375" customWidth="1"/>
    <col min="25" max="25" width="12.109375" customWidth="1"/>
    <col min="26" max="26" width="11.5546875" customWidth="1"/>
  </cols>
  <sheetData>
    <row r="1" spans="1:26" ht="15" thickBot="1" x14ac:dyDescent="0.35">
      <c r="A1" s="19" t="s">
        <v>0</v>
      </c>
      <c r="B1" s="20" t="s">
        <v>1</v>
      </c>
      <c r="C1" s="20" t="s">
        <v>1435</v>
      </c>
      <c r="D1" s="20" t="s">
        <v>1436</v>
      </c>
      <c r="E1" s="20" t="s">
        <v>2</v>
      </c>
      <c r="F1" s="20" t="s">
        <v>1428</v>
      </c>
      <c r="G1" s="49" t="s">
        <v>1429</v>
      </c>
      <c r="H1" s="21" t="s">
        <v>1488</v>
      </c>
      <c r="I1" s="19" t="s">
        <v>3</v>
      </c>
      <c r="J1" s="19" t="s">
        <v>4</v>
      </c>
      <c r="K1" s="19" t="s">
        <v>5</v>
      </c>
      <c r="L1" s="19" t="s">
        <v>1442</v>
      </c>
      <c r="M1" s="19" t="s">
        <v>6</v>
      </c>
      <c r="N1" s="19" t="s">
        <v>7</v>
      </c>
      <c r="O1" s="19" t="s">
        <v>8</v>
      </c>
      <c r="P1" s="19" t="s">
        <v>9</v>
      </c>
      <c r="Q1" s="19" t="s">
        <v>10</v>
      </c>
      <c r="R1" s="22" t="s">
        <v>11</v>
      </c>
      <c r="S1" s="22" t="s">
        <v>1430</v>
      </c>
      <c r="T1" s="22" t="s">
        <v>1440</v>
      </c>
      <c r="U1" s="23" t="s">
        <v>13</v>
      </c>
      <c r="V1" s="21" t="s">
        <v>14</v>
      </c>
      <c r="W1" s="24" t="s">
        <v>1431</v>
      </c>
      <c r="X1" s="25" t="s">
        <v>1432</v>
      </c>
      <c r="Y1" s="25" t="s">
        <v>1433</v>
      </c>
      <c r="Z1" s="26" t="s">
        <v>1434</v>
      </c>
    </row>
    <row r="2" spans="1:26" ht="15" thickTop="1" x14ac:dyDescent="0.3">
      <c r="A2" s="27" t="s">
        <v>15</v>
      </c>
      <c r="B2" s="28">
        <v>45362</v>
      </c>
      <c r="C2" s="28" t="str">
        <f>TEXT(B2,"MMM-YYYY")</f>
        <v>Mar-2024</v>
      </c>
      <c r="D2" s="28" t="str">
        <f>"Q"&amp;ROUNDUP(MONTH(B2)/3,0)&amp;"-"&amp;YEAR(B2)</f>
        <v>Q1-2024</v>
      </c>
      <c r="E2" s="28">
        <v>45388</v>
      </c>
      <c r="F2" s="28">
        <f>IF(E2&lt;B2,B2,E2)</f>
        <v>45388</v>
      </c>
      <c r="G2" s="29">
        <f>F2-B2</f>
        <v>26</v>
      </c>
      <c r="H2" s="29">
        <f>IF(Table1[[#This Row],[LeadTimeDays]]&lt;=7,1,0)</f>
        <v>0</v>
      </c>
      <c r="I2" s="30" t="s">
        <v>646</v>
      </c>
      <c r="J2" s="30" t="s">
        <v>650</v>
      </c>
      <c r="K2" s="30" t="s">
        <v>662</v>
      </c>
      <c r="L2" s="30" t="str">
        <f>CONCATENATE(I2&amp;"→"&amp;J2&amp;"→"&amp;K2)</f>
        <v>Africa→Kenya→Kisumu</v>
      </c>
      <c r="M2" s="30" t="s">
        <v>701</v>
      </c>
      <c r="N2" s="30" t="s">
        <v>707</v>
      </c>
      <c r="O2" s="30" t="s">
        <v>712</v>
      </c>
      <c r="P2" s="30" t="s">
        <v>727</v>
      </c>
      <c r="Q2" s="30" t="s">
        <v>734</v>
      </c>
      <c r="R2" s="31">
        <v>279.24</v>
      </c>
      <c r="S2" s="31">
        <v>608.9</v>
      </c>
      <c r="T2" s="31" t="str">
        <f>IF('standardised dimensions'!$R2&lt;=_xlfn.PERCENTILE.INC( S2:S623,0.25),"Low",IF(S2&lt;=_xlfn.PERCENTILE.INC(S2:S623,0.5),"Medium","High"))</f>
        <v>Medium</v>
      </c>
      <c r="U2" s="32">
        <v>0.112</v>
      </c>
      <c r="V2" s="29">
        <v>9</v>
      </c>
      <c r="W2" s="33">
        <f t="shared" ref="W2:W65" si="0">S2*V2*(1-U2)</f>
        <v>4866.3287999999993</v>
      </c>
      <c r="X2" s="33">
        <f t="shared" ref="X2:X65" si="1">R2*V2</f>
        <v>2513.16</v>
      </c>
      <c r="Y2" s="33">
        <f>W2-X2</f>
        <v>2353.1687999999995</v>
      </c>
      <c r="Z2" s="34">
        <f>IF(W2=0,0,Y2/W2)</f>
        <v>0.48356140670149533</v>
      </c>
    </row>
    <row r="3" spans="1:26" x14ac:dyDescent="0.3">
      <c r="A3" s="35" t="s">
        <v>16</v>
      </c>
      <c r="B3" s="36">
        <v>45588</v>
      </c>
      <c r="C3" s="36" t="str">
        <f t="shared" ref="C3:C66" si="2">TEXT(B3,"MMM-YYYY")</f>
        <v>Oct-2024</v>
      </c>
      <c r="D3" s="36" t="str">
        <f t="shared" ref="D3:D66" si="3">"Q"&amp;ROUNDUP(MONTH(B3)/3,0)&amp;"-"&amp;YEAR(B3)</f>
        <v>Q4-2024</v>
      </c>
      <c r="E3" s="36">
        <v>45587</v>
      </c>
      <c r="F3" s="36">
        <f t="shared" ref="F3:F66" si="4">IF(E3&lt;B3,B3,E3)</f>
        <v>45588</v>
      </c>
      <c r="G3" s="37">
        <f t="shared" ref="G3:G66" si="5">F3-B3</f>
        <v>0</v>
      </c>
      <c r="H3" s="29">
        <f>IF(Table1[[#This Row],[LeadTimeDays]]&lt;=7,1,0)</f>
        <v>1</v>
      </c>
      <c r="I3" s="38" t="s">
        <v>646</v>
      </c>
      <c r="J3" s="38" t="s">
        <v>651</v>
      </c>
      <c r="K3" s="38" t="s">
        <v>663</v>
      </c>
      <c r="L3" s="30" t="str">
        <f t="shared" ref="L3:L66" si="6">CONCATENATE(I3&amp;"→"&amp;J3&amp;"→"&amp;K3)</f>
        <v>Africa→Nigeria→Port Harcourt</v>
      </c>
      <c r="M3" s="38" t="s">
        <v>702</v>
      </c>
      <c r="N3" s="38" t="s">
        <v>708</v>
      </c>
      <c r="O3" s="38" t="s">
        <v>713</v>
      </c>
      <c r="P3" s="38" t="s">
        <v>728</v>
      </c>
      <c r="Q3" s="38" t="s">
        <v>735</v>
      </c>
      <c r="R3" s="39">
        <v>1084.3900000000001</v>
      </c>
      <c r="S3" s="39">
        <v>759.33</v>
      </c>
      <c r="T3" s="39" t="str">
        <f>IF('standardised dimensions'!$R3&lt;=_xlfn.PERCENTILE.INC( S3:S624,0.25),"Low",IF(S3&lt;=_xlfn.PERCENTILE.INC(S3:S624,0.5),"Medium","High"))</f>
        <v>Medium</v>
      </c>
      <c r="U3" s="40">
        <v>0.23699999999999999</v>
      </c>
      <c r="V3" s="37">
        <v>31</v>
      </c>
      <c r="W3" s="39">
        <f t="shared" si="0"/>
        <v>17960.432489999999</v>
      </c>
      <c r="X3" s="39">
        <f t="shared" si="1"/>
        <v>33616.090000000004</v>
      </c>
      <c r="Y3" s="39">
        <f t="shared" ref="Y3:Y66" si="7">W3-X3</f>
        <v>-15655.657510000005</v>
      </c>
      <c r="Z3" s="40">
        <f t="shared" ref="Z3:Z66" si="8">IF(W3=0,0,Y3/W3)</f>
        <v>-0.87167486187856302</v>
      </c>
    </row>
    <row r="4" spans="1:26" x14ac:dyDescent="0.3">
      <c r="A4" s="41" t="s">
        <v>17</v>
      </c>
      <c r="B4" s="42">
        <v>44985</v>
      </c>
      <c r="C4" s="42" t="str">
        <f t="shared" si="2"/>
        <v>Feb-2023</v>
      </c>
      <c r="D4" s="42" t="str">
        <f t="shared" si="3"/>
        <v>Q1-2023</v>
      </c>
      <c r="E4" s="42">
        <v>45010</v>
      </c>
      <c r="F4" s="42">
        <f t="shared" si="4"/>
        <v>45010</v>
      </c>
      <c r="G4" s="43">
        <f t="shared" si="5"/>
        <v>25</v>
      </c>
      <c r="H4" s="29">
        <f>IF(Table1[[#This Row],[LeadTimeDays]]&lt;=7,1,0)</f>
        <v>0</v>
      </c>
      <c r="I4" s="44" t="s">
        <v>646</v>
      </c>
      <c r="J4" s="44" t="s">
        <v>650</v>
      </c>
      <c r="K4" s="44" t="s">
        <v>664</v>
      </c>
      <c r="L4" s="30" t="str">
        <f t="shared" si="6"/>
        <v>Africa→Kenya→Nairobi</v>
      </c>
      <c r="M4" s="44" t="s">
        <v>701</v>
      </c>
      <c r="N4" s="44" t="s">
        <v>707</v>
      </c>
      <c r="O4" s="44" t="s">
        <v>714</v>
      </c>
      <c r="P4" s="44" t="s">
        <v>729</v>
      </c>
      <c r="Q4" s="44" t="s">
        <v>736</v>
      </c>
      <c r="R4" s="45">
        <v>1460.76</v>
      </c>
      <c r="S4" s="45">
        <v>30.66</v>
      </c>
      <c r="T4" s="45" t="str">
        <f>IF('standardised dimensions'!$R4&lt;=_xlfn.PERCENTILE.INC( S4:S625,0.25),"Low",IF(S4&lt;=_xlfn.PERCENTILE.INC(S4:S625,0.5),"Medium","High"))</f>
        <v>Low</v>
      </c>
      <c r="U4" s="46">
        <v>0.13100000000000001</v>
      </c>
      <c r="V4" s="43">
        <v>12</v>
      </c>
      <c r="W4" s="45">
        <f t="shared" si="0"/>
        <v>319.72248000000002</v>
      </c>
      <c r="X4" s="45">
        <f t="shared" si="1"/>
        <v>17529.12</v>
      </c>
      <c r="Y4" s="45">
        <f t="shared" si="7"/>
        <v>-17209.397519999999</v>
      </c>
      <c r="Z4" s="46">
        <f t="shared" si="8"/>
        <v>-53.826047890032626</v>
      </c>
    </row>
    <row r="5" spans="1:26" x14ac:dyDescent="0.3">
      <c r="A5" s="35" t="s">
        <v>18</v>
      </c>
      <c r="B5" s="36">
        <v>45745</v>
      </c>
      <c r="C5" s="36" t="str">
        <f t="shared" si="2"/>
        <v>Mar-2025</v>
      </c>
      <c r="D5" s="36" t="str">
        <f t="shared" si="3"/>
        <v>Q1-2025</v>
      </c>
      <c r="E5" s="36">
        <v>45749</v>
      </c>
      <c r="F5" s="36">
        <f t="shared" si="4"/>
        <v>45749</v>
      </c>
      <c r="G5" s="37">
        <f t="shared" si="5"/>
        <v>4</v>
      </c>
      <c r="H5" s="29">
        <f>IF(Table1[[#This Row],[LeadTimeDays]]&lt;=7,1,0)</f>
        <v>1</v>
      </c>
      <c r="I5" s="38" t="s">
        <v>646</v>
      </c>
      <c r="J5" s="38" t="s">
        <v>651</v>
      </c>
      <c r="K5" s="38" t="s">
        <v>665</v>
      </c>
      <c r="L5" s="30" t="str">
        <f t="shared" si="6"/>
        <v>Africa→Nigeria→Lagos</v>
      </c>
      <c r="M5" s="38" t="s">
        <v>703</v>
      </c>
      <c r="N5" s="38" t="s">
        <v>709</v>
      </c>
      <c r="O5" s="38" t="s">
        <v>715</v>
      </c>
      <c r="P5" s="38" t="s">
        <v>730</v>
      </c>
      <c r="Q5" s="38" t="s">
        <v>737</v>
      </c>
      <c r="R5" s="39">
        <v>259.93</v>
      </c>
      <c r="S5" s="39">
        <v>255.94</v>
      </c>
      <c r="T5" s="39" t="str">
        <f>IF('standardised dimensions'!$R5&lt;=_xlfn.PERCENTILE.INC( S5:S626,0.25),"Low",IF(S5&lt;=_xlfn.PERCENTILE.INC(S5:S626,0.5),"Medium","High"))</f>
        <v>Low</v>
      </c>
      <c r="U5" s="40">
        <v>7.1999999999999995E-2</v>
      </c>
      <c r="V5" s="37">
        <v>22</v>
      </c>
      <c r="W5" s="39">
        <f t="shared" si="0"/>
        <v>5225.2710400000005</v>
      </c>
      <c r="X5" s="39">
        <f t="shared" si="1"/>
        <v>5718.46</v>
      </c>
      <c r="Y5" s="39">
        <f t="shared" si="7"/>
        <v>-493.1889599999995</v>
      </c>
      <c r="Z5" s="40">
        <f t="shared" si="8"/>
        <v>-9.4385335463861311E-2</v>
      </c>
    </row>
    <row r="6" spans="1:26" x14ac:dyDescent="0.3">
      <c r="A6" s="41" t="s">
        <v>19</v>
      </c>
      <c r="B6" s="42">
        <v>45266</v>
      </c>
      <c r="C6" s="42" t="str">
        <f t="shared" si="2"/>
        <v>Dec-2023</v>
      </c>
      <c r="D6" s="42" t="str">
        <f t="shared" si="3"/>
        <v>Q4-2023</v>
      </c>
      <c r="E6" s="42">
        <v>45291</v>
      </c>
      <c r="F6" s="42">
        <f t="shared" si="4"/>
        <v>45291</v>
      </c>
      <c r="G6" s="43">
        <f t="shared" si="5"/>
        <v>25</v>
      </c>
      <c r="H6" s="29">
        <f>IF(Table1[[#This Row],[LeadTimeDays]]&lt;=7,1,0)</f>
        <v>0</v>
      </c>
      <c r="I6" s="44" t="s">
        <v>647</v>
      </c>
      <c r="J6" s="44" t="s">
        <v>652</v>
      </c>
      <c r="K6" s="44" t="s">
        <v>666</v>
      </c>
      <c r="L6" s="30" t="str">
        <f t="shared" si="6"/>
        <v>Asia→Japan→Osaka</v>
      </c>
      <c r="M6" s="44" t="s">
        <v>704</v>
      </c>
      <c r="N6" s="44" t="s">
        <v>707</v>
      </c>
      <c r="O6" s="44" t="s">
        <v>716</v>
      </c>
      <c r="P6" s="44" t="s">
        <v>728</v>
      </c>
      <c r="Q6" s="44" t="s">
        <v>738</v>
      </c>
      <c r="R6" s="45">
        <v>663.03</v>
      </c>
      <c r="S6" s="45">
        <v>813.51</v>
      </c>
      <c r="T6" s="45" t="str">
        <f>IF('standardised dimensions'!$R6&lt;=_xlfn.PERCENTILE.INC( S6:S627,0.25),"Low",IF(S6&lt;=_xlfn.PERCENTILE.INC(S6:S627,0.5),"Medium","High"))</f>
        <v>Medium</v>
      </c>
      <c r="U6" s="46">
        <v>0.10199999999999999</v>
      </c>
      <c r="V6" s="43">
        <v>15</v>
      </c>
      <c r="W6" s="45">
        <f t="shared" si="0"/>
        <v>10957.9797</v>
      </c>
      <c r="X6" s="45">
        <f t="shared" si="1"/>
        <v>9945.4499999999989</v>
      </c>
      <c r="Y6" s="45">
        <f t="shared" si="7"/>
        <v>1012.529700000001</v>
      </c>
      <c r="Z6" s="46">
        <f t="shared" si="8"/>
        <v>9.2401129379715952E-2</v>
      </c>
    </row>
    <row r="7" spans="1:26" x14ac:dyDescent="0.3">
      <c r="A7" s="35" t="s">
        <v>20</v>
      </c>
      <c r="B7" s="36">
        <v>44928</v>
      </c>
      <c r="C7" s="36" t="str">
        <f t="shared" si="2"/>
        <v>Jan-2023</v>
      </c>
      <c r="D7" s="36" t="str">
        <f t="shared" si="3"/>
        <v>Q1-2023</v>
      </c>
      <c r="E7" s="36">
        <v>44931</v>
      </c>
      <c r="F7" s="36">
        <f t="shared" si="4"/>
        <v>44931</v>
      </c>
      <c r="G7" s="37">
        <f t="shared" si="5"/>
        <v>3</v>
      </c>
      <c r="H7" s="29">
        <f>IF(Table1[[#This Row],[LeadTimeDays]]&lt;=7,1,0)</f>
        <v>1</v>
      </c>
      <c r="I7" s="38" t="s">
        <v>648</v>
      </c>
      <c r="J7" s="38" t="s">
        <v>653</v>
      </c>
      <c r="K7" s="38" t="s">
        <v>667</v>
      </c>
      <c r="L7" s="30" t="str">
        <f t="shared" si="6"/>
        <v>Americas→Canada→Toronto</v>
      </c>
      <c r="M7" s="38" t="s">
        <v>701</v>
      </c>
      <c r="N7" s="38" t="s">
        <v>710</v>
      </c>
      <c r="O7" s="38" t="s">
        <v>717</v>
      </c>
      <c r="P7" s="38" t="s">
        <v>731</v>
      </c>
      <c r="Q7" s="38" t="s">
        <v>739</v>
      </c>
      <c r="R7" s="39">
        <v>315.87</v>
      </c>
      <c r="S7" s="39">
        <v>591.67999999999995</v>
      </c>
      <c r="T7" s="39" t="str">
        <f>IF('standardised dimensions'!$R7&lt;=_xlfn.PERCENTILE.INC( S7:S628,0.25),"Low",IF(S7&lt;=_xlfn.PERCENTILE.INC(S7:S628,0.5),"Medium","High"))</f>
        <v>Low</v>
      </c>
      <c r="U7" s="40">
        <v>0</v>
      </c>
      <c r="V7" s="37">
        <v>7</v>
      </c>
      <c r="W7" s="39">
        <f t="shared" si="0"/>
        <v>4141.7599999999993</v>
      </c>
      <c r="X7" s="39">
        <f t="shared" si="1"/>
        <v>2211.09</v>
      </c>
      <c r="Y7" s="39">
        <f t="shared" si="7"/>
        <v>1930.6699999999992</v>
      </c>
      <c r="Z7" s="40">
        <f t="shared" si="8"/>
        <v>0.46614724175229844</v>
      </c>
    </row>
    <row r="8" spans="1:26" x14ac:dyDescent="0.3">
      <c r="A8" s="41" t="s">
        <v>21</v>
      </c>
      <c r="B8" s="42">
        <v>45653</v>
      </c>
      <c r="C8" s="42" t="str">
        <f t="shared" si="2"/>
        <v>Dec-2024</v>
      </c>
      <c r="D8" s="42" t="str">
        <f t="shared" si="3"/>
        <v>Q4-2024</v>
      </c>
      <c r="E8" s="42">
        <v>45671</v>
      </c>
      <c r="F8" s="42">
        <f t="shared" si="4"/>
        <v>45671</v>
      </c>
      <c r="G8" s="43">
        <f t="shared" si="5"/>
        <v>18</v>
      </c>
      <c r="H8" s="29">
        <f>IF(Table1[[#This Row],[LeadTimeDays]]&lt;=7,1,0)</f>
        <v>0</v>
      </c>
      <c r="I8" s="44" t="s">
        <v>647</v>
      </c>
      <c r="J8" s="44" t="s">
        <v>654</v>
      </c>
      <c r="K8" s="44" t="s">
        <v>668</v>
      </c>
      <c r="L8" s="30" t="str">
        <f t="shared" si="6"/>
        <v>Asia→India→Bengaluru</v>
      </c>
      <c r="M8" s="44" t="s">
        <v>705</v>
      </c>
      <c r="N8" s="44" t="s">
        <v>709</v>
      </c>
      <c r="O8" s="44" t="s">
        <v>718</v>
      </c>
      <c r="P8" s="44" t="s">
        <v>732</v>
      </c>
      <c r="Q8" s="44" t="s">
        <v>740</v>
      </c>
      <c r="R8" s="45">
        <v>586.07000000000005</v>
      </c>
      <c r="S8" s="45">
        <v>845.97</v>
      </c>
      <c r="T8" s="45" t="str">
        <f>IF('standardised dimensions'!$R8&lt;=_xlfn.PERCENTILE.INC( S8:S629,0.25),"Low",IF(S8&lt;=_xlfn.PERCENTILE.INC(S8:S629,0.5),"Medium","High"))</f>
        <v>Medium</v>
      </c>
      <c r="U8" s="46">
        <v>0.14699999999999999</v>
      </c>
      <c r="V8" s="43">
        <v>4</v>
      </c>
      <c r="W8" s="45">
        <f t="shared" si="0"/>
        <v>2886.4496399999998</v>
      </c>
      <c r="X8" s="45">
        <f t="shared" si="1"/>
        <v>2344.2800000000002</v>
      </c>
      <c r="Y8" s="45">
        <f t="shared" si="7"/>
        <v>542.16963999999962</v>
      </c>
      <c r="Z8" s="46">
        <f t="shared" si="8"/>
        <v>0.18783270370862928</v>
      </c>
    </row>
    <row r="9" spans="1:26" x14ac:dyDescent="0.3">
      <c r="A9" s="35" t="s">
        <v>22</v>
      </c>
      <c r="B9" s="36">
        <v>44941</v>
      </c>
      <c r="C9" s="36" t="str">
        <f t="shared" si="2"/>
        <v>Jan-2023</v>
      </c>
      <c r="D9" s="36" t="str">
        <f t="shared" si="3"/>
        <v>Q1-2023</v>
      </c>
      <c r="E9" s="36">
        <v>44939</v>
      </c>
      <c r="F9" s="36">
        <f t="shared" si="4"/>
        <v>44941</v>
      </c>
      <c r="G9" s="37">
        <f t="shared" si="5"/>
        <v>0</v>
      </c>
      <c r="H9" s="29">
        <f>IF(Table1[[#This Row],[LeadTimeDays]]&lt;=7,1,0)</f>
        <v>1</v>
      </c>
      <c r="I9" s="38" t="s">
        <v>646</v>
      </c>
      <c r="J9" s="38" t="s">
        <v>651</v>
      </c>
      <c r="K9" s="38" t="s">
        <v>669</v>
      </c>
      <c r="L9" s="30" t="str">
        <f t="shared" si="6"/>
        <v>Africa→Nigeria→Abuja</v>
      </c>
      <c r="M9" s="38" t="s">
        <v>702</v>
      </c>
      <c r="N9" s="38" t="s">
        <v>708</v>
      </c>
      <c r="O9" s="38" t="s">
        <v>719</v>
      </c>
      <c r="P9" s="38" t="s">
        <v>728</v>
      </c>
      <c r="Q9" s="38" t="s">
        <v>741</v>
      </c>
      <c r="R9" s="39">
        <v>28.38</v>
      </c>
      <c r="S9" s="39">
        <v>47.22</v>
      </c>
      <c r="T9" s="39" t="str">
        <f>IF('standardised dimensions'!$R9&lt;=_xlfn.PERCENTILE.INC( S9:S630,0.25),"Low",IF(S9&lt;=_xlfn.PERCENTILE.INC(S9:S630,0.5),"Medium","High"))</f>
        <v>Low</v>
      </c>
      <c r="U9" s="40">
        <v>0.19400000000000001</v>
      </c>
      <c r="V9" s="37">
        <v>18</v>
      </c>
      <c r="W9" s="39">
        <f t="shared" si="0"/>
        <v>685.06776000000002</v>
      </c>
      <c r="X9" s="39">
        <f t="shared" si="1"/>
        <v>510.84</v>
      </c>
      <c r="Y9" s="39">
        <f t="shared" si="7"/>
        <v>174.22776000000005</v>
      </c>
      <c r="Z9" s="40">
        <f t="shared" si="8"/>
        <v>0.25432193743871417</v>
      </c>
    </row>
    <row r="10" spans="1:26" x14ac:dyDescent="0.3">
      <c r="A10" s="41" t="s">
        <v>23</v>
      </c>
      <c r="B10" s="42">
        <v>45416</v>
      </c>
      <c r="C10" s="42" t="str">
        <f t="shared" si="2"/>
        <v>May-2024</v>
      </c>
      <c r="D10" s="42" t="str">
        <f t="shared" si="3"/>
        <v>Q2-2024</v>
      </c>
      <c r="E10" s="42">
        <v>45441</v>
      </c>
      <c r="F10" s="42">
        <f t="shared" si="4"/>
        <v>45441</v>
      </c>
      <c r="G10" s="43">
        <f t="shared" si="5"/>
        <v>25</v>
      </c>
      <c r="H10" s="29">
        <f>IF(Table1[[#This Row],[LeadTimeDays]]&lt;=7,1,0)</f>
        <v>0</v>
      </c>
      <c r="I10" s="44" t="s">
        <v>646</v>
      </c>
      <c r="J10" s="44" t="s">
        <v>651</v>
      </c>
      <c r="K10" s="44" t="s">
        <v>669</v>
      </c>
      <c r="L10" s="30" t="str">
        <f t="shared" si="6"/>
        <v>Africa→Nigeria→Abuja</v>
      </c>
      <c r="M10" s="44" t="s">
        <v>703</v>
      </c>
      <c r="N10" s="44" t="s">
        <v>709</v>
      </c>
      <c r="O10" s="44" t="s">
        <v>719</v>
      </c>
      <c r="P10" s="44" t="s">
        <v>732</v>
      </c>
      <c r="Q10" s="44" t="s">
        <v>742</v>
      </c>
      <c r="R10" s="45">
        <v>1295.3399999999999</v>
      </c>
      <c r="S10" s="45">
        <v>2530.81</v>
      </c>
      <c r="T10" s="45" t="str">
        <f>IF('standardised dimensions'!$R10&lt;=_xlfn.PERCENTILE.INC( S10:S631,0.25),"Low",IF(S10&lt;=_xlfn.PERCENTILE.INC(S10:S631,0.5),"Medium","High"))</f>
        <v>High</v>
      </c>
      <c r="U10" s="46">
        <v>3.1E-2</v>
      </c>
      <c r="V10" s="43">
        <v>6</v>
      </c>
      <c r="W10" s="45">
        <f t="shared" si="0"/>
        <v>14714.12934</v>
      </c>
      <c r="X10" s="45">
        <f t="shared" si="1"/>
        <v>7772.0399999999991</v>
      </c>
      <c r="Y10" s="45">
        <f t="shared" si="7"/>
        <v>6942.0893400000004</v>
      </c>
      <c r="Z10" s="46">
        <f t="shared" si="8"/>
        <v>0.4717974933880798</v>
      </c>
    </row>
    <row r="11" spans="1:26" x14ac:dyDescent="0.3">
      <c r="A11" s="35" t="s">
        <v>24</v>
      </c>
      <c r="B11" s="36">
        <v>45798</v>
      </c>
      <c r="C11" s="36" t="str">
        <f t="shared" si="2"/>
        <v>May-2025</v>
      </c>
      <c r="D11" s="36" t="str">
        <f t="shared" si="3"/>
        <v>Q2-2025</v>
      </c>
      <c r="E11" s="36">
        <v>45817</v>
      </c>
      <c r="F11" s="36">
        <f t="shared" si="4"/>
        <v>45817</v>
      </c>
      <c r="G11" s="37">
        <f t="shared" si="5"/>
        <v>19</v>
      </c>
      <c r="H11" s="29">
        <f>IF(Table1[[#This Row],[LeadTimeDays]]&lt;=7,1,0)</f>
        <v>0</v>
      </c>
      <c r="I11" s="38" t="s">
        <v>648</v>
      </c>
      <c r="J11" s="38" t="s">
        <v>655</v>
      </c>
      <c r="K11" s="38" t="s">
        <v>670</v>
      </c>
      <c r="L11" s="30" t="str">
        <f t="shared" si="6"/>
        <v>Americas→Brazil→São Paulo</v>
      </c>
      <c r="M11" s="38" t="s">
        <v>703</v>
      </c>
      <c r="N11" s="38" t="s">
        <v>708</v>
      </c>
      <c r="O11" s="38" t="s">
        <v>720</v>
      </c>
      <c r="P11" s="38" t="s">
        <v>727</v>
      </c>
      <c r="Q11" s="38" t="s">
        <v>743</v>
      </c>
      <c r="R11" s="39">
        <v>1331.38</v>
      </c>
      <c r="S11" s="39">
        <v>2309.56</v>
      </c>
      <c r="T11" s="39" t="str">
        <f>IF('standardised dimensions'!$R11&lt;=_xlfn.PERCENTILE.INC( S11:S632,0.25),"Low",IF(S11&lt;=_xlfn.PERCENTILE.INC(S11:S632,0.5),"Medium","High"))</f>
        <v>High</v>
      </c>
      <c r="U11" s="40">
        <v>0.14899999999999999</v>
      </c>
      <c r="V11" s="37">
        <v>31</v>
      </c>
      <c r="W11" s="39">
        <f t="shared" si="0"/>
        <v>60928.502359999999</v>
      </c>
      <c r="X11" s="39">
        <f t="shared" si="1"/>
        <v>41272.780000000006</v>
      </c>
      <c r="Y11" s="39">
        <f t="shared" si="7"/>
        <v>19655.722359999992</v>
      </c>
      <c r="Z11" s="40">
        <f t="shared" si="8"/>
        <v>0.32260307735553528</v>
      </c>
    </row>
    <row r="12" spans="1:26" x14ac:dyDescent="0.3">
      <c r="A12" s="41" t="s">
        <v>25</v>
      </c>
      <c r="B12" s="42">
        <v>45319</v>
      </c>
      <c r="C12" s="42" t="str">
        <f t="shared" si="2"/>
        <v>Jan-2024</v>
      </c>
      <c r="D12" s="42" t="str">
        <f t="shared" si="3"/>
        <v>Q1-2024</v>
      </c>
      <c r="E12" s="42">
        <v>45331</v>
      </c>
      <c r="F12" s="42">
        <f t="shared" si="4"/>
        <v>45331</v>
      </c>
      <c r="G12" s="43">
        <f t="shared" si="5"/>
        <v>12</v>
      </c>
      <c r="H12" s="29">
        <f>IF(Table1[[#This Row],[LeadTimeDays]]&lt;=7,1,0)</f>
        <v>0</v>
      </c>
      <c r="I12" s="44" t="s">
        <v>649</v>
      </c>
      <c r="J12" s="44" t="s">
        <v>656</v>
      </c>
      <c r="K12" s="44" t="s">
        <v>671</v>
      </c>
      <c r="L12" s="30" t="str">
        <f t="shared" si="6"/>
        <v>Europe→Germany→Berlin</v>
      </c>
      <c r="M12" s="44" t="s">
        <v>701</v>
      </c>
      <c r="N12" s="44" t="s">
        <v>708</v>
      </c>
      <c r="O12" s="44" t="s">
        <v>715</v>
      </c>
      <c r="P12" s="44" t="s">
        <v>733</v>
      </c>
      <c r="Q12" s="44" t="s">
        <v>744</v>
      </c>
      <c r="R12" s="45">
        <v>644.16999999999996</v>
      </c>
      <c r="S12" s="45">
        <v>700.12</v>
      </c>
      <c r="T12" s="45" t="str">
        <f>IF('standardised dimensions'!$R12&lt;=_xlfn.PERCENTILE.INC( R12:R633,0.25),"Low",IF(S12&lt;=_xlfn.PERCENTILE.INC(R12:R633,0.5),"Medium","High"))</f>
        <v>Medium</v>
      </c>
      <c r="U12" s="46">
        <v>6.0000000000000001E-3</v>
      </c>
      <c r="V12" s="43">
        <v>23</v>
      </c>
      <c r="W12" s="45">
        <f t="shared" si="0"/>
        <v>16006.14344</v>
      </c>
      <c r="X12" s="45">
        <f t="shared" si="1"/>
        <v>14815.91</v>
      </c>
      <c r="Y12" s="45">
        <f t="shared" si="7"/>
        <v>1190.23344</v>
      </c>
      <c r="Z12" s="46">
        <f t="shared" si="8"/>
        <v>7.436103796405813E-2</v>
      </c>
    </row>
    <row r="13" spans="1:26" x14ac:dyDescent="0.3">
      <c r="A13" s="35" t="s">
        <v>26</v>
      </c>
      <c r="B13" s="36">
        <v>45660</v>
      </c>
      <c r="C13" s="36" t="str">
        <f t="shared" si="2"/>
        <v>Jan-2025</v>
      </c>
      <c r="D13" s="36" t="str">
        <f t="shared" si="3"/>
        <v>Q1-2025</v>
      </c>
      <c r="E13" s="36">
        <v>45680</v>
      </c>
      <c r="F13" s="36">
        <f t="shared" si="4"/>
        <v>45680</v>
      </c>
      <c r="G13" s="37">
        <f t="shared" si="5"/>
        <v>20</v>
      </c>
      <c r="H13" s="29">
        <f>IF(Table1[[#This Row],[LeadTimeDays]]&lt;=7,1,0)</f>
        <v>0</v>
      </c>
      <c r="I13" s="38" t="s">
        <v>647</v>
      </c>
      <c r="J13" s="38" t="s">
        <v>652</v>
      </c>
      <c r="K13" s="38" t="s">
        <v>666</v>
      </c>
      <c r="L13" s="30" t="str">
        <f t="shared" si="6"/>
        <v>Asia→Japan→Osaka</v>
      </c>
      <c r="M13" s="38" t="s">
        <v>701</v>
      </c>
      <c r="N13" s="38" t="s">
        <v>710</v>
      </c>
      <c r="O13" s="38" t="s">
        <v>721</v>
      </c>
      <c r="P13" s="38" t="s">
        <v>730</v>
      </c>
      <c r="Q13" s="38" t="s">
        <v>745</v>
      </c>
      <c r="R13" s="39">
        <v>908.6</v>
      </c>
      <c r="S13" s="39">
        <v>691.37</v>
      </c>
      <c r="T13" s="39" t="str">
        <f>IF('standardised dimensions'!$R13&lt;=_xlfn.PERCENTILE.INC( R13:R634,0.25),"Low",IF(S13&lt;=_xlfn.PERCENTILE.INC(R13:R634,0.5),"Medium","High"))</f>
        <v>Medium</v>
      </c>
      <c r="U13" s="40">
        <v>0.25</v>
      </c>
      <c r="V13" s="37">
        <v>20</v>
      </c>
      <c r="W13" s="39">
        <f t="shared" si="0"/>
        <v>10370.549999999999</v>
      </c>
      <c r="X13" s="39">
        <f t="shared" si="1"/>
        <v>18172</v>
      </c>
      <c r="Y13" s="39">
        <f t="shared" si="7"/>
        <v>-7801.4500000000007</v>
      </c>
      <c r="Z13" s="40">
        <f t="shared" si="8"/>
        <v>-0.75226964818645115</v>
      </c>
    </row>
    <row r="14" spans="1:26" x14ac:dyDescent="0.3">
      <c r="A14" s="41" t="s">
        <v>27</v>
      </c>
      <c r="B14" s="42">
        <v>45722</v>
      </c>
      <c r="C14" s="42" t="str">
        <f t="shared" si="2"/>
        <v>Mar-2025</v>
      </c>
      <c r="D14" s="42" t="str">
        <f t="shared" si="3"/>
        <v>Q1-2025</v>
      </c>
      <c r="E14" s="42">
        <v>45747</v>
      </c>
      <c r="F14" s="42">
        <f t="shared" si="4"/>
        <v>45747</v>
      </c>
      <c r="G14" s="43">
        <f t="shared" si="5"/>
        <v>25</v>
      </c>
      <c r="H14" s="29">
        <f>IF(Table1[[#This Row],[LeadTimeDays]]&lt;=7,1,0)</f>
        <v>0</v>
      </c>
      <c r="I14" s="44" t="s">
        <v>648</v>
      </c>
      <c r="J14" s="44" t="s">
        <v>655</v>
      </c>
      <c r="K14" s="44" t="s">
        <v>672</v>
      </c>
      <c r="L14" s="30" t="str">
        <f t="shared" si="6"/>
        <v>Americas→Brazil→Brasília</v>
      </c>
      <c r="M14" s="44" t="s">
        <v>703</v>
      </c>
      <c r="N14" s="44" t="s">
        <v>708</v>
      </c>
      <c r="O14" s="44" t="s">
        <v>713</v>
      </c>
      <c r="P14" s="44" t="s">
        <v>727</v>
      </c>
      <c r="Q14" s="44" t="s">
        <v>746</v>
      </c>
      <c r="R14" s="45">
        <v>331.57</v>
      </c>
      <c r="S14" s="45">
        <v>548.4</v>
      </c>
      <c r="T14" s="45" t="str">
        <f>IF('standardised dimensions'!$R14&lt;=_xlfn.PERCENTILE.INC( R14:R635,0.25),"Low",IF(S14&lt;=_xlfn.PERCENTILE.INC(R14:R635,0.5),"Medium","High"))</f>
        <v>Medium</v>
      </c>
      <c r="U14" s="46">
        <v>9.4E-2</v>
      </c>
      <c r="V14" s="43">
        <v>10</v>
      </c>
      <c r="W14" s="45">
        <f t="shared" si="0"/>
        <v>4968.5039999999999</v>
      </c>
      <c r="X14" s="45">
        <f t="shared" si="1"/>
        <v>3315.7</v>
      </c>
      <c r="Y14" s="45">
        <f t="shared" si="7"/>
        <v>1652.8040000000001</v>
      </c>
      <c r="Z14" s="46">
        <f t="shared" si="8"/>
        <v>0.33265626836568918</v>
      </c>
    </row>
    <row r="15" spans="1:26" x14ac:dyDescent="0.3">
      <c r="A15" s="35" t="s">
        <v>28</v>
      </c>
      <c r="B15" s="36">
        <v>45311</v>
      </c>
      <c r="C15" s="36" t="str">
        <f t="shared" si="2"/>
        <v>Jan-2024</v>
      </c>
      <c r="D15" s="36" t="str">
        <f t="shared" si="3"/>
        <v>Q1-2024</v>
      </c>
      <c r="E15" s="36">
        <v>45335</v>
      </c>
      <c r="F15" s="36">
        <f t="shared" si="4"/>
        <v>45335</v>
      </c>
      <c r="G15" s="37">
        <f t="shared" si="5"/>
        <v>24</v>
      </c>
      <c r="H15" s="29">
        <f>IF(Table1[[#This Row],[LeadTimeDays]]&lt;=7,1,0)</f>
        <v>0</v>
      </c>
      <c r="I15" s="38" t="s">
        <v>649</v>
      </c>
      <c r="J15" s="38" t="s">
        <v>657</v>
      </c>
      <c r="K15" s="38" t="s">
        <v>673</v>
      </c>
      <c r="L15" s="30" t="str">
        <f t="shared" si="6"/>
        <v>Europe→France→Marseille</v>
      </c>
      <c r="M15" s="38" t="s">
        <v>701</v>
      </c>
      <c r="N15" s="38" t="s">
        <v>707</v>
      </c>
      <c r="O15" s="38" t="s">
        <v>722</v>
      </c>
      <c r="P15" s="38" t="s">
        <v>728</v>
      </c>
      <c r="Q15" s="38" t="s">
        <v>747</v>
      </c>
      <c r="R15" s="39">
        <v>643.53</v>
      </c>
      <c r="S15" s="39">
        <v>1439.01</v>
      </c>
      <c r="T15" s="39" t="str">
        <f>IF('standardised dimensions'!$R15&lt;=_xlfn.PERCENTILE.INC( R15:R636,0.25),"Low",IF(S15&lt;=_xlfn.PERCENTILE.INC(R15:R636,0.5),"Medium","High"))</f>
        <v>High</v>
      </c>
      <c r="U15" s="40">
        <v>0</v>
      </c>
      <c r="V15" s="37">
        <v>15</v>
      </c>
      <c r="W15" s="39">
        <f t="shared" si="0"/>
        <v>21585.15</v>
      </c>
      <c r="X15" s="39">
        <f t="shared" si="1"/>
        <v>9652.9499999999989</v>
      </c>
      <c r="Y15" s="39">
        <f t="shared" si="7"/>
        <v>11932.200000000003</v>
      </c>
      <c r="Z15" s="40">
        <f t="shared" si="8"/>
        <v>0.55279671440782208</v>
      </c>
    </row>
    <row r="16" spans="1:26" x14ac:dyDescent="0.3">
      <c r="A16" s="41" t="s">
        <v>29</v>
      </c>
      <c r="B16" s="42">
        <v>45901</v>
      </c>
      <c r="C16" s="42" t="str">
        <f t="shared" si="2"/>
        <v>Sep-2025</v>
      </c>
      <c r="D16" s="42" t="str">
        <f t="shared" si="3"/>
        <v>Q3-2025</v>
      </c>
      <c r="E16" s="42">
        <v>45930</v>
      </c>
      <c r="F16" s="42">
        <f t="shared" si="4"/>
        <v>45930</v>
      </c>
      <c r="G16" s="43">
        <f t="shared" si="5"/>
        <v>29</v>
      </c>
      <c r="H16" s="29">
        <f>IF(Table1[[#This Row],[LeadTimeDays]]&lt;=7,1,0)</f>
        <v>0</v>
      </c>
      <c r="I16" s="44" t="s">
        <v>648</v>
      </c>
      <c r="J16" s="44" t="s">
        <v>655</v>
      </c>
      <c r="K16" s="44" t="s">
        <v>672</v>
      </c>
      <c r="L16" s="30" t="str">
        <f t="shared" si="6"/>
        <v>Americas→Brazil→Brasília</v>
      </c>
      <c r="M16" s="44" t="s">
        <v>702</v>
      </c>
      <c r="N16" s="44" t="s">
        <v>707</v>
      </c>
      <c r="O16" s="44" t="s">
        <v>723</v>
      </c>
      <c r="P16" s="44" t="s">
        <v>733</v>
      </c>
      <c r="Q16" s="44" t="s">
        <v>748</v>
      </c>
      <c r="R16" s="45">
        <v>780.59</v>
      </c>
      <c r="S16" s="45">
        <v>631.57000000000005</v>
      </c>
      <c r="T16" s="45" t="str">
        <f>IF('standardised dimensions'!$R16&lt;=_xlfn.PERCENTILE.INC( R16:R637,0.25),"Low",IF(S16&lt;=_xlfn.PERCENTILE.INC(R16:R637,0.5),"Medium","High"))</f>
        <v>Medium</v>
      </c>
      <c r="U16" s="46">
        <v>0</v>
      </c>
      <c r="V16" s="43">
        <v>12</v>
      </c>
      <c r="W16" s="45">
        <f t="shared" si="0"/>
        <v>7578.84</v>
      </c>
      <c r="X16" s="45">
        <f t="shared" si="1"/>
        <v>9367.08</v>
      </c>
      <c r="Y16" s="45">
        <f t="shared" si="7"/>
        <v>-1788.2399999999998</v>
      </c>
      <c r="Z16" s="46">
        <f t="shared" si="8"/>
        <v>-0.23595167598207639</v>
      </c>
    </row>
    <row r="17" spans="1:26" x14ac:dyDescent="0.3">
      <c r="A17" s="35" t="s">
        <v>30</v>
      </c>
      <c r="B17" s="36">
        <v>45039</v>
      </c>
      <c r="C17" s="36" t="str">
        <f t="shared" si="2"/>
        <v>Apr-2023</v>
      </c>
      <c r="D17" s="36" t="str">
        <f t="shared" si="3"/>
        <v>Q2-2023</v>
      </c>
      <c r="E17" s="36">
        <v>45038</v>
      </c>
      <c r="F17" s="36">
        <f t="shared" si="4"/>
        <v>45039</v>
      </c>
      <c r="G17" s="37">
        <f t="shared" si="5"/>
        <v>0</v>
      </c>
      <c r="H17" s="29">
        <f>IF(Table1[[#This Row],[LeadTimeDays]]&lt;=7,1,0)</f>
        <v>1</v>
      </c>
      <c r="I17" s="38" t="s">
        <v>646</v>
      </c>
      <c r="J17" s="38" t="s">
        <v>650</v>
      </c>
      <c r="K17" s="38" t="s">
        <v>664</v>
      </c>
      <c r="L17" s="30" t="str">
        <f t="shared" si="6"/>
        <v>Africa→Kenya→Nairobi</v>
      </c>
      <c r="M17" s="38" t="s">
        <v>705</v>
      </c>
      <c r="N17" s="38" t="s">
        <v>711</v>
      </c>
      <c r="O17" s="38" t="s">
        <v>718</v>
      </c>
      <c r="P17" s="38" t="s">
        <v>731</v>
      </c>
      <c r="Q17" s="38" t="s">
        <v>749</v>
      </c>
      <c r="R17" s="39">
        <v>756.51</v>
      </c>
      <c r="S17" s="39">
        <v>850.8</v>
      </c>
      <c r="T17" s="39" t="str">
        <f>IF('standardised dimensions'!$R17&lt;=_xlfn.PERCENTILE.INC( R17:R638,0.25),"Low",IF(S17&lt;=_xlfn.PERCENTILE.INC(R17:R638,0.5),"Medium","High"))</f>
        <v>High</v>
      </c>
      <c r="U17" s="40">
        <v>7.3999999999999996E-2</v>
      </c>
      <c r="V17" s="37">
        <v>9</v>
      </c>
      <c r="W17" s="39">
        <f t="shared" si="0"/>
        <v>7090.5672000000004</v>
      </c>
      <c r="X17" s="39">
        <f t="shared" si="1"/>
        <v>6808.59</v>
      </c>
      <c r="Y17" s="39">
        <f t="shared" si="7"/>
        <v>281.97720000000027</v>
      </c>
      <c r="Z17" s="40">
        <f t="shared" si="8"/>
        <v>3.9767932810791252E-2</v>
      </c>
    </row>
    <row r="18" spans="1:26" x14ac:dyDescent="0.3">
      <c r="A18" s="41" t="s">
        <v>31</v>
      </c>
      <c r="B18" s="42">
        <v>45636</v>
      </c>
      <c r="C18" s="42" t="str">
        <f t="shared" si="2"/>
        <v>Dec-2024</v>
      </c>
      <c r="D18" s="42" t="str">
        <f t="shared" si="3"/>
        <v>Q4-2024</v>
      </c>
      <c r="E18" s="42">
        <v>45665</v>
      </c>
      <c r="F18" s="42">
        <f t="shared" si="4"/>
        <v>45665</v>
      </c>
      <c r="G18" s="43">
        <f t="shared" si="5"/>
        <v>29</v>
      </c>
      <c r="H18" s="29">
        <f>IF(Table1[[#This Row],[LeadTimeDays]]&lt;=7,1,0)</f>
        <v>0</v>
      </c>
      <c r="I18" s="44" t="s">
        <v>649</v>
      </c>
      <c r="J18" s="44" t="s">
        <v>657</v>
      </c>
      <c r="K18" s="44" t="s">
        <v>673</v>
      </c>
      <c r="L18" s="30" t="str">
        <f t="shared" si="6"/>
        <v>Europe→France→Marseille</v>
      </c>
      <c r="M18" s="44" t="s">
        <v>705</v>
      </c>
      <c r="N18" s="44" t="s">
        <v>707</v>
      </c>
      <c r="O18" s="44" t="s">
        <v>723</v>
      </c>
      <c r="P18" s="44" t="s">
        <v>728</v>
      </c>
      <c r="Q18" s="44" t="s">
        <v>750</v>
      </c>
      <c r="R18" s="45">
        <v>891.08</v>
      </c>
      <c r="S18" s="45">
        <v>1040.0999999999999</v>
      </c>
      <c r="T18" s="45" t="str">
        <f>IF('standardised dimensions'!$R18&lt;=_xlfn.PERCENTILE.INC( R18:R639,0.25),"Low",IF(S18&lt;=_xlfn.PERCENTILE.INC(R18:R639,0.5),"Medium","High"))</f>
        <v>High</v>
      </c>
      <c r="U18" s="46">
        <v>0.109</v>
      </c>
      <c r="V18" s="43">
        <v>28</v>
      </c>
      <c r="W18" s="45">
        <f t="shared" si="0"/>
        <v>25948.414799999995</v>
      </c>
      <c r="X18" s="45">
        <f t="shared" si="1"/>
        <v>24950.240000000002</v>
      </c>
      <c r="Y18" s="45">
        <f t="shared" si="7"/>
        <v>998.17479999999341</v>
      </c>
      <c r="Z18" s="46">
        <f t="shared" si="8"/>
        <v>3.8467660074556598E-2</v>
      </c>
    </row>
    <row r="19" spans="1:26" x14ac:dyDescent="0.3">
      <c r="A19" s="35" t="s">
        <v>32</v>
      </c>
      <c r="B19" s="36">
        <v>45908</v>
      </c>
      <c r="C19" s="36" t="str">
        <f t="shared" si="2"/>
        <v>Sep-2025</v>
      </c>
      <c r="D19" s="36" t="str">
        <f t="shared" si="3"/>
        <v>Q3-2025</v>
      </c>
      <c r="E19" s="36">
        <v>45916</v>
      </c>
      <c r="F19" s="36">
        <f t="shared" si="4"/>
        <v>45916</v>
      </c>
      <c r="G19" s="37">
        <f t="shared" si="5"/>
        <v>8</v>
      </c>
      <c r="H19" s="29">
        <f>IF(Table1[[#This Row],[LeadTimeDays]]&lt;=7,1,0)</f>
        <v>0</v>
      </c>
      <c r="I19" s="38" t="s">
        <v>647</v>
      </c>
      <c r="J19" s="38" t="s">
        <v>652</v>
      </c>
      <c r="K19" s="38" t="s">
        <v>666</v>
      </c>
      <c r="L19" s="30" t="str">
        <f t="shared" si="6"/>
        <v>Asia→Japan→Osaka</v>
      </c>
      <c r="M19" s="38" t="s">
        <v>701</v>
      </c>
      <c r="N19" s="38" t="s">
        <v>710</v>
      </c>
      <c r="O19" s="38" t="s">
        <v>712</v>
      </c>
      <c r="P19" s="38" t="s">
        <v>730</v>
      </c>
      <c r="Q19" s="38" t="s">
        <v>751</v>
      </c>
      <c r="R19" s="39">
        <v>1225.57</v>
      </c>
      <c r="S19" s="39">
        <v>2705.57</v>
      </c>
      <c r="T19" s="39" t="str">
        <f>IF('standardised dimensions'!$R19&lt;=_xlfn.PERCENTILE.INC( R19:R640,0.25),"Low",IF(S19&lt;=_xlfn.PERCENTILE.INC(R19:R640,0.5),"Medium","High"))</f>
        <v>High</v>
      </c>
      <c r="U19" s="40">
        <v>0.183</v>
      </c>
      <c r="V19" s="37">
        <v>16</v>
      </c>
      <c r="W19" s="39">
        <f t="shared" si="0"/>
        <v>35367.211040000002</v>
      </c>
      <c r="X19" s="39">
        <f t="shared" si="1"/>
        <v>19609.12</v>
      </c>
      <c r="Y19" s="39">
        <f t="shared" si="7"/>
        <v>15758.091040000003</v>
      </c>
      <c r="Z19" s="40">
        <f t="shared" si="8"/>
        <v>0.44555650775453404</v>
      </c>
    </row>
    <row r="20" spans="1:26" x14ac:dyDescent="0.3">
      <c r="A20" s="41" t="s">
        <v>33</v>
      </c>
      <c r="B20" s="42">
        <v>45858</v>
      </c>
      <c r="C20" s="42" t="str">
        <f t="shared" si="2"/>
        <v>Jul-2025</v>
      </c>
      <c r="D20" s="42" t="str">
        <f t="shared" si="3"/>
        <v>Q3-2025</v>
      </c>
      <c r="E20" s="42">
        <v>45874</v>
      </c>
      <c r="F20" s="42">
        <f t="shared" si="4"/>
        <v>45874</v>
      </c>
      <c r="G20" s="43">
        <f t="shared" si="5"/>
        <v>16</v>
      </c>
      <c r="H20" s="29">
        <f>IF(Table1[[#This Row],[LeadTimeDays]]&lt;=7,1,0)</f>
        <v>0</v>
      </c>
      <c r="I20" s="44" t="s">
        <v>648</v>
      </c>
      <c r="J20" s="44" t="s">
        <v>655</v>
      </c>
      <c r="K20" s="44" t="s">
        <v>672</v>
      </c>
      <c r="L20" s="30" t="str">
        <f t="shared" si="6"/>
        <v>Americas→Brazil→Brasília</v>
      </c>
      <c r="M20" s="44" t="s">
        <v>706</v>
      </c>
      <c r="N20" s="44" t="s">
        <v>709</v>
      </c>
      <c r="O20" s="44" t="s">
        <v>715</v>
      </c>
      <c r="P20" s="44" t="s">
        <v>733</v>
      </c>
      <c r="Q20" s="44" t="s">
        <v>752</v>
      </c>
      <c r="R20" s="45">
        <v>1068.17</v>
      </c>
      <c r="S20" s="45">
        <v>2375.37</v>
      </c>
      <c r="T20" s="45" t="str">
        <f>IF('standardised dimensions'!$R20&lt;=_xlfn.PERCENTILE.INC( R20:R641,0.25),"Low",IF(S20&lt;=_xlfn.PERCENTILE.INC(R20:R641,0.5),"Medium","High"))</f>
        <v>High</v>
      </c>
      <c r="U20" s="46">
        <v>0.109</v>
      </c>
      <c r="V20" s="43">
        <v>18</v>
      </c>
      <c r="W20" s="45">
        <f t="shared" si="0"/>
        <v>38096.18406</v>
      </c>
      <c r="X20" s="45">
        <f t="shared" si="1"/>
        <v>19227.060000000001</v>
      </c>
      <c r="Y20" s="45">
        <f t="shared" si="7"/>
        <v>18869.124059999998</v>
      </c>
      <c r="Z20" s="46">
        <f t="shared" si="8"/>
        <v>0.49530220744108822</v>
      </c>
    </row>
    <row r="21" spans="1:26" x14ac:dyDescent="0.3">
      <c r="A21" s="35" t="s">
        <v>34</v>
      </c>
      <c r="B21" s="36">
        <v>45798</v>
      </c>
      <c r="C21" s="36" t="str">
        <f t="shared" si="2"/>
        <v>May-2025</v>
      </c>
      <c r="D21" s="36" t="str">
        <f t="shared" si="3"/>
        <v>Q2-2025</v>
      </c>
      <c r="E21" s="36">
        <v>45796</v>
      </c>
      <c r="F21" s="36">
        <f t="shared" si="4"/>
        <v>45798</v>
      </c>
      <c r="G21" s="37">
        <f t="shared" si="5"/>
        <v>0</v>
      </c>
      <c r="H21" s="29">
        <f>IF(Table1[[#This Row],[LeadTimeDays]]&lt;=7,1,0)</f>
        <v>1</v>
      </c>
      <c r="I21" s="38" t="s">
        <v>649</v>
      </c>
      <c r="J21" s="38" t="s">
        <v>658</v>
      </c>
      <c r="K21" s="38" t="s">
        <v>674</v>
      </c>
      <c r="L21" s="30" t="str">
        <f t="shared" si="6"/>
        <v>Europe→United Kingdom→Birmingham</v>
      </c>
      <c r="M21" s="38" t="s">
        <v>706</v>
      </c>
      <c r="N21" s="38" t="s">
        <v>708</v>
      </c>
      <c r="O21" s="38" t="s">
        <v>724</v>
      </c>
      <c r="P21" s="38" t="s">
        <v>731</v>
      </c>
      <c r="Q21" s="38" t="s">
        <v>753</v>
      </c>
      <c r="R21" s="39">
        <v>1015.16</v>
      </c>
      <c r="S21" s="39">
        <v>2148.14</v>
      </c>
      <c r="T21" s="39" t="str">
        <f>IF('standardised dimensions'!$R21&lt;=_xlfn.PERCENTILE.INC( R21:R642,0.25),"Low",IF(S21&lt;=_xlfn.PERCENTILE.INC(R21:R642,0.5),"Medium","High"))</f>
        <v>High</v>
      </c>
      <c r="U21" s="40">
        <v>3.7999999999999999E-2</v>
      </c>
      <c r="V21" s="37">
        <v>19</v>
      </c>
      <c r="W21" s="39">
        <f t="shared" si="0"/>
        <v>39263.702919999996</v>
      </c>
      <c r="X21" s="39">
        <f t="shared" si="1"/>
        <v>19288.04</v>
      </c>
      <c r="Y21" s="39">
        <f t="shared" si="7"/>
        <v>19975.662919999995</v>
      </c>
      <c r="Z21" s="40">
        <f t="shared" si="8"/>
        <v>0.50875647059322227</v>
      </c>
    </row>
    <row r="22" spans="1:26" x14ac:dyDescent="0.3">
      <c r="A22" s="41" t="s">
        <v>35</v>
      </c>
      <c r="B22" s="42">
        <v>45498</v>
      </c>
      <c r="C22" s="42" t="str">
        <f t="shared" si="2"/>
        <v>Jul-2024</v>
      </c>
      <c r="D22" s="42" t="str">
        <f t="shared" si="3"/>
        <v>Q3-2024</v>
      </c>
      <c r="E22" s="42">
        <v>45497</v>
      </c>
      <c r="F22" s="42">
        <f t="shared" si="4"/>
        <v>45498</v>
      </c>
      <c r="G22" s="43">
        <f t="shared" si="5"/>
        <v>0</v>
      </c>
      <c r="H22" s="29">
        <f>IF(Table1[[#This Row],[LeadTimeDays]]&lt;=7,1,0)</f>
        <v>1</v>
      </c>
      <c r="I22" s="44" t="s">
        <v>646</v>
      </c>
      <c r="J22" s="44" t="s">
        <v>650</v>
      </c>
      <c r="K22" s="44" t="s">
        <v>675</v>
      </c>
      <c r="L22" s="30" t="str">
        <f t="shared" si="6"/>
        <v>Africa→Kenya→Mombasa</v>
      </c>
      <c r="M22" s="44" t="s">
        <v>703</v>
      </c>
      <c r="N22" s="44" t="s">
        <v>711</v>
      </c>
      <c r="O22" s="44" t="s">
        <v>713</v>
      </c>
      <c r="P22" s="44" t="s">
        <v>731</v>
      </c>
      <c r="Q22" s="44" t="s">
        <v>754</v>
      </c>
      <c r="R22" s="45">
        <v>1494.4</v>
      </c>
      <c r="S22" s="45">
        <v>3661.07</v>
      </c>
      <c r="T22" s="45" t="str">
        <f>IF('standardised dimensions'!$R22&lt;=_xlfn.PERCENTILE.INC( R22:R643,0.25),"Low",IF(S22&lt;=_xlfn.PERCENTILE.INC(R22:R643,0.5),"Medium","High"))</f>
        <v>High</v>
      </c>
      <c r="U22" s="46">
        <v>7.1999999999999995E-2</v>
      </c>
      <c r="V22" s="43">
        <v>7</v>
      </c>
      <c r="W22" s="45">
        <f t="shared" si="0"/>
        <v>23782.310720000001</v>
      </c>
      <c r="X22" s="45">
        <f t="shared" si="1"/>
        <v>10460.800000000001</v>
      </c>
      <c r="Y22" s="45">
        <f t="shared" si="7"/>
        <v>13321.51072</v>
      </c>
      <c r="Z22" s="46">
        <f t="shared" si="8"/>
        <v>0.56014366630897339</v>
      </c>
    </row>
    <row r="23" spans="1:26" x14ac:dyDescent="0.3">
      <c r="A23" s="35" t="s">
        <v>36</v>
      </c>
      <c r="B23" s="36">
        <v>45057</v>
      </c>
      <c r="C23" s="36" t="str">
        <f t="shared" si="2"/>
        <v>May-2023</v>
      </c>
      <c r="D23" s="36" t="str">
        <f t="shared" si="3"/>
        <v>Q2-2023</v>
      </c>
      <c r="E23" s="36">
        <v>45074</v>
      </c>
      <c r="F23" s="36">
        <f t="shared" si="4"/>
        <v>45074</v>
      </c>
      <c r="G23" s="37">
        <f t="shared" si="5"/>
        <v>17</v>
      </c>
      <c r="H23" s="29">
        <f>IF(Table1[[#This Row],[LeadTimeDays]]&lt;=7,1,0)</f>
        <v>0</v>
      </c>
      <c r="I23" s="38" t="s">
        <v>647</v>
      </c>
      <c r="J23" s="38" t="s">
        <v>659</v>
      </c>
      <c r="K23" s="38" t="s">
        <v>676</v>
      </c>
      <c r="L23" s="30" t="str">
        <f t="shared" si="6"/>
        <v>Asia→China→Shenzhen</v>
      </c>
      <c r="M23" s="38" t="s">
        <v>706</v>
      </c>
      <c r="N23" s="38" t="s">
        <v>709</v>
      </c>
      <c r="O23" s="38" t="s">
        <v>718</v>
      </c>
      <c r="P23" s="38" t="s">
        <v>729</v>
      </c>
      <c r="Q23" s="38" t="s">
        <v>755</v>
      </c>
      <c r="R23" s="39">
        <v>1331.19</v>
      </c>
      <c r="S23" s="39">
        <v>2903.09</v>
      </c>
      <c r="T23" s="39" t="str">
        <f>IF('standardised dimensions'!$R23&lt;=_xlfn.PERCENTILE.INC( R23:R644,0.25),"Low",IF(S23&lt;=_xlfn.PERCENTILE.INC(R23:R644,0.5),"Medium","High"))</f>
        <v>High</v>
      </c>
      <c r="U23" s="40">
        <v>0.14299999999999999</v>
      </c>
      <c r="V23" s="37">
        <v>8</v>
      </c>
      <c r="W23" s="39">
        <f t="shared" si="0"/>
        <v>19903.585040000002</v>
      </c>
      <c r="X23" s="39">
        <f t="shared" si="1"/>
        <v>10649.52</v>
      </c>
      <c r="Y23" s="39">
        <f t="shared" si="7"/>
        <v>9254.0650400000013</v>
      </c>
      <c r="Z23" s="40">
        <f t="shared" si="8"/>
        <v>0.46494463290920784</v>
      </c>
    </row>
    <row r="24" spans="1:26" x14ac:dyDescent="0.3">
      <c r="A24" s="41" t="s">
        <v>37</v>
      </c>
      <c r="B24" s="42">
        <v>45822</v>
      </c>
      <c r="C24" s="42" t="str">
        <f t="shared" si="2"/>
        <v>Jun-2025</v>
      </c>
      <c r="D24" s="42" t="str">
        <f t="shared" si="3"/>
        <v>Q2-2025</v>
      </c>
      <c r="E24" s="42">
        <v>45837</v>
      </c>
      <c r="F24" s="42">
        <f t="shared" si="4"/>
        <v>45837</v>
      </c>
      <c r="G24" s="43">
        <f t="shared" si="5"/>
        <v>15</v>
      </c>
      <c r="H24" s="29">
        <f>IF(Table1[[#This Row],[LeadTimeDays]]&lt;=7,1,0)</f>
        <v>0</v>
      </c>
      <c r="I24" s="44" t="s">
        <v>646</v>
      </c>
      <c r="J24" s="44" t="s">
        <v>651</v>
      </c>
      <c r="K24" s="44" t="s">
        <v>663</v>
      </c>
      <c r="L24" s="30" t="str">
        <f t="shared" si="6"/>
        <v>Africa→Nigeria→Port Harcourt</v>
      </c>
      <c r="M24" s="44" t="s">
        <v>704</v>
      </c>
      <c r="N24" s="44" t="s">
        <v>709</v>
      </c>
      <c r="O24" s="44" t="s">
        <v>724</v>
      </c>
      <c r="P24" s="44" t="s">
        <v>733</v>
      </c>
      <c r="Q24" s="44" t="s">
        <v>756</v>
      </c>
      <c r="R24" s="45">
        <v>730.99</v>
      </c>
      <c r="S24" s="45">
        <v>1242.8399999999999</v>
      </c>
      <c r="T24" s="45" t="str">
        <f>IF('standardised dimensions'!$R24&lt;=_xlfn.PERCENTILE.INC( R24:R645,0.25),"Low",IF(S24&lt;=_xlfn.PERCENTILE.INC(R24:R645,0.5),"Medium","High"))</f>
        <v>High</v>
      </c>
      <c r="U24" s="46">
        <v>0.12</v>
      </c>
      <c r="V24" s="43">
        <v>10</v>
      </c>
      <c r="W24" s="45">
        <f t="shared" si="0"/>
        <v>10936.992</v>
      </c>
      <c r="X24" s="45">
        <f t="shared" si="1"/>
        <v>7309.9</v>
      </c>
      <c r="Y24" s="45">
        <f t="shared" si="7"/>
        <v>3627.0920000000006</v>
      </c>
      <c r="Z24" s="46">
        <f t="shared" si="8"/>
        <v>0.33163524303574515</v>
      </c>
    </row>
    <row r="25" spans="1:26" x14ac:dyDescent="0.3">
      <c r="A25" s="35" t="s">
        <v>38</v>
      </c>
      <c r="B25" s="36">
        <v>45430</v>
      </c>
      <c r="C25" s="36" t="str">
        <f t="shared" si="2"/>
        <v>May-2024</v>
      </c>
      <c r="D25" s="36" t="str">
        <f t="shared" si="3"/>
        <v>Q2-2024</v>
      </c>
      <c r="E25" s="36">
        <v>45435</v>
      </c>
      <c r="F25" s="36">
        <f t="shared" si="4"/>
        <v>45435</v>
      </c>
      <c r="G25" s="37">
        <f t="shared" si="5"/>
        <v>5</v>
      </c>
      <c r="H25" s="29">
        <f>IF(Table1[[#This Row],[LeadTimeDays]]&lt;=7,1,0)</f>
        <v>1</v>
      </c>
      <c r="I25" s="38" t="s">
        <v>648</v>
      </c>
      <c r="J25" s="38" t="s">
        <v>660</v>
      </c>
      <c r="K25" s="38" t="s">
        <v>677</v>
      </c>
      <c r="L25" s="30" t="str">
        <f t="shared" si="6"/>
        <v>Americas→USA→Chicago</v>
      </c>
      <c r="M25" s="38" t="s">
        <v>706</v>
      </c>
      <c r="N25" s="38" t="s">
        <v>707</v>
      </c>
      <c r="O25" s="38" t="s">
        <v>722</v>
      </c>
      <c r="P25" s="38" t="s">
        <v>731</v>
      </c>
      <c r="Q25" s="38" t="s">
        <v>757</v>
      </c>
      <c r="R25" s="39">
        <v>1274.5899999999999</v>
      </c>
      <c r="S25" s="39">
        <v>2553.69</v>
      </c>
      <c r="T25" s="39" t="str">
        <f>IF('standardised dimensions'!$R25&lt;=_xlfn.PERCENTILE.INC( R25:R646,0.25),"Low",IF(S25&lt;=_xlfn.PERCENTILE.INC(R25:R646,0.5),"Medium","High"))</f>
        <v>High</v>
      </c>
      <c r="U25" s="40">
        <v>0.01</v>
      </c>
      <c r="V25" s="37">
        <v>8</v>
      </c>
      <c r="W25" s="39">
        <f t="shared" si="0"/>
        <v>20225.2248</v>
      </c>
      <c r="X25" s="39">
        <f t="shared" si="1"/>
        <v>10196.719999999999</v>
      </c>
      <c r="Y25" s="39">
        <f t="shared" si="7"/>
        <v>10028.504800000001</v>
      </c>
      <c r="Z25" s="40">
        <f t="shared" si="8"/>
        <v>0.49584145042481803</v>
      </c>
    </row>
    <row r="26" spans="1:26" x14ac:dyDescent="0.3">
      <c r="A26" s="41" t="s">
        <v>39</v>
      </c>
      <c r="B26" s="42">
        <v>44964</v>
      </c>
      <c r="C26" s="42" t="str">
        <f t="shared" si="2"/>
        <v>Feb-2023</v>
      </c>
      <c r="D26" s="42" t="str">
        <f t="shared" si="3"/>
        <v>Q1-2023</v>
      </c>
      <c r="E26" s="42">
        <v>44969</v>
      </c>
      <c r="F26" s="42">
        <f t="shared" si="4"/>
        <v>44969</v>
      </c>
      <c r="G26" s="43">
        <f t="shared" si="5"/>
        <v>5</v>
      </c>
      <c r="H26" s="29">
        <f>IF(Table1[[#This Row],[LeadTimeDays]]&lt;=7,1,0)</f>
        <v>1</v>
      </c>
      <c r="I26" s="44" t="s">
        <v>648</v>
      </c>
      <c r="J26" s="44" t="s">
        <v>655</v>
      </c>
      <c r="K26" s="44" t="s">
        <v>670</v>
      </c>
      <c r="L26" s="30" t="str">
        <f t="shared" si="6"/>
        <v>Americas→Brazil→São Paulo</v>
      </c>
      <c r="M26" s="44" t="s">
        <v>702</v>
      </c>
      <c r="N26" s="44" t="s">
        <v>708</v>
      </c>
      <c r="O26" s="44" t="s">
        <v>725</v>
      </c>
      <c r="P26" s="44" t="s">
        <v>727</v>
      </c>
      <c r="Q26" s="44" t="s">
        <v>758</v>
      </c>
      <c r="R26" s="45">
        <v>948.55</v>
      </c>
      <c r="S26" s="45">
        <v>2089.16</v>
      </c>
      <c r="T26" s="45" t="str">
        <f>IF('standardised dimensions'!$R26&lt;=_xlfn.PERCENTILE.INC( R26:R647,0.25),"Low",IF(S26&lt;=_xlfn.PERCENTILE.INC(R26:R647,0.5),"Medium","High"))</f>
        <v>High</v>
      </c>
      <c r="U26" s="46">
        <v>7.0000000000000001E-3</v>
      </c>
      <c r="V26" s="43">
        <v>12</v>
      </c>
      <c r="W26" s="45">
        <f t="shared" si="0"/>
        <v>24894.430559999997</v>
      </c>
      <c r="X26" s="45">
        <f t="shared" si="1"/>
        <v>11382.599999999999</v>
      </c>
      <c r="Y26" s="45">
        <f t="shared" si="7"/>
        <v>13511.830559999999</v>
      </c>
      <c r="Z26" s="46">
        <f t="shared" si="8"/>
        <v>0.54276519912492427</v>
      </c>
    </row>
    <row r="27" spans="1:26" x14ac:dyDescent="0.3">
      <c r="A27" s="35" t="s">
        <v>40</v>
      </c>
      <c r="B27" s="36">
        <v>45473</v>
      </c>
      <c r="C27" s="36" t="str">
        <f t="shared" si="2"/>
        <v>Jun-2024</v>
      </c>
      <c r="D27" s="36" t="str">
        <f t="shared" si="3"/>
        <v>Q2-2024</v>
      </c>
      <c r="E27" s="36">
        <v>45487</v>
      </c>
      <c r="F27" s="36">
        <f t="shared" si="4"/>
        <v>45487</v>
      </c>
      <c r="G27" s="37">
        <f t="shared" si="5"/>
        <v>14</v>
      </c>
      <c r="H27" s="29">
        <f>IF(Table1[[#This Row],[LeadTimeDays]]&lt;=7,1,0)</f>
        <v>0</v>
      </c>
      <c r="I27" s="38" t="s">
        <v>648</v>
      </c>
      <c r="J27" s="38" t="s">
        <v>655</v>
      </c>
      <c r="K27" s="38" t="s">
        <v>672</v>
      </c>
      <c r="L27" s="30" t="str">
        <f t="shared" si="6"/>
        <v>Americas→Brazil→Brasília</v>
      </c>
      <c r="M27" s="38" t="s">
        <v>702</v>
      </c>
      <c r="N27" s="38" t="s">
        <v>707</v>
      </c>
      <c r="O27" s="38" t="s">
        <v>712</v>
      </c>
      <c r="P27" s="38" t="s">
        <v>733</v>
      </c>
      <c r="Q27" s="38" t="s">
        <v>759</v>
      </c>
      <c r="R27" s="39">
        <v>1491.85</v>
      </c>
      <c r="S27" s="39">
        <v>2583.02</v>
      </c>
      <c r="T27" s="39" t="str">
        <f>IF('standardised dimensions'!$R27&lt;=_xlfn.PERCENTILE.INC( R27:R648,0.25),"Low",IF(S27&lt;=_xlfn.PERCENTILE.INC(R27:R648,0.5),"Medium","High"))</f>
        <v>High</v>
      </c>
      <c r="U27" s="40">
        <v>0.16800000000000001</v>
      </c>
      <c r="V27" s="37">
        <v>4</v>
      </c>
      <c r="W27" s="39">
        <f t="shared" si="0"/>
        <v>8596.2905599999995</v>
      </c>
      <c r="X27" s="39">
        <f t="shared" si="1"/>
        <v>5967.4</v>
      </c>
      <c r="Y27" s="39">
        <f t="shared" si="7"/>
        <v>2628.8905599999998</v>
      </c>
      <c r="Z27" s="40">
        <f t="shared" si="8"/>
        <v>0.30581685689321325</v>
      </c>
    </row>
    <row r="28" spans="1:26" x14ac:dyDescent="0.3">
      <c r="A28" s="41" t="s">
        <v>41</v>
      </c>
      <c r="B28" s="42">
        <v>45626</v>
      </c>
      <c r="C28" s="42" t="str">
        <f t="shared" si="2"/>
        <v>Nov-2024</v>
      </c>
      <c r="D28" s="42" t="str">
        <f t="shared" si="3"/>
        <v>Q4-2024</v>
      </c>
      <c r="E28" s="42">
        <v>45656</v>
      </c>
      <c r="F28" s="42">
        <f t="shared" si="4"/>
        <v>45656</v>
      </c>
      <c r="G28" s="43">
        <f t="shared" si="5"/>
        <v>30</v>
      </c>
      <c r="H28" s="29">
        <f>IF(Table1[[#This Row],[LeadTimeDays]]&lt;=7,1,0)</f>
        <v>0</v>
      </c>
      <c r="I28" s="44" t="s">
        <v>649</v>
      </c>
      <c r="J28" s="44" t="s">
        <v>657</v>
      </c>
      <c r="K28" s="44" t="s">
        <v>673</v>
      </c>
      <c r="L28" s="30" t="str">
        <f t="shared" si="6"/>
        <v>Europe→France→Marseille</v>
      </c>
      <c r="M28" s="44" t="s">
        <v>704</v>
      </c>
      <c r="N28" s="44" t="s">
        <v>709</v>
      </c>
      <c r="O28" s="44" t="s">
        <v>721</v>
      </c>
      <c r="P28" s="44" t="s">
        <v>728</v>
      </c>
      <c r="Q28" s="44" t="s">
        <v>760</v>
      </c>
      <c r="R28" s="45">
        <v>117.64</v>
      </c>
      <c r="S28" s="45">
        <v>175.67</v>
      </c>
      <c r="T28" s="45" t="str">
        <f>IF('standardised dimensions'!$R28&lt;=_xlfn.PERCENTILE.INC( R28:R649,0.25),"Low",IF(S28&lt;=_xlfn.PERCENTILE.INC(R28:R649,0.5),"Medium","High"))</f>
        <v>Low</v>
      </c>
      <c r="U28" s="46">
        <v>0</v>
      </c>
      <c r="V28" s="43">
        <v>10</v>
      </c>
      <c r="W28" s="45">
        <f t="shared" si="0"/>
        <v>1756.6999999999998</v>
      </c>
      <c r="X28" s="45">
        <f t="shared" si="1"/>
        <v>1176.4000000000001</v>
      </c>
      <c r="Y28" s="45">
        <f t="shared" si="7"/>
        <v>580.29999999999973</v>
      </c>
      <c r="Z28" s="46">
        <f t="shared" si="8"/>
        <v>0.33033528775545046</v>
      </c>
    </row>
    <row r="29" spans="1:26" x14ac:dyDescent="0.3">
      <c r="A29" s="35" t="s">
        <v>42</v>
      </c>
      <c r="B29" s="36">
        <v>45492</v>
      </c>
      <c r="C29" s="36" t="str">
        <f t="shared" si="2"/>
        <v>Jul-2024</v>
      </c>
      <c r="D29" s="36" t="str">
        <f t="shared" si="3"/>
        <v>Q3-2024</v>
      </c>
      <c r="E29" s="36">
        <v>45492</v>
      </c>
      <c r="F29" s="36">
        <f t="shared" si="4"/>
        <v>45492</v>
      </c>
      <c r="G29" s="37">
        <f t="shared" si="5"/>
        <v>0</v>
      </c>
      <c r="H29" s="29">
        <f>IF(Table1[[#This Row],[LeadTimeDays]]&lt;=7,1,0)</f>
        <v>1</v>
      </c>
      <c r="I29" s="38" t="s">
        <v>646</v>
      </c>
      <c r="J29" s="38" t="s">
        <v>650</v>
      </c>
      <c r="K29" s="38" t="s">
        <v>662</v>
      </c>
      <c r="L29" s="30" t="str">
        <f t="shared" si="6"/>
        <v>Africa→Kenya→Kisumu</v>
      </c>
      <c r="M29" s="38" t="s">
        <v>705</v>
      </c>
      <c r="N29" s="38" t="s">
        <v>707</v>
      </c>
      <c r="O29" s="38" t="s">
        <v>720</v>
      </c>
      <c r="P29" s="38" t="s">
        <v>730</v>
      </c>
      <c r="Q29" s="38" t="s">
        <v>761</v>
      </c>
      <c r="R29" s="39">
        <v>857.24</v>
      </c>
      <c r="S29" s="39">
        <v>758.23</v>
      </c>
      <c r="T29" s="39" t="str">
        <f>IF('standardised dimensions'!$R29&lt;=_xlfn.PERCENTILE.INC( R29:R650,0.25),"Low",IF(S29&lt;=_xlfn.PERCENTILE.INC(R29:R650,0.5),"Medium","High"))</f>
        <v>Medium</v>
      </c>
      <c r="U29" s="40">
        <v>0.125</v>
      </c>
      <c r="V29" s="37">
        <v>6</v>
      </c>
      <c r="W29" s="39">
        <f t="shared" si="0"/>
        <v>3980.7075</v>
      </c>
      <c r="X29" s="39">
        <f t="shared" si="1"/>
        <v>5143.4400000000005</v>
      </c>
      <c r="Y29" s="39">
        <f t="shared" si="7"/>
        <v>-1162.7325000000005</v>
      </c>
      <c r="Z29" s="40">
        <f t="shared" si="8"/>
        <v>-0.29209192084572921</v>
      </c>
    </row>
    <row r="30" spans="1:26" x14ac:dyDescent="0.3">
      <c r="A30" s="41" t="s">
        <v>43</v>
      </c>
      <c r="B30" s="42">
        <v>45030</v>
      </c>
      <c r="C30" s="42" t="str">
        <f t="shared" si="2"/>
        <v>Apr-2023</v>
      </c>
      <c r="D30" s="42" t="str">
        <f t="shared" si="3"/>
        <v>Q2-2023</v>
      </c>
      <c r="E30" s="42">
        <v>45060</v>
      </c>
      <c r="F30" s="42">
        <f t="shared" si="4"/>
        <v>45060</v>
      </c>
      <c r="G30" s="43">
        <f t="shared" si="5"/>
        <v>30</v>
      </c>
      <c r="H30" s="29">
        <f>IF(Table1[[#This Row],[LeadTimeDays]]&lt;=7,1,0)</f>
        <v>0</v>
      </c>
      <c r="I30" s="44" t="s">
        <v>646</v>
      </c>
      <c r="J30" s="44" t="s">
        <v>650</v>
      </c>
      <c r="K30" s="44" t="s">
        <v>678</v>
      </c>
      <c r="L30" s="30" t="str">
        <f t="shared" si="6"/>
        <v>Africa→Kenya→Nakuru</v>
      </c>
      <c r="M30" s="44" t="s">
        <v>704</v>
      </c>
      <c r="N30" s="44" t="s">
        <v>709</v>
      </c>
      <c r="O30" s="44" t="s">
        <v>724</v>
      </c>
      <c r="P30" s="44" t="s">
        <v>730</v>
      </c>
      <c r="Q30" s="44" t="s">
        <v>762</v>
      </c>
      <c r="R30" s="45">
        <v>209.25</v>
      </c>
      <c r="S30" s="45">
        <v>434.8</v>
      </c>
      <c r="T30" s="45" t="str">
        <f>IF('standardised dimensions'!$R30&lt;=_xlfn.PERCENTILE.INC( R30:R651,0.25),"Low",IF(S30&lt;=_xlfn.PERCENTILE.INC(R30:R651,0.5),"Medium","High"))</f>
        <v>Medium</v>
      </c>
      <c r="U30" s="46">
        <v>0</v>
      </c>
      <c r="V30" s="43">
        <v>9</v>
      </c>
      <c r="W30" s="45">
        <f t="shared" si="0"/>
        <v>3913.2000000000003</v>
      </c>
      <c r="X30" s="45">
        <f t="shared" si="1"/>
        <v>1883.25</v>
      </c>
      <c r="Y30" s="45">
        <f t="shared" si="7"/>
        <v>2029.9500000000003</v>
      </c>
      <c r="Z30" s="46">
        <f t="shared" si="8"/>
        <v>0.51874425022999082</v>
      </c>
    </row>
    <row r="31" spans="1:26" x14ac:dyDescent="0.3">
      <c r="A31" s="35" t="s">
        <v>44</v>
      </c>
      <c r="B31" s="36">
        <v>45754</v>
      </c>
      <c r="C31" s="36" t="str">
        <f t="shared" si="2"/>
        <v>Apr-2025</v>
      </c>
      <c r="D31" s="36" t="str">
        <f t="shared" si="3"/>
        <v>Q2-2025</v>
      </c>
      <c r="E31" s="36">
        <v>45758</v>
      </c>
      <c r="F31" s="36">
        <f t="shared" si="4"/>
        <v>45758</v>
      </c>
      <c r="G31" s="37">
        <f t="shared" si="5"/>
        <v>4</v>
      </c>
      <c r="H31" s="29">
        <f>IF(Table1[[#This Row],[LeadTimeDays]]&lt;=7,1,0)</f>
        <v>1</v>
      </c>
      <c r="I31" s="38" t="s">
        <v>649</v>
      </c>
      <c r="J31" s="38" t="s">
        <v>657</v>
      </c>
      <c r="K31" s="38" t="s">
        <v>679</v>
      </c>
      <c r="L31" s="30" t="str">
        <f t="shared" si="6"/>
        <v>Europe→France→Lyon</v>
      </c>
      <c r="M31" s="38" t="s">
        <v>702</v>
      </c>
      <c r="N31" s="38" t="s">
        <v>707</v>
      </c>
      <c r="O31" s="38" t="s">
        <v>718</v>
      </c>
      <c r="P31" s="38" t="s">
        <v>729</v>
      </c>
      <c r="Q31" s="38" t="s">
        <v>763</v>
      </c>
      <c r="R31" s="39">
        <v>754.77</v>
      </c>
      <c r="S31" s="39">
        <v>1666.18</v>
      </c>
      <c r="T31" s="39" t="str">
        <f>IF('standardised dimensions'!$R31&lt;=_xlfn.PERCENTILE.INC( R31:R652,0.25),"Low",IF(S31&lt;=_xlfn.PERCENTILE.INC(R31:R652,0.5),"Medium","High"))</f>
        <v>High</v>
      </c>
      <c r="U31" s="40">
        <v>0.13900000000000001</v>
      </c>
      <c r="V31" s="37">
        <v>14</v>
      </c>
      <c r="W31" s="39">
        <f t="shared" si="0"/>
        <v>20084.133720000002</v>
      </c>
      <c r="X31" s="39">
        <f t="shared" si="1"/>
        <v>10566.779999999999</v>
      </c>
      <c r="Y31" s="39">
        <f t="shared" si="7"/>
        <v>9517.3537200000028</v>
      </c>
      <c r="Z31" s="40">
        <f t="shared" si="8"/>
        <v>0.47387424584424653</v>
      </c>
    </row>
    <row r="32" spans="1:26" x14ac:dyDescent="0.3">
      <c r="A32" s="41" t="s">
        <v>45</v>
      </c>
      <c r="B32" s="42">
        <v>45653</v>
      </c>
      <c r="C32" s="42" t="str">
        <f t="shared" si="2"/>
        <v>Dec-2024</v>
      </c>
      <c r="D32" s="42" t="str">
        <f t="shared" si="3"/>
        <v>Q4-2024</v>
      </c>
      <c r="E32" s="42">
        <v>45672</v>
      </c>
      <c r="F32" s="42">
        <f t="shared" si="4"/>
        <v>45672</v>
      </c>
      <c r="G32" s="43">
        <f t="shared" si="5"/>
        <v>19</v>
      </c>
      <c r="H32" s="29">
        <f>IF(Table1[[#This Row],[LeadTimeDays]]&lt;=7,1,0)</f>
        <v>0</v>
      </c>
      <c r="I32" s="44" t="s">
        <v>647</v>
      </c>
      <c r="J32" s="44" t="s">
        <v>654</v>
      </c>
      <c r="K32" s="44" t="s">
        <v>680</v>
      </c>
      <c r="L32" s="30" t="str">
        <f t="shared" si="6"/>
        <v>Asia→India→Delhi</v>
      </c>
      <c r="M32" s="44" t="s">
        <v>703</v>
      </c>
      <c r="N32" s="44" t="s">
        <v>710</v>
      </c>
      <c r="O32" s="44" t="s">
        <v>715</v>
      </c>
      <c r="P32" s="44" t="s">
        <v>727</v>
      </c>
      <c r="Q32" s="44" t="s">
        <v>764</v>
      </c>
      <c r="R32" s="45">
        <v>495.59</v>
      </c>
      <c r="S32" s="45">
        <v>631.78</v>
      </c>
      <c r="T32" s="45" t="str">
        <f>IF('standardised dimensions'!$R32&lt;=_xlfn.PERCENTILE.INC( R32:R653,0.25),"Low",IF(S32&lt;=_xlfn.PERCENTILE.INC(R32:R653,0.5),"Medium","High"))</f>
        <v>Medium</v>
      </c>
      <c r="U32" s="46">
        <v>8.6999999999999994E-2</v>
      </c>
      <c r="V32" s="43">
        <v>17</v>
      </c>
      <c r="W32" s="45">
        <f t="shared" si="0"/>
        <v>9805.8573800000013</v>
      </c>
      <c r="X32" s="45">
        <f t="shared" si="1"/>
        <v>8425.0299999999988</v>
      </c>
      <c r="Y32" s="45">
        <f t="shared" si="7"/>
        <v>1380.8273800000024</v>
      </c>
      <c r="Z32" s="46">
        <f t="shared" si="8"/>
        <v>0.14081658813601899</v>
      </c>
    </row>
    <row r="33" spans="1:26" x14ac:dyDescent="0.3">
      <c r="A33" s="35" t="s">
        <v>46</v>
      </c>
      <c r="B33" s="36">
        <v>44980</v>
      </c>
      <c r="C33" s="36" t="str">
        <f t="shared" si="2"/>
        <v>Feb-2023</v>
      </c>
      <c r="D33" s="36" t="str">
        <f t="shared" si="3"/>
        <v>Q1-2023</v>
      </c>
      <c r="E33" s="36">
        <v>45010</v>
      </c>
      <c r="F33" s="36">
        <f t="shared" si="4"/>
        <v>45010</v>
      </c>
      <c r="G33" s="37">
        <f t="shared" si="5"/>
        <v>30</v>
      </c>
      <c r="H33" s="29">
        <f>IF(Table1[[#This Row],[LeadTimeDays]]&lt;=7,1,0)</f>
        <v>0</v>
      </c>
      <c r="I33" s="38" t="s">
        <v>648</v>
      </c>
      <c r="J33" s="38" t="s">
        <v>653</v>
      </c>
      <c r="K33" s="38" t="s">
        <v>681</v>
      </c>
      <c r="L33" s="30" t="str">
        <f t="shared" si="6"/>
        <v>Americas→Canada→Montreal</v>
      </c>
      <c r="M33" s="38" t="s">
        <v>706</v>
      </c>
      <c r="N33" s="38" t="s">
        <v>708</v>
      </c>
      <c r="O33" s="38" t="s">
        <v>726</v>
      </c>
      <c r="P33" s="38" t="s">
        <v>730</v>
      </c>
      <c r="Q33" s="38" t="s">
        <v>765</v>
      </c>
      <c r="R33" s="39">
        <v>1242.6600000000001</v>
      </c>
      <c r="S33" s="39">
        <v>1794.07</v>
      </c>
      <c r="T33" s="39" t="str">
        <f>IF('standardised dimensions'!$R33&lt;=_xlfn.PERCENTILE.INC( R33:R654,0.25),"Low",IF(S33&lt;=_xlfn.PERCENTILE.INC(R33:R654,0.5),"Medium","High"))</f>
        <v>High</v>
      </c>
      <c r="U33" s="40">
        <v>8.8999999999999996E-2</v>
      </c>
      <c r="V33" s="37">
        <v>16</v>
      </c>
      <c r="W33" s="39">
        <f t="shared" si="0"/>
        <v>26150.364320000001</v>
      </c>
      <c r="X33" s="39">
        <f t="shared" si="1"/>
        <v>19882.560000000001</v>
      </c>
      <c r="Y33" s="39">
        <f t="shared" si="7"/>
        <v>6267.8043199999993</v>
      </c>
      <c r="Z33" s="40">
        <f t="shared" si="8"/>
        <v>0.23968325042440553</v>
      </c>
    </row>
    <row r="34" spans="1:26" x14ac:dyDescent="0.3">
      <c r="A34" s="41" t="s">
        <v>47</v>
      </c>
      <c r="B34" s="42">
        <v>45862</v>
      </c>
      <c r="C34" s="42" t="str">
        <f t="shared" si="2"/>
        <v>Jul-2025</v>
      </c>
      <c r="D34" s="42" t="str">
        <f t="shared" si="3"/>
        <v>Q3-2025</v>
      </c>
      <c r="E34" s="42">
        <v>45875</v>
      </c>
      <c r="F34" s="42">
        <f t="shared" si="4"/>
        <v>45875</v>
      </c>
      <c r="G34" s="43">
        <f t="shared" si="5"/>
        <v>13</v>
      </c>
      <c r="H34" s="29">
        <f>IF(Table1[[#This Row],[LeadTimeDays]]&lt;=7,1,0)</f>
        <v>0</v>
      </c>
      <c r="I34" s="44" t="s">
        <v>646</v>
      </c>
      <c r="J34" s="44" t="s">
        <v>661</v>
      </c>
      <c r="K34" s="44" t="s">
        <v>682</v>
      </c>
      <c r="L34" s="30" t="str">
        <f t="shared" si="6"/>
        <v>Africa→South Africa→Johannesburg</v>
      </c>
      <c r="M34" s="44" t="s">
        <v>702</v>
      </c>
      <c r="N34" s="44" t="s">
        <v>709</v>
      </c>
      <c r="O34" s="44" t="s">
        <v>726</v>
      </c>
      <c r="P34" s="44" t="s">
        <v>729</v>
      </c>
      <c r="Q34" s="44" t="s">
        <v>766</v>
      </c>
      <c r="R34" s="45">
        <v>1463.9</v>
      </c>
      <c r="S34" s="45">
        <v>2633.02</v>
      </c>
      <c r="T34" s="45" t="str">
        <f>IF('standardised dimensions'!$R34&lt;=_xlfn.PERCENTILE.INC( R34:R655,0.25),"Low",IF(S34&lt;=_xlfn.PERCENTILE.INC(R34:R655,0.5),"Medium","High"))</f>
        <v>High</v>
      </c>
      <c r="U34" s="46">
        <v>8.4000000000000005E-2</v>
      </c>
      <c r="V34" s="43">
        <v>4</v>
      </c>
      <c r="W34" s="45">
        <f t="shared" si="0"/>
        <v>9647.3852800000004</v>
      </c>
      <c r="X34" s="45">
        <f t="shared" si="1"/>
        <v>5855.6</v>
      </c>
      <c r="Y34" s="45">
        <f t="shared" si="7"/>
        <v>3791.7852800000001</v>
      </c>
      <c r="Z34" s="46">
        <f t="shared" si="8"/>
        <v>0.39303761277791527</v>
      </c>
    </row>
    <row r="35" spans="1:26" x14ac:dyDescent="0.3">
      <c r="A35" s="35" t="s">
        <v>48</v>
      </c>
      <c r="B35" s="36">
        <v>45400</v>
      </c>
      <c r="C35" s="36" t="str">
        <f t="shared" si="2"/>
        <v>Apr-2024</v>
      </c>
      <c r="D35" s="36" t="str">
        <f t="shared" si="3"/>
        <v>Q2-2024</v>
      </c>
      <c r="E35" s="36">
        <v>45420</v>
      </c>
      <c r="F35" s="36">
        <f t="shared" si="4"/>
        <v>45420</v>
      </c>
      <c r="G35" s="37">
        <f t="shared" si="5"/>
        <v>20</v>
      </c>
      <c r="H35" s="29">
        <f>IF(Table1[[#This Row],[LeadTimeDays]]&lt;=7,1,0)</f>
        <v>0</v>
      </c>
      <c r="I35" s="38" t="s">
        <v>649</v>
      </c>
      <c r="J35" s="38" t="s">
        <v>658</v>
      </c>
      <c r="K35" s="38" t="s">
        <v>683</v>
      </c>
      <c r="L35" s="30" t="str">
        <f t="shared" si="6"/>
        <v>Europe→United Kingdom→London</v>
      </c>
      <c r="M35" s="38" t="s">
        <v>703</v>
      </c>
      <c r="N35" s="38" t="s">
        <v>1426</v>
      </c>
      <c r="O35" s="38" t="s">
        <v>726</v>
      </c>
      <c r="P35" s="38" t="s">
        <v>731</v>
      </c>
      <c r="Q35" s="38" t="s">
        <v>767</v>
      </c>
      <c r="R35" s="39">
        <v>645.33000000000004</v>
      </c>
      <c r="S35" s="39">
        <v>1321.85</v>
      </c>
      <c r="T35" s="39" t="str">
        <f>IF('standardised dimensions'!$R35&lt;=_xlfn.PERCENTILE.INC( R35:R656,0.25),"Low",IF(S35&lt;=_xlfn.PERCENTILE.INC(R35:R656,0.5),"Medium","High"))</f>
        <v>High</v>
      </c>
      <c r="U35" s="40">
        <v>0</v>
      </c>
      <c r="V35" s="37">
        <v>10</v>
      </c>
      <c r="W35" s="39">
        <f t="shared" si="0"/>
        <v>13218.5</v>
      </c>
      <c r="X35" s="39">
        <f t="shared" si="1"/>
        <v>6453.3</v>
      </c>
      <c r="Y35" s="39">
        <f t="shared" si="7"/>
        <v>6765.2</v>
      </c>
      <c r="Z35" s="40">
        <f t="shared" si="8"/>
        <v>0.51179785906116426</v>
      </c>
    </row>
    <row r="36" spans="1:26" x14ac:dyDescent="0.3">
      <c r="A36" s="41" t="s">
        <v>49</v>
      </c>
      <c r="B36" s="42">
        <v>45527</v>
      </c>
      <c r="C36" s="42" t="str">
        <f t="shared" si="2"/>
        <v>Aug-2024</v>
      </c>
      <c r="D36" s="42" t="str">
        <f t="shared" si="3"/>
        <v>Q3-2024</v>
      </c>
      <c r="E36" s="42">
        <v>45525</v>
      </c>
      <c r="F36" s="42">
        <f t="shared" si="4"/>
        <v>45527</v>
      </c>
      <c r="G36" s="43">
        <f t="shared" si="5"/>
        <v>0</v>
      </c>
      <c r="H36" s="29">
        <f>IF(Table1[[#This Row],[LeadTimeDays]]&lt;=7,1,0)</f>
        <v>1</v>
      </c>
      <c r="I36" s="44" t="s">
        <v>646</v>
      </c>
      <c r="J36" s="44" t="s">
        <v>661</v>
      </c>
      <c r="K36" s="44" t="s">
        <v>682</v>
      </c>
      <c r="L36" s="30" t="str">
        <f t="shared" si="6"/>
        <v>Africa→South Africa→Johannesburg</v>
      </c>
      <c r="M36" s="44" t="s">
        <v>702</v>
      </c>
      <c r="N36" s="44" t="s">
        <v>707</v>
      </c>
      <c r="O36" s="44" t="s">
        <v>718</v>
      </c>
      <c r="P36" s="44" t="s">
        <v>727</v>
      </c>
      <c r="Q36" s="44" t="s">
        <v>768</v>
      </c>
      <c r="R36" s="45">
        <v>1432.52</v>
      </c>
      <c r="S36" s="45">
        <v>3036.87</v>
      </c>
      <c r="T36" s="45" t="str">
        <f>IF('standardised dimensions'!$R36&lt;=_xlfn.PERCENTILE.INC( R36:R657,0.25),"Low",IF(S36&lt;=_xlfn.PERCENTILE.INC(R36:R657,0.5),"Medium","High"))</f>
        <v>High</v>
      </c>
      <c r="U36" s="46">
        <v>0</v>
      </c>
      <c r="V36" s="43">
        <v>9</v>
      </c>
      <c r="W36" s="45">
        <f t="shared" si="0"/>
        <v>27331.829999999998</v>
      </c>
      <c r="X36" s="45">
        <f t="shared" si="1"/>
        <v>12892.68</v>
      </c>
      <c r="Y36" s="45">
        <f t="shared" si="7"/>
        <v>14439.149999999998</v>
      </c>
      <c r="Z36" s="46">
        <f t="shared" si="8"/>
        <v>0.52829064135112791</v>
      </c>
    </row>
    <row r="37" spans="1:26" x14ac:dyDescent="0.3">
      <c r="A37" s="35" t="s">
        <v>50</v>
      </c>
      <c r="B37" s="36">
        <v>45012</v>
      </c>
      <c r="C37" s="36" t="str">
        <f t="shared" si="2"/>
        <v>Mar-2023</v>
      </c>
      <c r="D37" s="36" t="str">
        <f t="shared" si="3"/>
        <v>Q1-2023</v>
      </c>
      <c r="E37" s="36">
        <v>45038</v>
      </c>
      <c r="F37" s="36">
        <f t="shared" si="4"/>
        <v>45038</v>
      </c>
      <c r="G37" s="37">
        <f t="shared" si="5"/>
        <v>26</v>
      </c>
      <c r="H37" s="29">
        <f>IF(Table1[[#This Row],[LeadTimeDays]]&lt;=7,1,0)</f>
        <v>0</v>
      </c>
      <c r="I37" s="38" t="s">
        <v>647</v>
      </c>
      <c r="J37" s="38" t="s">
        <v>654</v>
      </c>
      <c r="K37" s="38" t="s">
        <v>680</v>
      </c>
      <c r="L37" s="30" t="str">
        <f t="shared" si="6"/>
        <v>Asia→India→Delhi</v>
      </c>
      <c r="M37" s="38" t="s">
        <v>703</v>
      </c>
      <c r="N37" s="38" t="s">
        <v>709</v>
      </c>
      <c r="O37" s="38" t="s">
        <v>713</v>
      </c>
      <c r="P37" s="38" t="s">
        <v>728</v>
      </c>
      <c r="Q37" s="38" t="s">
        <v>769</v>
      </c>
      <c r="R37" s="39">
        <v>178.53</v>
      </c>
      <c r="S37" s="39">
        <v>199.37</v>
      </c>
      <c r="T37" s="39" t="str">
        <f>IF('standardised dimensions'!$R37&lt;=_xlfn.PERCENTILE.INC( R37:R658,0.25),"Low",IF(S37&lt;=_xlfn.PERCENTILE.INC(R37:R658,0.5),"Medium","High"))</f>
        <v>Low</v>
      </c>
      <c r="U37" s="40">
        <v>0.10100000000000001</v>
      </c>
      <c r="V37" s="37">
        <v>37</v>
      </c>
      <c r="W37" s="39">
        <f t="shared" si="0"/>
        <v>6631.6443100000006</v>
      </c>
      <c r="X37" s="39">
        <f t="shared" si="1"/>
        <v>6605.61</v>
      </c>
      <c r="Y37" s="39">
        <f t="shared" si="7"/>
        <v>26.034310000000914</v>
      </c>
      <c r="Z37" s="40">
        <f t="shared" si="8"/>
        <v>3.9257699573457538E-3</v>
      </c>
    </row>
    <row r="38" spans="1:26" x14ac:dyDescent="0.3">
      <c r="A38" s="41" t="s">
        <v>51</v>
      </c>
      <c r="B38" s="42">
        <v>45358</v>
      </c>
      <c r="C38" s="42" t="str">
        <f t="shared" si="2"/>
        <v>Mar-2024</v>
      </c>
      <c r="D38" s="42" t="str">
        <f t="shared" si="3"/>
        <v>Q1-2024</v>
      </c>
      <c r="E38" s="42">
        <v>45376</v>
      </c>
      <c r="F38" s="42">
        <f t="shared" si="4"/>
        <v>45376</v>
      </c>
      <c r="G38" s="43">
        <f t="shared" si="5"/>
        <v>18</v>
      </c>
      <c r="H38" s="29">
        <f>IF(Table1[[#This Row],[LeadTimeDays]]&lt;=7,1,0)</f>
        <v>0</v>
      </c>
      <c r="I38" s="44" t="s">
        <v>649</v>
      </c>
      <c r="J38" s="44" t="s">
        <v>656</v>
      </c>
      <c r="K38" s="44" t="s">
        <v>684</v>
      </c>
      <c r="L38" s="30" t="str">
        <f t="shared" si="6"/>
        <v>Europe→Germany→Munich</v>
      </c>
      <c r="M38" s="44" t="s">
        <v>701</v>
      </c>
      <c r="N38" s="44" t="s">
        <v>708</v>
      </c>
      <c r="O38" s="44" t="s">
        <v>717</v>
      </c>
      <c r="P38" s="44" t="s">
        <v>727</v>
      </c>
      <c r="Q38" s="44" t="s">
        <v>770</v>
      </c>
      <c r="R38" s="45">
        <v>712.84</v>
      </c>
      <c r="S38" s="45">
        <v>927.51</v>
      </c>
      <c r="T38" s="45" t="str">
        <f>IF('standardised dimensions'!$R38&lt;=_xlfn.PERCENTILE.INC( R38:R659,0.25),"Low",IF(S38&lt;=_xlfn.PERCENTILE.INC(R38:R659,0.5),"Medium","High"))</f>
        <v>High</v>
      </c>
      <c r="U38" s="46">
        <v>0.24299999999999999</v>
      </c>
      <c r="V38" s="43">
        <v>27</v>
      </c>
      <c r="W38" s="45">
        <f t="shared" si="0"/>
        <v>18957.37689</v>
      </c>
      <c r="X38" s="45">
        <f t="shared" si="1"/>
        <v>19246.68</v>
      </c>
      <c r="Y38" s="45">
        <f t="shared" si="7"/>
        <v>-289.30311000000074</v>
      </c>
      <c r="Z38" s="46">
        <f t="shared" si="8"/>
        <v>-1.5260714163076427E-2</v>
      </c>
    </row>
    <row r="39" spans="1:26" x14ac:dyDescent="0.3">
      <c r="A39" s="35" t="s">
        <v>52</v>
      </c>
      <c r="B39" s="36">
        <v>45832</v>
      </c>
      <c r="C39" s="36" t="str">
        <f t="shared" si="2"/>
        <v>Jun-2025</v>
      </c>
      <c r="D39" s="36" t="str">
        <f t="shared" si="3"/>
        <v>Q2-2025</v>
      </c>
      <c r="E39" s="36">
        <v>45848</v>
      </c>
      <c r="F39" s="36">
        <f t="shared" si="4"/>
        <v>45848</v>
      </c>
      <c r="G39" s="37">
        <f t="shared" si="5"/>
        <v>16</v>
      </c>
      <c r="H39" s="29">
        <f>IF(Table1[[#This Row],[LeadTimeDays]]&lt;=7,1,0)</f>
        <v>0</v>
      </c>
      <c r="I39" s="38" t="s">
        <v>647</v>
      </c>
      <c r="J39" s="38" t="s">
        <v>659</v>
      </c>
      <c r="K39" s="38" t="s">
        <v>685</v>
      </c>
      <c r="L39" s="30" t="str">
        <f t="shared" si="6"/>
        <v>Asia→China→Shanghai</v>
      </c>
      <c r="M39" s="38" t="s">
        <v>706</v>
      </c>
      <c r="N39" s="38" t="s">
        <v>711</v>
      </c>
      <c r="O39" s="38" t="s">
        <v>725</v>
      </c>
      <c r="P39" s="38" t="s">
        <v>727</v>
      </c>
      <c r="Q39" s="38" t="s">
        <v>771</v>
      </c>
      <c r="R39" s="39">
        <v>757.19</v>
      </c>
      <c r="S39" s="39">
        <v>1735.41</v>
      </c>
      <c r="T39" s="39" t="str">
        <f>IF('standardised dimensions'!$R39&lt;=_xlfn.PERCENTILE.INC( R39:R660,0.25),"Low",IF(S39&lt;=_xlfn.PERCENTILE.INC(R39:R660,0.5),"Medium","High"))</f>
        <v>High</v>
      </c>
      <c r="U39" s="40">
        <v>0.13600000000000001</v>
      </c>
      <c r="V39" s="37">
        <v>8</v>
      </c>
      <c r="W39" s="39">
        <f t="shared" si="0"/>
        <v>11995.153920000001</v>
      </c>
      <c r="X39" s="39">
        <f t="shared" si="1"/>
        <v>6057.52</v>
      </c>
      <c r="Y39" s="39">
        <f t="shared" si="7"/>
        <v>5937.6339200000002</v>
      </c>
      <c r="Z39" s="40">
        <f t="shared" si="8"/>
        <v>0.4950027285685718</v>
      </c>
    </row>
    <row r="40" spans="1:26" x14ac:dyDescent="0.3">
      <c r="A40" s="41" t="s">
        <v>53</v>
      </c>
      <c r="B40" s="42">
        <v>45401</v>
      </c>
      <c r="C40" s="42" t="str">
        <f t="shared" si="2"/>
        <v>Apr-2024</v>
      </c>
      <c r="D40" s="42" t="str">
        <f t="shared" si="3"/>
        <v>Q2-2024</v>
      </c>
      <c r="E40" s="42">
        <v>45418</v>
      </c>
      <c r="F40" s="42">
        <f t="shared" si="4"/>
        <v>45418</v>
      </c>
      <c r="G40" s="43">
        <f t="shared" si="5"/>
        <v>17</v>
      </c>
      <c r="H40" s="29">
        <f>IF(Table1[[#This Row],[LeadTimeDays]]&lt;=7,1,0)</f>
        <v>0</v>
      </c>
      <c r="I40" s="44" t="s">
        <v>646</v>
      </c>
      <c r="J40" s="44" t="s">
        <v>651</v>
      </c>
      <c r="K40" s="44" t="s">
        <v>663</v>
      </c>
      <c r="L40" s="30" t="str">
        <f t="shared" si="6"/>
        <v>Africa→Nigeria→Port Harcourt</v>
      </c>
      <c r="M40" s="44" t="s">
        <v>703</v>
      </c>
      <c r="N40" s="44" t="s">
        <v>708</v>
      </c>
      <c r="O40" s="44" t="s">
        <v>720</v>
      </c>
      <c r="P40" s="44" t="s">
        <v>728</v>
      </c>
      <c r="Q40" s="44" t="s">
        <v>772</v>
      </c>
      <c r="R40" s="45">
        <v>865.33</v>
      </c>
      <c r="S40" s="45">
        <v>1395.64</v>
      </c>
      <c r="T40" s="45" t="str">
        <f>IF('standardised dimensions'!$R40&lt;=_xlfn.PERCENTILE.INC( R40:R661,0.25),"Low",IF(S40&lt;=_xlfn.PERCENTILE.INC(R40:R661,0.5),"Medium","High"))</f>
        <v>High</v>
      </c>
      <c r="U40" s="46">
        <v>0.17499999999999999</v>
      </c>
      <c r="V40" s="43">
        <v>13</v>
      </c>
      <c r="W40" s="45">
        <f t="shared" si="0"/>
        <v>14968.239</v>
      </c>
      <c r="X40" s="45">
        <f t="shared" si="1"/>
        <v>11249.29</v>
      </c>
      <c r="Y40" s="45">
        <f t="shared" si="7"/>
        <v>3718.9489999999987</v>
      </c>
      <c r="Z40" s="46">
        <f t="shared" si="8"/>
        <v>0.24845601409758347</v>
      </c>
    </row>
    <row r="41" spans="1:26" x14ac:dyDescent="0.3">
      <c r="A41" s="35" t="s">
        <v>54</v>
      </c>
      <c r="B41" s="36">
        <v>45094</v>
      </c>
      <c r="C41" s="36" t="str">
        <f t="shared" si="2"/>
        <v>Jun-2023</v>
      </c>
      <c r="D41" s="36" t="str">
        <f t="shared" si="3"/>
        <v>Q2-2023</v>
      </c>
      <c r="E41" s="36">
        <v>45101</v>
      </c>
      <c r="F41" s="36">
        <f t="shared" si="4"/>
        <v>45101</v>
      </c>
      <c r="G41" s="37">
        <f t="shared" si="5"/>
        <v>7</v>
      </c>
      <c r="H41" s="29">
        <f>IF(Table1[[#This Row],[LeadTimeDays]]&lt;=7,1,0)</f>
        <v>1</v>
      </c>
      <c r="I41" s="38" t="s">
        <v>648</v>
      </c>
      <c r="J41" s="38" t="s">
        <v>660</v>
      </c>
      <c r="K41" s="38" t="s">
        <v>686</v>
      </c>
      <c r="L41" s="30" t="str">
        <f t="shared" si="6"/>
        <v>Americas→USA→San Francisco</v>
      </c>
      <c r="M41" s="38" t="s">
        <v>701</v>
      </c>
      <c r="N41" s="38" t="s">
        <v>707</v>
      </c>
      <c r="O41" s="38" t="s">
        <v>714</v>
      </c>
      <c r="P41" s="38" t="s">
        <v>728</v>
      </c>
      <c r="Q41" s="38" t="s">
        <v>773</v>
      </c>
      <c r="R41" s="39">
        <v>313.99</v>
      </c>
      <c r="S41" s="39">
        <v>454.42</v>
      </c>
      <c r="T41" s="39" t="str">
        <f>IF('standardised dimensions'!$R41&lt;=_xlfn.PERCENTILE.INC( R41:R662,0.25),"Low",IF(S41&lt;=_xlfn.PERCENTILE.INC(R41:R662,0.5),"Medium","High"))</f>
        <v>Medium</v>
      </c>
      <c r="U41" s="40">
        <v>0.129</v>
      </c>
      <c r="V41" s="37">
        <v>9</v>
      </c>
      <c r="W41" s="39">
        <f t="shared" si="0"/>
        <v>3562.1983800000003</v>
      </c>
      <c r="X41" s="39">
        <f t="shared" si="1"/>
        <v>2825.91</v>
      </c>
      <c r="Y41" s="39">
        <f t="shared" si="7"/>
        <v>736.28838000000042</v>
      </c>
      <c r="Z41" s="40">
        <f t="shared" si="8"/>
        <v>0.20669493988147858</v>
      </c>
    </row>
    <row r="42" spans="1:26" x14ac:dyDescent="0.3">
      <c r="A42" s="41" t="s">
        <v>55</v>
      </c>
      <c r="B42" s="42">
        <v>45531</v>
      </c>
      <c r="C42" s="42" t="str">
        <f t="shared" si="2"/>
        <v>Aug-2024</v>
      </c>
      <c r="D42" s="42" t="str">
        <f t="shared" si="3"/>
        <v>Q3-2024</v>
      </c>
      <c r="E42" s="42">
        <v>45554</v>
      </c>
      <c r="F42" s="42">
        <f t="shared" si="4"/>
        <v>45554</v>
      </c>
      <c r="G42" s="43">
        <f t="shared" si="5"/>
        <v>23</v>
      </c>
      <c r="H42" s="29">
        <f>IF(Table1[[#This Row],[LeadTimeDays]]&lt;=7,1,0)</f>
        <v>0</v>
      </c>
      <c r="I42" s="44" t="s">
        <v>649</v>
      </c>
      <c r="J42" s="44" t="s">
        <v>656</v>
      </c>
      <c r="K42" s="44" t="s">
        <v>671</v>
      </c>
      <c r="L42" s="30" t="str">
        <f t="shared" si="6"/>
        <v>Europe→Germany→Berlin</v>
      </c>
      <c r="M42" s="44" t="s">
        <v>705</v>
      </c>
      <c r="N42" s="44" t="s">
        <v>711</v>
      </c>
      <c r="O42" s="44" t="s">
        <v>726</v>
      </c>
      <c r="P42" s="44" t="s">
        <v>732</v>
      </c>
      <c r="Q42" s="44" t="s">
        <v>774</v>
      </c>
      <c r="R42" s="45">
        <v>1024.01</v>
      </c>
      <c r="S42" s="45">
        <v>1580.97</v>
      </c>
      <c r="T42" s="45" t="str">
        <f>IF('standardised dimensions'!$R42&lt;=_xlfn.PERCENTILE.INC( R42:R663,0.25),"Low",IF(S42&lt;=_xlfn.PERCENTILE.INC(R42:R663,0.5),"Medium","High"))</f>
        <v>High</v>
      </c>
      <c r="U42" s="46">
        <v>3.6999999999999998E-2</v>
      </c>
      <c r="V42" s="43">
        <v>27</v>
      </c>
      <c r="W42" s="45">
        <f t="shared" si="0"/>
        <v>41106.800970000004</v>
      </c>
      <c r="X42" s="45">
        <f t="shared" si="1"/>
        <v>27648.27</v>
      </c>
      <c r="Y42" s="45">
        <f t="shared" si="7"/>
        <v>13458.530970000003</v>
      </c>
      <c r="Z42" s="46">
        <f t="shared" si="8"/>
        <v>0.3274039976942531</v>
      </c>
    </row>
    <row r="43" spans="1:26" x14ac:dyDescent="0.3">
      <c r="A43" s="35" t="s">
        <v>56</v>
      </c>
      <c r="B43" s="36">
        <v>45302</v>
      </c>
      <c r="C43" s="36" t="str">
        <f t="shared" si="2"/>
        <v>Jan-2024</v>
      </c>
      <c r="D43" s="36" t="str">
        <f t="shared" si="3"/>
        <v>Q1-2024</v>
      </c>
      <c r="E43" s="36">
        <v>45324</v>
      </c>
      <c r="F43" s="36">
        <f t="shared" si="4"/>
        <v>45324</v>
      </c>
      <c r="G43" s="37">
        <f t="shared" si="5"/>
        <v>22</v>
      </c>
      <c r="H43" s="29">
        <f>IF(Table1[[#This Row],[LeadTimeDays]]&lt;=7,1,0)</f>
        <v>0</v>
      </c>
      <c r="I43" s="38" t="s">
        <v>646</v>
      </c>
      <c r="J43" s="38" t="s">
        <v>661</v>
      </c>
      <c r="K43" s="38" t="s">
        <v>687</v>
      </c>
      <c r="L43" s="30" t="str">
        <f t="shared" si="6"/>
        <v>Africa→South Africa→Durban</v>
      </c>
      <c r="M43" s="38" t="s">
        <v>704</v>
      </c>
      <c r="N43" s="38" t="s">
        <v>708</v>
      </c>
      <c r="O43" s="38" t="s">
        <v>723</v>
      </c>
      <c r="P43" s="38" t="s">
        <v>729</v>
      </c>
      <c r="Q43" s="38" t="s">
        <v>775</v>
      </c>
      <c r="R43" s="39">
        <v>1206.2</v>
      </c>
      <c r="S43" s="39">
        <v>1759.79</v>
      </c>
      <c r="T43" s="39" t="str">
        <f>IF('standardised dimensions'!$R43&lt;=_xlfn.PERCENTILE.INC( R43:R664,0.25),"Low",IF(S43&lt;=_xlfn.PERCENTILE.INC(R43:R664,0.5),"Medium","High"))</f>
        <v>High</v>
      </c>
      <c r="U43" s="40">
        <v>0</v>
      </c>
      <c r="V43" s="37">
        <v>6</v>
      </c>
      <c r="W43" s="39">
        <f t="shared" si="0"/>
        <v>10558.74</v>
      </c>
      <c r="X43" s="39">
        <f t="shared" si="1"/>
        <v>7237.2000000000007</v>
      </c>
      <c r="Y43" s="39">
        <f t="shared" si="7"/>
        <v>3321.5399999999991</v>
      </c>
      <c r="Z43" s="40">
        <f t="shared" si="8"/>
        <v>0.31457730751964713</v>
      </c>
    </row>
    <row r="44" spans="1:26" x14ac:dyDescent="0.3">
      <c r="A44" s="41" t="s">
        <v>57</v>
      </c>
      <c r="B44" s="42">
        <v>45590</v>
      </c>
      <c r="C44" s="42" t="str">
        <f t="shared" si="2"/>
        <v>Oct-2024</v>
      </c>
      <c r="D44" s="42" t="str">
        <f t="shared" si="3"/>
        <v>Q4-2024</v>
      </c>
      <c r="E44" s="42">
        <v>45610</v>
      </c>
      <c r="F44" s="42">
        <f t="shared" si="4"/>
        <v>45610</v>
      </c>
      <c r="G44" s="43">
        <f t="shared" si="5"/>
        <v>20</v>
      </c>
      <c r="H44" s="29">
        <f>IF(Table1[[#This Row],[LeadTimeDays]]&lt;=7,1,0)</f>
        <v>0</v>
      </c>
      <c r="I44" s="44" t="s">
        <v>646</v>
      </c>
      <c r="J44" s="44" t="s">
        <v>650</v>
      </c>
      <c r="K44" s="44" t="s">
        <v>675</v>
      </c>
      <c r="L44" s="30" t="str">
        <f t="shared" si="6"/>
        <v>Africa→Kenya→Mombasa</v>
      </c>
      <c r="M44" s="44" t="s">
        <v>701</v>
      </c>
      <c r="N44" s="44" t="s">
        <v>711</v>
      </c>
      <c r="O44" s="44" t="s">
        <v>722</v>
      </c>
      <c r="P44" s="44" t="s">
        <v>728</v>
      </c>
      <c r="Q44" s="44" t="s">
        <v>776</v>
      </c>
      <c r="R44" s="45">
        <v>1396.48</v>
      </c>
      <c r="S44" s="45">
        <v>3204.5</v>
      </c>
      <c r="T44" s="45" t="str">
        <f>IF('standardised dimensions'!$R44&lt;=_xlfn.PERCENTILE.INC( R44:R665,0.25),"Low",IF(S44&lt;=_xlfn.PERCENTILE.INC(R44:R665,0.5),"Medium","High"))</f>
        <v>High</v>
      </c>
      <c r="U44" s="46">
        <v>0.318</v>
      </c>
      <c r="V44" s="43">
        <v>14</v>
      </c>
      <c r="W44" s="45">
        <f t="shared" si="0"/>
        <v>30596.565999999999</v>
      </c>
      <c r="X44" s="45">
        <f t="shared" si="1"/>
        <v>19550.72</v>
      </c>
      <c r="Y44" s="45">
        <f t="shared" si="7"/>
        <v>11045.845999999998</v>
      </c>
      <c r="Z44" s="46">
        <f t="shared" si="8"/>
        <v>0.36101587348070363</v>
      </c>
    </row>
    <row r="45" spans="1:26" x14ac:dyDescent="0.3">
      <c r="A45" s="35" t="s">
        <v>58</v>
      </c>
      <c r="B45" s="36">
        <v>45806</v>
      </c>
      <c r="C45" s="36" t="str">
        <f t="shared" si="2"/>
        <v>May-2025</v>
      </c>
      <c r="D45" s="36" t="str">
        <f t="shared" si="3"/>
        <v>Q2-2025</v>
      </c>
      <c r="E45" s="36">
        <v>45828</v>
      </c>
      <c r="F45" s="36">
        <f t="shared" si="4"/>
        <v>45828</v>
      </c>
      <c r="G45" s="37">
        <f t="shared" si="5"/>
        <v>22</v>
      </c>
      <c r="H45" s="29">
        <f>IF(Table1[[#This Row],[LeadTimeDays]]&lt;=7,1,0)</f>
        <v>0</v>
      </c>
      <c r="I45" s="38" t="s">
        <v>649</v>
      </c>
      <c r="J45" s="38" t="s">
        <v>656</v>
      </c>
      <c r="K45" s="38" t="s">
        <v>671</v>
      </c>
      <c r="L45" s="30" t="str">
        <f t="shared" si="6"/>
        <v>Europe→Germany→Berlin</v>
      </c>
      <c r="M45" s="38" t="s">
        <v>701</v>
      </c>
      <c r="N45" s="38" t="s">
        <v>711</v>
      </c>
      <c r="O45" s="38" t="s">
        <v>720</v>
      </c>
      <c r="P45" s="38" t="s">
        <v>728</v>
      </c>
      <c r="Q45" s="38" t="s">
        <v>777</v>
      </c>
      <c r="R45" s="39">
        <v>483.47</v>
      </c>
      <c r="S45" s="39">
        <v>1135.43</v>
      </c>
      <c r="T45" s="39" t="str">
        <f>IF('standardised dimensions'!$R45&lt;=_xlfn.PERCENTILE.INC( R45:R666,0.25),"Low",IF(S45&lt;=_xlfn.PERCENTILE.INC(R45:R666,0.5),"Medium","High"))</f>
        <v>High</v>
      </c>
      <c r="U45" s="40">
        <v>0.14599999999999999</v>
      </c>
      <c r="V45" s="37">
        <v>11</v>
      </c>
      <c r="W45" s="39">
        <f t="shared" si="0"/>
        <v>10666.229420000001</v>
      </c>
      <c r="X45" s="39">
        <f t="shared" si="1"/>
        <v>5318.17</v>
      </c>
      <c r="Y45" s="39">
        <f t="shared" si="7"/>
        <v>5348.0594200000014</v>
      </c>
      <c r="Z45" s="40">
        <f t="shared" si="8"/>
        <v>0.50140112399719983</v>
      </c>
    </row>
    <row r="46" spans="1:26" x14ac:dyDescent="0.3">
      <c r="A46" s="41" t="s">
        <v>59</v>
      </c>
      <c r="B46" s="42">
        <v>45432</v>
      </c>
      <c r="C46" s="42" t="str">
        <f t="shared" si="2"/>
        <v>May-2024</v>
      </c>
      <c r="D46" s="42" t="str">
        <f t="shared" si="3"/>
        <v>Q2-2024</v>
      </c>
      <c r="E46" s="42">
        <v>45445</v>
      </c>
      <c r="F46" s="42">
        <f t="shared" si="4"/>
        <v>45445</v>
      </c>
      <c r="G46" s="43">
        <f t="shared" si="5"/>
        <v>13</v>
      </c>
      <c r="H46" s="29">
        <f>IF(Table1[[#This Row],[LeadTimeDays]]&lt;=7,1,0)</f>
        <v>0</v>
      </c>
      <c r="I46" s="44" t="s">
        <v>648</v>
      </c>
      <c r="J46" s="44" t="s">
        <v>653</v>
      </c>
      <c r="K46" s="44" t="s">
        <v>688</v>
      </c>
      <c r="L46" s="30" t="str">
        <f t="shared" si="6"/>
        <v>Americas→Canada→Vancouver</v>
      </c>
      <c r="M46" s="44" t="s">
        <v>706</v>
      </c>
      <c r="N46" s="44" t="s">
        <v>709</v>
      </c>
      <c r="O46" s="44" t="s">
        <v>723</v>
      </c>
      <c r="P46" s="44" t="s">
        <v>727</v>
      </c>
      <c r="Q46" s="44" t="s">
        <v>778</v>
      </c>
      <c r="R46" s="45">
        <v>675.43</v>
      </c>
      <c r="S46" s="45">
        <v>996.36</v>
      </c>
      <c r="T46" s="45" t="str">
        <f>IF('standardised dimensions'!$R46&lt;=_xlfn.PERCENTILE.INC( R46:R667,0.25),"Low",IF(S46&lt;=_xlfn.PERCENTILE.INC(R46:R667,0.5),"Medium","High"))</f>
        <v>High</v>
      </c>
      <c r="U46" s="46">
        <v>0.182</v>
      </c>
      <c r="V46" s="43">
        <v>22</v>
      </c>
      <c r="W46" s="45">
        <f t="shared" si="0"/>
        <v>17930.494560000003</v>
      </c>
      <c r="X46" s="45">
        <f t="shared" si="1"/>
        <v>14859.46</v>
      </c>
      <c r="Y46" s="45">
        <f t="shared" si="7"/>
        <v>3071.0345600000037</v>
      </c>
      <c r="Z46" s="46">
        <f t="shared" si="8"/>
        <v>0.17127439233332575</v>
      </c>
    </row>
    <row r="47" spans="1:26" x14ac:dyDescent="0.3">
      <c r="A47" s="35" t="s">
        <v>60</v>
      </c>
      <c r="B47" s="36">
        <v>45035</v>
      </c>
      <c r="C47" s="36" t="str">
        <f t="shared" si="2"/>
        <v>Apr-2023</v>
      </c>
      <c r="D47" s="36" t="str">
        <f t="shared" si="3"/>
        <v>Q2-2023</v>
      </c>
      <c r="E47" s="36">
        <v>45046</v>
      </c>
      <c r="F47" s="36">
        <f t="shared" si="4"/>
        <v>45046</v>
      </c>
      <c r="G47" s="37">
        <f t="shared" si="5"/>
        <v>11</v>
      </c>
      <c r="H47" s="29">
        <f>IF(Table1[[#This Row],[LeadTimeDays]]&lt;=7,1,0)</f>
        <v>0</v>
      </c>
      <c r="I47" s="38" t="s">
        <v>647</v>
      </c>
      <c r="J47" s="38" t="s">
        <v>654</v>
      </c>
      <c r="K47" s="38" t="s">
        <v>680</v>
      </c>
      <c r="L47" s="30" t="str">
        <f t="shared" si="6"/>
        <v>Asia→India→Delhi</v>
      </c>
      <c r="M47" s="38" t="s">
        <v>705</v>
      </c>
      <c r="N47" s="38" t="s">
        <v>707</v>
      </c>
      <c r="O47" s="38" t="s">
        <v>720</v>
      </c>
      <c r="P47" s="38" t="s">
        <v>729</v>
      </c>
      <c r="Q47" s="38" t="s">
        <v>779</v>
      </c>
      <c r="R47" s="39">
        <v>826.55</v>
      </c>
      <c r="S47" s="39">
        <v>1397.05</v>
      </c>
      <c r="T47" s="39" t="str">
        <f>IF('standardised dimensions'!$R47&lt;=_xlfn.PERCENTILE.INC( R47:R668,0.25),"Low",IF(S47&lt;=_xlfn.PERCENTILE.INC(R47:R668,0.5),"Medium","High"))</f>
        <v>High</v>
      </c>
      <c r="U47" s="40">
        <v>0.16900000000000001</v>
      </c>
      <c r="V47" s="37">
        <v>28</v>
      </c>
      <c r="W47" s="39">
        <f t="shared" si="0"/>
        <v>32506.559399999998</v>
      </c>
      <c r="X47" s="39">
        <f t="shared" si="1"/>
        <v>23143.399999999998</v>
      </c>
      <c r="Y47" s="39">
        <f t="shared" si="7"/>
        <v>9363.1594000000005</v>
      </c>
      <c r="Z47" s="40">
        <f t="shared" si="8"/>
        <v>0.28803907804527601</v>
      </c>
    </row>
    <row r="48" spans="1:26" x14ac:dyDescent="0.3">
      <c r="A48" s="41" t="s">
        <v>61</v>
      </c>
      <c r="B48" s="42">
        <v>45100</v>
      </c>
      <c r="C48" s="42" t="str">
        <f t="shared" si="2"/>
        <v>Jun-2023</v>
      </c>
      <c r="D48" s="42" t="str">
        <f t="shared" si="3"/>
        <v>Q2-2023</v>
      </c>
      <c r="E48" s="42">
        <v>45110</v>
      </c>
      <c r="F48" s="42">
        <f t="shared" si="4"/>
        <v>45110</v>
      </c>
      <c r="G48" s="43">
        <f t="shared" si="5"/>
        <v>10</v>
      </c>
      <c r="H48" s="29">
        <f>IF(Table1[[#This Row],[LeadTimeDays]]&lt;=7,1,0)</f>
        <v>0</v>
      </c>
      <c r="I48" s="44" t="s">
        <v>646</v>
      </c>
      <c r="J48" s="44" t="s">
        <v>651</v>
      </c>
      <c r="K48" s="44" t="s">
        <v>669</v>
      </c>
      <c r="L48" s="30" t="str">
        <f t="shared" si="6"/>
        <v>Africa→Nigeria→Abuja</v>
      </c>
      <c r="M48" s="44" t="s">
        <v>704</v>
      </c>
      <c r="N48" s="44" t="s">
        <v>708</v>
      </c>
      <c r="O48" s="44" t="s">
        <v>713</v>
      </c>
      <c r="P48" s="44" t="s">
        <v>728</v>
      </c>
      <c r="Q48" s="44" t="s">
        <v>780</v>
      </c>
      <c r="R48" s="45">
        <v>337.75</v>
      </c>
      <c r="S48" s="45">
        <v>548.89</v>
      </c>
      <c r="T48" s="45" t="str">
        <f>IF('standardised dimensions'!$R48&lt;=_xlfn.PERCENTILE.INC( R48:R669,0.25),"Low",IF(S48&lt;=_xlfn.PERCENTILE.INC(R48:R669,0.5),"Medium","High"))</f>
        <v>Medium</v>
      </c>
      <c r="U48" s="46">
        <v>0</v>
      </c>
      <c r="V48" s="43">
        <v>13</v>
      </c>
      <c r="W48" s="45">
        <f t="shared" si="0"/>
        <v>7135.57</v>
      </c>
      <c r="X48" s="45">
        <f t="shared" si="1"/>
        <v>4390.75</v>
      </c>
      <c r="Y48" s="45">
        <f t="shared" si="7"/>
        <v>2744.8199999999997</v>
      </c>
      <c r="Z48" s="46">
        <f t="shared" si="8"/>
        <v>0.38466723751571352</v>
      </c>
    </row>
    <row r="49" spans="1:26" x14ac:dyDescent="0.3">
      <c r="A49" s="35" t="s">
        <v>62</v>
      </c>
      <c r="B49" s="36">
        <v>45426</v>
      </c>
      <c r="C49" s="36" t="str">
        <f t="shared" si="2"/>
        <v>May-2024</v>
      </c>
      <c r="D49" s="36" t="str">
        <f t="shared" si="3"/>
        <v>Q2-2024</v>
      </c>
      <c r="E49" s="36">
        <v>45440</v>
      </c>
      <c r="F49" s="36">
        <f t="shared" si="4"/>
        <v>45440</v>
      </c>
      <c r="G49" s="37">
        <f t="shared" si="5"/>
        <v>14</v>
      </c>
      <c r="H49" s="29">
        <f>IF(Table1[[#This Row],[LeadTimeDays]]&lt;=7,1,0)</f>
        <v>0</v>
      </c>
      <c r="I49" s="38" t="s">
        <v>649</v>
      </c>
      <c r="J49" s="38" t="s">
        <v>658</v>
      </c>
      <c r="K49" s="38" t="s">
        <v>674</v>
      </c>
      <c r="L49" s="30" t="str">
        <f t="shared" si="6"/>
        <v>Europe→United Kingdom→Birmingham</v>
      </c>
      <c r="M49" s="38" t="s">
        <v>704</v>
      </c>
      <c r="N49" s="38" t="s">
        <v>707</v>
      </c>
      <c r="O49" s="38" t="s">
        <v>717</v>
      </c>
      <c r="P49" s="38" t="s">
        <v>729</v>
      </c>
      <c r="Q49" s="38" t="s">
        <v>781</v>
      </c>
      <c r="R49" s="39">
        <v>1421.14</v>
      </c>
      <c r="S49" s="39">
        <v>3524</v>
      </c>
      <c r="T49" s="39" t="str">
        <f>IF('standardised dimensions'!$R49&lt;=_xlfn.PERCENTILE.INC( R49:R670,0.25),"Low",IF(S49&lt;=_xlfn.PERCENTILE.INC(R49:R670,0.5),"Medium","High"))</f>
        <v>High</v>
      </c>
      <c r="U49" s="40">
        <v>0</v>
      </c>
      <c r="V49" s="37">
        <v>31</v>
      </c>
      <c r="W49" s="39">
        <f t="shared" si="0"/>
        <v>109244</v>
      </c>
      <c r="X49" s="39">
        <f t="shared" si="1"/>
        <v>44055.340000000004</v>
      </c>
      <c r="Y49" s="39">
        <f t="shared" si="7"/>
        <v>65188.659999999996</v>
      </c>
      <c r="Z49" s="40">
        <f t="shared" si="8"/>
        <v>0.59672531214528945</v>
      </c>
    </row>
    <row r="50" spans="1:26" x14ac:dyDescent="0.3">
      <c r="A50" s="41" t="s">
        <v>63</v>
      </c>
      <c r="B50" s="42">
        <v>45579</v>
      </c>
      <c r="C50" s="42" t="str">
        <f t="shared" si="2"/>
        <v>Oct-2024</v>
      </c>
      <c r="D50" s="42" t="str">
        <f t="shared" si="3"/>
        <v>Q4-2024</v>
      </c>
      <c r="E50" s="42">
        <v>45604</v>
      </c>
      <c r="F50" s="42">
        <f t="shared" si="4"/>
        <v>45604</v>
      </c>
      <c r="G50" s="43">
        <f t="shared" si="5"/>
        <v>25</v>
      </c>
      <c r="H50" s="29">
        <f>IF(Table1[[#This Row],[LeadTimeDays]]&lt;=7,1,0)</f>
        <v>0</v>
      </c>
      <c r="I50" s="44" t="s">
        <v>646</v>
      </c>
      <c r="J50" s="44" t="s">
        <v>651</v>
      </c>
      <c r="K50" s="44" t="s">
        <v>665</v>
      </c>
      <c r="L50" s="30" t="str">
        <f t="shared" si="6"/>
        <v>Africa→Nigeria→Lagos</v>
      </c>
      <c r="M50" s="44" t="s">
        <v>706</v>
      </c>
      <c r="N50" s="44" t="s">
        <v>708</v>
      </c>
      <c r="O50" s="44" t="s">
        <v>719</v>
      </c>
      <c r="P50" s="44" t="s">
        <v>729</v>
      </c>
      <c r="Q50" s="44" t="s">
        <v>782</v>
      </c>
      <c r="R50" s="45">
        <v>859.35</v>
      </c>
      <c r="S50" s="45">
        <v>1825.61</v>
      </c>
      <c r="T50" s="45" t="str">
        <f>IF('standardised dimensions'!$R50&lt;=_xlfn.PERCENTILE.INC( R50:R671,0.25),"Low",IF(S50&lt;=_xlfn.PERCENTILE.INC(R50:R671,0.5),"Medium","High"))</f>
        <v>High</v>
      </c>
      <c r="U50" s="46">
        <v>0.187</v>
      </c>
      <c r="V50" s="43">
        <v>24</v>
      </c>
      <c r="W50" s="45">
        <f t="shared" si="0"/>
        <v>35621.302319999995</v>
      </c>
      <c r="X50" s="45">
        <f t="shared" si="1"/>
        <v>20624.400000000001</v>
      </c>
      <c r="Y50" s="45">
        <f t="shared" si="7"/>
        <v>14996.902319999994</v>
      </c>
      <c r="Z50" s="46">
        <f t="shared" si="8"/>
        <v>0.42100937762681989</v>
      </c>
    </row>
    <row r="51" spans="1:26" x14ac:dyDescent="0.3">
      <c r="A51" s="35" t="s">
        <v>64</v>
      </c>
      <c r="B51" s="36">
        <v>45117</v>
      </c>
      <c r="C51" s="36" t="str">
        <f t="shared" si="2"/>
        <v>Jul-2023</v>
      </c>
      <c r="D51" s="36" t="str">
        <f t="shared" si="3"/>
        <v>Q3-2023</v>
      </c>
      <c r="E51" s="36">
        <v>45139</v>
      </c>
      <c r="F51" s="36">
        <f t="shared" si="4"/>
        <v>45139</v>
      </c>
      <c r="G51" s="37">
        <f t="shared" si="5"/>
        <v>22</v>
      </c>
      <c r="H51" s="29">
        <f>IF(Table1[[#This Row],[LeadTimeDays]]&lt;=7,1,0)</f>
        <v>0</v>
      </c>
      <c r="I51" s="38" t="s">
        <v>649</v>
      </c>
      <c r="J51" s="38" t="s">
        <v>657</v>
      </c>
      <c r="K51" s="38" t="s">
        <v>673</v>
      </c>
      <c r="L51" s="30" t="str">
        <f t="shared" si="6"/>
        <v>Europe→France→Marseille</v>
      </c>
      <c r="M51" s="38" t="s">
        <v>704</v>
      </c>
      <c r="N51" s="38" t="s">
        <v>709</v>
      </c>
      <c r="O51" s="38" t="s">
        <v>717</v>
      </c>
      <c r="P51" s="38" t="s">
        <v>728</v>
      </c>
      <c r="Q51" s="38" t="s">
        <v>783</v>
      </c>
      <c r="R51" s="39">
        <v>1303.56</v>
      </c>
      <c r="S51" s="39">
        <v>1791.37</v>
      </c>
      <c r="T51" s="39" t="str">
        <f>IF('standardised dimensions'!$R51&lt;=_xlfn.PERCENTILE.INC( R51:R672,0.25),"Low",IF(S51&lt;=_xlfn.PERCENTILE.INC(R51:R672,0.5),"Medium","High"))</f>
        <v>High</v>
      </c>
      <c r="U51" s="40">
        <v>0.126</v>
      </c>
      <c r="V51" s="37">
        <v>22</v>
      </c>
      <c r="W51" s="39">
        <f t="shared" si="0"/>
        <v>34444.462359999998</v>
      </c>
      <c r="X51" s="39">
        <f t="shared" si="1"/>
        <v>28678.32</v>
      </c>
      <c r="Y51" s="39">
        <f t="shared" si="7"/>
        <v>5766.142359999998</v>
      </c>
      <c r="Z51" s="40">
        <f t="shared" si="8"/>
        <v>0.16740404596055358</v>
      </c>
    </row>
    <row r="52" spans="1:26" x14ac:dyDescent="0.3">
      <c r="A52" s="41" t="s">
        <v>65</v>
      </c>
      <c r="B52" s="42">
        <v>45602</v>
      </c>
      <c r="C52" s="42" t="str">
        <f t="shared" si="2"/>
        <v>Nov-2024</v>
      </c>
      <c r="D52" s="42" t="str">
        <f t="shared" si="3"/>
        <v>Q4-2024</v>
      </c>
      <c r="E52" s="42">
        <v>45618</v>
      </c>
      <c r="F52" s="42">
        <f t="shared" si="4"/>
        <v>45618</v>
      </c>
      <c r="G52" s="43">
        <f t="shared" si="5"/>
        <v>16</v>
      </c>
      <c r="H52" s="29">
        <f>IF(Table1[[#This Row],[LeadTimeDays]]&lt;=7,1,0)</f>
        <v>0</v>
      </c>
      <c r="I52" s="44" t="s">
        <v>648</v>
      </c>
      <c r="J52" s="44" t="s">
        <v>653</v>
      </c>
      <c r="K52" s="44" t="s">
        <v>667</v>
      </c>
      <c r="L52" s="30" t="str">
        <f t="shared" si="6"/>
        <v>Americas→Canada→Toronto</v>
      </c>
      <c r="M52" s="44" t="s">
        <v>703</v>
      </c>
      <c r="N52" s="44" t="s">
        <v>710</v>
      </c>
      <c r="O52" s="44" t="s">
        <v>726</v>
      </c>
      <c r="P52" s="44" t="s">
        <v>733</v>
      </c>
      <c r="Q52" s="44" t="s">
        <v>784</v>
      </c>
      <c r="R52" s="45">
        <v>1454.11</v>
      </c>
      <c r="S52" s="45">
        <v>2629.75</v>
      </c>
      <c r="T52" s="45" t="str">
        <f>IF('standardised dimensions'!$R52&lt;=_xlfn.PERCENTILE.INC( R52:R673,0.25),"Low",IF(S52&lt;=_xlfn.PERCENTILE.INC(R52:R673,0.5),"Medium","High"))</f>
        <v>High</v>
      </c>
      <c r="U52" s="46">
        <v>0.29199999999999998</v>
      </c>
      <c r="V52" s="43">
        <v>8</v>
      </c>
      <c r="W52" s="45">
        <f t="shared" si="0"/>
        <v>14894.903999999999</v>
      </c>
      <c r="X52" s="45">
        <f t="shared" si="1"/>
        <v>11632.88</v>
      </c>
      <c r="Y52" s="45">
        <f t="shared" si="7"/>
        <v>3262.0239999999994</v>
      </c>
      <c r="Z52" s="46">
        <f t="shared" si="8"/>
        <v>0.21900268709351867</v>
      </c>
    </row>
    <row r="53" spans="1:26" x14ac:dyDescent="0.3">
      <c r="A53" s="35" t="s">
        <v>66</v>
      </c>
      <c r="B53" s="36">
        <v>45582</v>
      </c>
      <c r="C53" s="36" t="str">
        <f t="shared" si="2"/>
        <v>Oct-2024</v>
      </c>
      <c r="D53" s="36" t="str">
        <f t="shared" si="3"/>
        <v>Q4-2024</v>
      </c>
      <c r="E53" s="36">
        <v>45602</v>
      </c>
      <c r="F53" s="36">
        <f t="shared" si="4"/>
        <v>45602</v>
      </c>
      <c r="G53" s="37">
        <f t="shared" si="5"/>
        <v>20</v>
      </c>
      <c r="H53" s="29">
        <f>IF(Table1[[#This Row],[LeadTimeDays]]&lt;=7,1,0)</f>
        <v>0</v>
      </c>
      <c r="I53" s="38" t="s">
        <v>647</v>
      </c>
      <c r="J53" s="38" t="s">
        <v>654</v>
      </c>
      <c r="K53" s="38" t="s">
        <v>668</v>
      </c>
      <c r="L53" s="30" t="str">
        <f t="shared" si="6"/>
        <v>Asia→India→Bengaluru</v>
      </c>
      <c r="M53" s="38" t="s">
        <v>706</v>
      </c>
      <c r="N53" s="38" t="s">
        <v>710</v>
      </c>
      <c r="O53" s="38" t="s">
        <v>719</v>
      </c>
      <c r="P53" s="38" t="s">
        <v>732</v>
      </c>
      <c r="Q53" s="38" t="s">
        <v>785</v>
      </c>
      <c r="R53" s="39">
        <v>72.94</v>
      </c>
      <c r="S53" s="39">
        <v>106.3</v>
      </c>
      <c r="T53" s="39" t="str">
        <f>IF('standardised dimensions'!$R53&lt;=_xlfn.PERCENTILE.INC( R53:R674,0.25),"Low",IF(S53&lt;=_xlfn.PERCENTILE.INC(R53:R674,0.5),"Medium","High"))</f>
        <v>Low</v>
      </c>
      <c r="U53" s="40">
        <v>0.29499999999999998</v>
      </c>
      <c r="V53" s="37">
        <v>8</v>
      </c>
      <c r="W53" s="39">
        <f t="shared" si="0"/>
        <v>599.53200000000004</v>
      </c>
      <c r="X53" s="39">
        <f t="shared" si="1"/>
        <v>583.52</v>
      </c>
      <c r="Y53" s="39">
        <f t="shared" si="7"/>
        <v>16.012000000000057</v>
      </c>
      <c r="Z53" s="40">
        <f t="shared" si="8"/>
        <v>2.6707498515508857E-2</v>
      </c>
    </row>
    <row r="54" spans="1:26" x14ac:dyDescent="0.3">
      <c r="A54" s="41" t="s">
        <v>67</v>
      </c>
      <c r="B54" s="42">
        <v>45016</v>
      </c>
      <c r="C54" s="42" t="str">
        <f t="shared" si="2"/>
        <v>Mar-2023</v>
      </c>
      <c r="D54" s="42" t="str">
        <f t="shared" si="3"/>
        <v>Q1-2023</v>
      </c>
      <c r="E54" s="42">
        <v>45021</v>
      </c>
      <c r="F54" s="42">
        <f t="shared" si="4"/>
        <v>45021</v>
      </c>
      <c r="G54" s="43">
        <f t="shared" si="5"/>
        <v>5</v>
      </c>
      <c r="H54" s="29">
        <f>IF(Table1[[#This Row],[LeadTimeDays]]&lt;=7,1,0)</f>
        <v>1</v>
      </c>
      <c r="I54" s="44" t="s">
        <v>646</v>
      </c>
      <c r="J54" s="44" t="s">
        <v>650</v>
      </c>
      <c r="K54" s="44" t="s">
        <v>678</v>
      </c>
      <c r="L54" s="30" t="str">
        <f t="shared" si="6"/>
        <v>Africa→Kenya→Nakuru</v>
      </c>
      <c r="M54" s="44" t="s">
        <v>702</v>
      </c>
      <c r="N54" s="44" t="s">
        <v>709</v>
      </c>
      <c r="O54" s="44" t="s">
        <v>717</v>
      </c>
      <c r="P54" s="44" t="s">
        <v>731</v>
      </c>
      <c r="Q54" s="44" t="s">
        <v>786</v>
      </c>
      <c r="R54" s="45">
        <v>533.26</v>
      </c>
      <c r="S54" s="45">
        <v>385.72</v>
      </c>
      <c r="T54" s="45" t="str">
        <f>IF('standardised dimensions'!$R54&lt;=_xlfn.PERCENTILE.INC( R54:R675,0.25),"Low",IF(S54&lt;=_xlfn.PERCENTILE.INC(R54:R675,0.5),"Medium","High"))</f>
        <v>Low</v>
      </c>
      <c r="U54" s="46">
        <v>0</v>
      </c>
      <c r="V54" s="43">
        <v>15</v>
      </c>
      <c r="W54" s="45">
        <f t="shared" si="0"/>
        <v>5785.8</v>
      </c>
      <c r="X54" s="45">
        <f t="shared" si="1"/>
        <v>7998.9</v>
      </c>
      <c r="Y54" s="45">
        <f t="shared" si="7"/>
        <v>-2213.0999999999995</v>
      </c>
      <c r="Z54" s="46">
        <f t="shared" si="8"/>
        <v>-0.38250544436378708</v>
      </c>
    </row>
    <row r="55" spans="1:26" x14ac:dyDescent="0.3">
      <c r="A55" s="35" t="s">
        <v>68</v>
      </c>
      <c r="B55" s="36">
        <v>45678</v>
      </c>
      <c r="C55" s="36" t="str">
        <f t="shared" si="2"/>
        <v>Jan-2025</v>
      </c>
      <c r="D55" s="36" t="str">
        <f t="shared" si="3"/>
        <v>Q1-2025</v>
      </c>
      <c r="E55" s="36">
        <v>45704</v>
      </c>
      <c r="F55" s="36">
        <f t="shared" si="4"/>
        <v>45704</v>
      </c>
      <c r="G55" s="37">
        <f t="shared" si="5"/>
        <v>26</v>
      </c>
      <c r="H55" s="29">
        <f>IF(Table1[[#This Row],[LeadTimeDays]]&lt;=7,1,0)</f>
        <v>0</v>
      </c>
      <c r="I55" s="38" t="s">
        <v>649</v>
      </c>
      <c r="J55" s="38" t="s">
        <v>657</v>
      </c>
      <c r="K55" s="38" t="s">
        <v>679</v>
      </c>
      <c r="L55" s="30" t="str">
        <f t="shared" si="6"/>
        <v>Europe→France→Lyon</v>
      </c>
      <c r="M55" s="38" t="s">
        <v>701</v>
      </c>
      <c r="N55" s="38" t="s">
        <v>710</v>
      </c>
      <c r="O55" s="38" t="s">
        <v>719</v>
      </c>
      <c r="P55" s="38" t="s">
        <v>731</v>
      </c>
      <c r="Q55" s="38" t="s">
        <v>787</v>
      </c>
      <c r="R55" s="39">
        <v>204.11</v>
      </c>
      <c r="S55" s="39">
        <v>236.87</v>
      </c>
      <c r="T55" s="39" t="str">
        <f>IF('standardised dimensions'!$R55&lt;=_xlfn.PERCENTILE.INC( R55:R676,0.25),"Low",IF(S55&lt;=_xlfn.PERCENTILE.INC(R55:R676,0.5),"Medium","High"))</f>
        <v>Low</v>
      </c>
      <c r="U55" s="40">
        <v>0.182</v>
      </c>
      <c r="V55" s="37">
        <v>13</v>
      </c>
      <c r="W55" s="39">
        <f t="shared" si="0"/>
        <v>2518.8755800000004</v>
      </c>
      <c r="X55" s="39">
        <f t="shared" si="1"/>
        <v>2653.4300000000003</v>
      </c>
      <c r="Y55" s="39">
        <f t="shared" si="7"/>
        <v>-134.55441999999994</v>
      </c>
      <c r="Z55" s="40">
        <f t="shared" si="8"/>
        <v>-5.3418446337075494E-2</v>
      </c>
    </row>
    <row r="56" spans="1:26" x14ac:dyDescent="0.3">
      <c r="A56" s="41" t="s">
        <v>69</v>
      </c>
      <c r="B56" s="42">
        <v>45168</v>
      </c>
      <c r="C56" s="42" t="str">
        <f t="shared" si="2"/>
        <v>Aug-2023</v>
      </c>
      <c r="D56" s="42" t="str">
        <f t="shared" si="3"/>
        <v>Q3-2023</v>
      </c>
      <c r="E56" s="42">
        <v>45170</v>
      </c>
      <c r="F56" s="42">
        <f t="shared" si="4"/>
        <v>45170</v>
      </c>
      <c r="G56" s="43">
        <f t="shared" si="5"/>
        <v>2</v>
      </c>
      <c r="H56" s="29">
        <f>IF(Table1[[#This Row],[LeadTimeDays]]&lt;=7,1,0)</f>
        <v>1</v>
      </c>
      <c r="I56" s="44" t="s">
        <v>649</v>
      </c>
      <c r="J56" s="44" t="s">
        <v>656</v>
      </c>
      <c r="K56" s="44" t="s">
        <v>684</v>
      </c>
      <c r="L56" s="30" t="str">
        <f t="shared" si="6"/>
        <v>Europe→Germany→Munich</v>
      </c>
      <c r="M56" s="44" t="s">
        <v>701</v>
      </c>
      <c r="N56" s="44" t="s">
        <v>711</v>
      </c>
      <c r="O56" s="44" t="s">
        <v>725</v>
      </c>
      <c r="P56" s="44" t="s">
        <v>729</v>
      </c>
      <c r="Q56" s="44" t="s">
        <v>788</v>
      </c>
      <c r="R56" s="45">
        <v>44.42</v>
      </c>
      <c r="S56" s="45">
        <v>41.9</v>
      </c>
      <c r="T56" s="45" t="str">
        <f>IF('standardised dimensions'!$R56&lt;=_xlfn.PERCENTILE.INC( R56:R677,0.25),"Low",IF(S56&lt;=_xlfn.PERCENTILE.INC(R56:R677,0.5),"Medium","High"))</f>
        <v>Low</v>
      </c>
      <c r="U56" s="46">
        <v>0.14399999999999999</v>
      </c>
      <c r="V56" s="43">
        <v>6</v>
      </c>
      <c r="W56" s="45">
        <f t="shared" si="0"/>
        <v>215.19839999999996</v>
      </c>
      <c r="X56" s="45">
        <f t="shared" si="1"/>
        <v>266.52</v>
      </c>
      <c r="Y56" s="45">
        <f t="shared" si="7"/>
        <v>-51.321600000000018</v>
      </c>
      <c r="Z56" s="46">
        <f t="shared" si="8"/>
        <v>-0.23848504449847224</v>
      </c>
    </row>
    <row r="57" spans="1:26" x14ac:dyDescent="0.3">
      <c r="A57" s="35" t="s">
        <v>70</v>
      </c>
      <c r="B57" s="36">
        <v>45753</v>
      </c>
      <c r="C57" s="36" t="str">
        <f t="shared" si="2"/>
        <v>Apr-2025</v>
      </c>
      <c r="D57" s="36" t="str">
        <f t="shared" si="3"/>
        <v>Q2-2025</v>
      </c>
      <c r="E57" s="36">
        <v>45777</v>
      </c>
      <c r="F57" s="36">
        <f t="shared" si="4"/>
        <v>45777</v>
      </c>
      <c r="G57" s="37">
        <f t="shared" si="5"/>
        <v>24</v>
      </c>
      <c r="H57" s="29">
        <f>IF(Table1[[#This Row],[LeadTimeDays]]&lt;=7,1,0)</f>
        <v>0</v>
      </c>
      <c r="I57" s="38" t="s">
        <v>648</v>
      </c>
      <c r="J57" s="38" t="s">
        <v>655</v>
      </c>
      <c r="K57" s="38" t="s">
        <v>672</v>
      </c>
      <c r="L57" s="30" t="str">
        <f t="shared" si="6"/>
        <v>Americas→Brazil→Brasília</v>
      </c>
      <c r="M57" s="38" t="s">
        <v>702</v>
      </c>
      <c r="N57" s="38" t="s">
        <v>708</v>
      </c>
      <c r="O57" s="38" t="s">
        <v>723</v>
      </c>
      <c r="P57" s="38" t="s">
        <v>732</v>
      </c>
      <c r="Q57" s="38" t="s">
        <v>789</v>
      </c>
      <c r="R57" s="39">
        <v>855.78</v>
      </c>
      <c r="S57" s="39">
        <v>977.38</v>
      </c>
      <c r="T57" s="39" t="str">
        <f>IF('standardised dimensions'!$R57&lt;=_xlfn.PERCENTILE.INC( R57:R678,0.25),"Low",IF(S57&lt;=_xlfn.PERCENTILE.INC(R57:R678,0.5),"Medium","High"))</f>
        <v>High</v>
      </c>
      <c r="U57" s="40">
        <v>0.14699999999999999</v>
      </c>
      <c r="V57" s="37">
        <v>38</v>
      </c>
      <c r="W57" s="39">
        <f t="shared" si="0"/>
        <v>31680.795320000001</v>
      </c>
      <c r="X57" s="39">
        <f t="shared" si="1"/>
        <v>32519.64</v>
      </c>
      <c r="Y57" s="39">
        <f t="shared" si="7"/>
        <v>-838.84467999999833</v>
      </c>
      <c r="Z57" s="40">
        <f t="shared" si="8"/>
        <v>-2.6478018355506307E-2</v>
      </c>
    </row>
    <row r="58" spans="1:26" x14ac:dyDescent="0.3">
      <c r="A58" s="41" t="s">
        <v>71</v>
      </c>
      <c r="B58" s="42">
        <v>45697</v>
      </c>
      <c r="C58" s="42" t="str">
        <f t="shared" si="2"/>
        <v>Feb-2025</v>
      </c>
      <c r="D58" s="42" t="str">
        <f t="shared" si="3"/>
        <v>Q1-2025</v>
      </c>
      <c r="E58" s="42">
        <v>45717</v>
      </c>
      <c r="F58" s="42">
        <f t="shared" si="4"/>
        <v>45717</v>
      </c>
      <c r="G58" s="43">
        <f t="shared" si="5"/>
        <v>20</v>
      </c>
      <c r="H58" s="29">
        <f>IF(Table1[[#This Row],[LeadTimeDays]]&lt;=7,1,0)</f>
        <v>0</v>
      </c>
      <c r="I58" s="44" t="s">
        <v>648</v>
      </c>
      <c r="J58" s="44" t="s">
        <v>655</v>
      </c>
      <c r="K58" s="44" t="s">
        <v>670</v>
      </c>
      <c r="L58" s="30" t="str">
        <f t="shared" si="6"/>
        <v>Americas→Brazil→São Paulo</v>
      </c>
      <c r="M58" s="44" t="s">
        <v>701</v>
      </c>
      <c r="N58" s="44" t="s">
        <v>710</v>
      </c>
      <c r="O58" s="44" t="s">
        <v>717</v>
      </c>
      <c r="P58" s="44" t="s">
        <v>731</v>
      </c>
      <c r="Q58" s="44" t="s">
        <v>790</v>
      </c>
      <c r="R58" s="45">
        <v>1154.6400000000001</v>
      </c>
      <c r="S58" s="45">
        <v>2794.13</v>
      </c>
      <c r="T58" s="45" t="str">
        <f>IF('standardised dimensions'!$R58&lt;=_xlfn.PERCENTILE.INC( R58:R679,0.25),"Low",IF(S58&lt;=_xlfn.PERCENTILE.INC(R58:R679,0.5),"Medium","High"))</f>
        <v>High</v>
      </c>
      <c r="U58" s="46">
        <v>3.5000000000000003E-2</v>
      </c>
      <c r="V58" s="43">
        <v>11</v>
      </c>
      <c r="W58" s="45">
        <f t="shared" si="0"/>
        <v>29659.68995</v>
      </c>
      <c r="X58" s="45">
        <f t="shared" si="1"/>
        <v>12701.04</v>
      </c>
      <c r="Y58" s="45">
        <f t="shared" si="7"/>
        <v>16958.649949999999</v>
      </c>
      <c r="Z58" s="46">
        <f t="shared" si="8"/>
        <v>0.57177435025749479</v>
      </c>
    </row>
    <row r="59" spans="1:26" x14ac:dyDescent="0.3">
      <c r="A59" s="35" t="s">
        <v>72</v>
      </c>
      <c r="B59" s="36">
        <v>45643</v>
      </c>
      <c r="C59" s="36" t="str">
        <f t="shared" si="2"/>
        <v>Dec-2024</v>
      </c>
      <c r="D59" s="36" t="str">
        <f t="shared" si="3"/>
        <v>Q4-2024</v>
      </c>
      <c r="E59" s="36">
        <v>45644</v>
      </c>
      <c r="F59" s="36">
        <f t="shared" si="4"/>
        <v>45644</v>
      </c>
      <c r="G59" s="37">
        <f t="shared" si="5"/>
        <v>1</v>
      </c>
      <c r="H59" s="29">
        <f>IF(Table1[[#This Row],[LeadTimeDays]]&lt;=7,1,0)</f>
        <v>1</v>
      </c>
      <c r="I59" s="38" t="s">
        <v>649</v>
      </c>
      <c r="J59" s="38" t="s">
        <v>656</v>
      </c>
      <c r="K59" s="38" t="s">
        <v>684</v>
      </c>
      <c r="L59" s="30" t="str">
        <f t="shared" si="6"/>
        <v>Europe→Germany→Munich</v>
      </c>
      <c r="M59" s="38" t="s">
        <v>702</v>
      </c>
      <c r="N59" s="38" t="s">
        <v>707</v>
      </c>
      <c r="O59" s="38" t="s">
        <v>716</v>
      </c>
      <c r="P59" s="38" t="s">
        <v>733</v>
      </c>
      <c r="Q59" s="38" t="s">
        <v>791</v>
      </c>
      <c r="R59" s="39">
        <v>346.82</v>
      </c>
      <c r="S59" s="39">
        <v>701.95</v>
      </c>
      <c r="T59" s="39" t="str">
        <f>IF('standardised dimensions'!$R59&lt;=_xlfn.PERCENTILE.INC( R59:R680,0.25),"Low",IF(S59&lt;=_xlfn.PERCENTILE.INC(R59:R680,0.5),"Medium","High"))</f>
        <v>Medium</v>
      </c>
      <c r="U59" s="40">
        <v>0.14699999999999999</v>
      </c>
      <c r="V59" s="37">
        <v>8</v>
      </c>
      <c r="W59" s="39">
        <f t="shared" si="0"/>
        <v>4790.1068000000005</v>
      </c>
      <c r="X59" s="39">
        <f t="shared" si="1"/>
        <v>2774.56</v>
      </c>
      <c r="Y59" s="39">
        <f t="shared" si="7"/>
        <v>2015.5468000000005</v>
      </c>
      <c r="Z59" s="40">
        <f t="shared" si="8"/>
        <v>0.42077283120284509</v>
      </c>
    </row>
    <row r="60" spans="1:26" x14ac:dyDescent="0.3">
      <c r="A60" s="41" t="s">
        <v>73</v>
      </c>
      <c r="B60" s="42">
        <v>45817</v>
      </c>
      <c r="C60" s="42" t="str">
        <f t="shared" si="2"/>
        <v>Jun-2025</v>
      </c>
      <c r="D60" s="42" t="str">
        <f t="shared" si="3"/>
        <v>Q2-2025</v>
      </c>
      <c r="E60" s="42">
        <v>45826</v>
      </c>
      <c r="F60" s="42">
        <f t="shared" si="4"/>
        <v>45826</v>
      </c>
      <c r="G60" s="43">
        <f t="shared" si="5"/>
        <v>9</v>
      </c>
      <c r="H60" s="29">
        <f>IF(Table1[[#This Row],[LeadTimeDays]]&lt;=7,1,0)</f>
        <v>0</v>
      </c>
      <c r="I60" s="44" t="s">
        <v>649</v>
      </c>
      <c r="J60" s="44" t="s">
        <v>657</v>
      </c>
      <c r="K60" s="44" t="s">
        <v>673</v>
      </c>
      <c r="L60" s="30" t="str">
        <f t="shared" si="6"/>
        <v>Europe→France→Marseille</v>
      </c>
      <c r="M60" s="44" t="s">
        <v>705</v>
      </c>
      <c r="N60" s="44" t="s">
        <v>709</v>
      </c>
      <c r="O60" s="44" t="s">
        <v>722</v>
      </c>
      <c r="P60" s="44" t="s">
        <v>733</v>
      </c>
      <c r="Q60" s="44" t="s">
        <v>792</v>
      </c>
      <c r="R60" s="45">
        <v>1225.5</v>
      </c>
      <c r="S60" s="45">
        <v>5.27</v>
      </c>
      <c r="T60" s="45" t="str">
        <f>IF('standardised dimensions'!$R60&lt;=_xlfn.PERCENTILE.INC( R60:R681,0.25),"Low",IF(S60&lt;=_xlfn.PERCENTILE.INC(R60:R681,0.5),"Medium","High"))</f>
        <v>Low</v>
      </c>
      <c r="U60" s="46">
        <v>7.4999999999999997E-2</v>
      </c>
      <c r="V60" s="43">
        <v>56</v>
      </c>
      <c r="W60" s="45">
        <f t="shared" si="0"/>
        <v>272.98599999999999</v>
      </c>
      <c r="X60" s="45">
        <f t="shared" si="1"/>
        <v>68628</v>
      </c>
      <c r="Y60" s="45">
        <f t="shared" si="7"/>
        <v>-68355.013999999996</v>
      </c>
      <c r="Z60" s="46">
        <f t="shared" si="8"/>
        <v>-250.39750756449047</v>
      </c>
    </row>
    <row r="61" spans="1:26" x14ac:dyDescent="0.3">
      <c r="A61" s="35" t="s">
        <v>74</v>
      </c>
      <c r="B61" s="36">
        <v>45779</v>
      </c>
      <c r="C61" s="36" t="str">
        <f t="shared" si="2"/>
        <v>May-2025</v>
      </c>
      <c r="D61" s="36" t="str">
        <f t="shared" si="3"/>
        <v>Q2-2025</v>
      </c>
      <c r="E61" s="36">
        <v>45790</v>
      </c>
      <c r="F61" s="36">
        <f t="shared" si="4"/>
        <v>45790</v>
      </c>
      <c r="G61" s="37">
        <f t="shared" si="5"/>
        <v>11</v>
      </c>
      <c r="H61" s="29">
        <f>IF(Table1[[#This Row],[LeadTimeDays]]&lt;=7,1,0)</f>
        <v>0</v>
      </c>
      <c r="I61" s="38" t="s">
        <v>646</v>
      </c>
      <c r="J61" s="38" t="s">
        <v>650</v>
      </c>
      <c r="K61" s="38" t="s">
        <v>678</v>
      </c>
      <c r="L61" s="30" t="str">
        <f t="shared" si="6"/>
        <v>Africa→Kenya→Nakuru</v>
      </c>
      <c r="M61" s="38" t="s">
        <v>705</v>
      </c>
      <c r="N61" s="38" t="s">
        <v>708</v>
      </c>
      <c r="O61" s="38" t="s">
        <v>720</v>
      </c>
      <c r="P61" s="38" t="s">
        <v>733</v>
      </c>
      <c r="Q61" s="38" t="s">
        <v>793</v>
      </c>
      <c r="R61" s="39">
        <v>1057.5999999999999</v>
      </c>
      <c r="S61" s="39">
        <v>1437.06</v>
      </c>
      <c r="T61" s="39" t="str">
        <f>IF('standardised dimensions'!$R61&lt;=_xlfn.PERCENTILE.INC( R61:R682,0.25),"Low",IF(S61&lt;=_xlfn.PERCENTILE.INC(R61:R682,0.5),"Medium","High"))</f>
        <v>High</v>
      </c>
      <c r="U61" s="40">
        <v>0.20499999999999999</v>
      </c>
      <c r="V61" s="37">
        <v>4</v>
      </c>
      <c r="W61" s="39">
        <f t="shared" si="0"/>
        <v>4569.8508000000002</v>
      </c>
      <c r="X61" s="39">
        <f t="shared" si="1"/>
        <v>4230.3999999999996</v>
      </c>
      <c r="Y61" s="39">
        <f t="shared" si="7"/>
        <v>339.45080000000053</v>
      </c>
      <c r="Z61" s="40">
        <f t="shared" si="8"/>
        <v>7.4280499485891424E-2</v>
      </c>
    </row>
    <row r="62" spans="1:26" x14ac:dyDescent="0.3">
      <c r="A62" s="41" t="s">
        <v>75</v>
      </c>
      <c r="B62" s="42">
        <v>45361</v>
      </c>
      <c r="C62" s="42" t="str">
        <f t="shared" si="2"/>
        <v>Mar-2024</v>
      </c>
      <c r="D62" s="42" t="str">
        <f t="shared" si="3"/>
        <v>Q1-2024</v>
      </c>
      <c r="E62" s="42">
        <v>45391</v>
      </c>
      <c r="F62" s="42">
        <f t="shared" si="4"/>
        <v>45391</v>
      </c>
      <c r="G62" s="43">
        <f t="shared" si="5"/>
        <v>30</v>
      </c>
      <c r="H62" s="29">
        <f>IF(Table1[[#This Row],[LeadTimeDays]]&lt;=7,1,0)</f>
        <v>0</v>
      </c>
      <c r="I62" s="44" t="s">
        <v>649</v>
      </c>
      <c r="J62" s="44" t="s">
        <v>657</v>
      </c>
      <c r="K62" s="44" t="s">
        <v>679</v>
      </c>
      <c r="L62" s="30" t="str">
        <f t="shared" si="6"/>
        <v>Europe→France→Lyon</v>
      </c>
      <c r="M62" s="44" t="s">
        <v>701</v>
      </c>
      <c r="N62" s="44" t="s">
        <v>711</v>
      </c>
      <c r="O62" s="44" t="s">
        <v>714</v>
      </c>
      <c r="P62" s="44" t="s">
        <v>727</v>
      </c>
      <c r="Q62" s="44" t="s">
        <v>794</v>
      </c>
      <c r="R62" s="45">
        <v>1176.56</v>
      </c>
      <c r="S62" s="45">
        <v>1911.89</v>
      </c>
      <c r="T62" s="45" t="str">
        <f>IF('standardised dimensions'!$R62&lt;=_xlfn.PERCENTILE.INC( R62:R683,0.25),"Low",IF(S62&lt;=_xlfn.PERCENTILE.INC(R62:R683,0.5),"Medium","High"))</f>
        <v>High</v>
      </c>
      <c r="U62" s="46">
        <v>0.11899999999999999</v>
      </c>
      <c r="V62" s="43">
        <v>20</v>
      </c>
      <c r="W62" s="45">
        <f t="shared" si="0"/>
        <v>33687.501800000005</v>
      </c>
      <c r="X62" s="45">
        <f t="shared" si="1"/>
        <v>23531.199999999997</v>
      </c>
      <c r="Y62" s="45">
        <f t="shared" si="7"/>
        <v>10156.301800000008</v>
      </c>
      <c r="Z62" s="46">
        <f t="shared" si="8"/>
        <v>0.30148575160892477</v>
      </c>
    </row>
    <row r="63" spans="1:26" x14ac:dyDescent="0.3">
      <c r="A63" s="35" t="s">
        <v>76</v>
      </c>
      <c r="B63" s="36">
        <v>45910</v>
      </c>
      <c r="C63" s="36" t="str">
        <f t="shared" si="2"/>
        <v>Sep-2025</v>
      </c>
      <c r="D63" s="36" t="str">
        <f t="shared" si="3"/>
        <v>Q3-2025</v>
      </c>
      <c r="E63" s="36">
        <v>45912</v>
      </c>
      <c r="F63" s="36">
        <f t="shared" si="4"/>
        <v>45912</v>
      </c>
      <c r="G63" s="37">
        <f t="shared" si="5"/>
        <v>2</v>
      </c>
      <c r="H63" s="29">
        <f>IF(Table1[[#This Row],[LeadTimeDays]]&lt;=7,1,0)</f>
        <v>1</v>
      </c>
      <c r="I63" s="38" t="s">
        <v>647</v>
      </c>
      <c r="J63" s="38" t="s">
        <v>652</v>
      </c>
      <c r="K63" s="38" t="s">
        <v>689</v>
      </c>
      <c r="L63" s="30" t="str">
        <f t="shared" si="6"/>
        <v>Asia→Japan→Tokyo</v>
      </c>
      <c r="M63" s="38" t="s">
        <v>704</v>
      </c>
      <c r="N63" s="38" t="s">
        <v>708</v>
      </c>
      <c r="O63" s="38" t="s">
        <v>719</v>
      </c>
      <c r="P63" s="38" t="s">
        <v>727</v>
      </c>
      <c r="Q63" s="38" t="s">
        <v>795</v>
      </c>
      <c r="R63" s="39">
        <v>1470.15</v>
      </c>
      <c r="S63" s="39">
        <v>2593.7800000000002</v>
      </c>
      <c r="T63" s="39" t="str">
        <f>IF('standardised dimensions'!$R63&lt;=_xlfn.PERCENTILE.INC( R63:R684,0.25),"Low",IF(S63&lt;=_xlfn.PERCENTILE.INC(R63:R684,0.5),"Medium","High"))</f>
        <v>High</v>
      </c>
      <c r="U63" s="40">
        <v>0.11</v>
      </c>
      <c r="V63" s="37">
        <v>12</v>
      </c>
      <c r="W63" s="39">
        <f t="shared" si="0"/>
        <v>27701.570400000001</v>
      </c>
      <c r="X63" s="39">
        <f t="shared" si="1"/>
        <v>17641.800000000003</v>
      </c>
      <c r="Y63" s="39">
        <f t="shared" si="7"/>
        <v>10059.770399999998</v>
      </c>
      <c r="Z63" s="40">
        <f t="shared" si="8"/>
        <v>0.36314801849645306</v>
      </c>
    </row>
    <row r="64" spans="1:26" x14ac:dyDescent="0.3">
      <c r="A64" s="41" t="s">
        <v>77</v>
      </c>
      <c r="B64" s="42">
        <v>45774</v>
      </c>
      <c r="C64" s="42" t="str">
        <f t="shared" si="2"/>
        <v>Apr-2025</v>
      </c>
      <c r="D64" s="42" t="str">
        <f t="shared" si="3"/>
        <v>Q2-2025</v>
      </c>
      <c r="E64" s="42">
        <v>45802</v>
      </c>
      <c r="F64" s="42">
        <f t="shared" si="4"/>
        <v>45802</v>
      </c>
      <c r="G64" s="43">
        <f t="shared" si="5"/>
        <v>28</v>
      </c>
      <c r="H64" s="29">
        <f>IF(Table1[[#This Row],[LeadTimeDays]]&lt;=7,1,0)</f>
        <v>0</v>
      </c>
      <c r="I64" s="44" t="s">
        <v>649</v>
      </c>
      <c r="J64" s="44" t="s">
        <v>657</v>
      </c>
      <c r="K64" s="44" t="s">
        <v>690</v>
      </c>
      <c r="L64" s="30" t="str">
        <f t="shared" si="6"/>
        <v>Europe→France→Paris</v>
      </c>
      <c r="M64" s="44" t="s">
        <v>705</v>
      </c>
      <c r="N64" s="44" t="s">
        <v>709</v>
      </c>
      <c r="O64" s="44" t="s">
        <v>714</v>
      </c>
      <c r="P64" s="44" t="s">
        <v>730</v>
      </c>
      <c r="Q64" s="44" t="s">
        <v>796</v>
      </c>
      <c r="R64" s="45">
        <v>603.45000000000005</v>
      </c>
      <c r="S64" s="45">
        <v>1244.08</v>
      </c>
      <c r="T64" s="45" t="str">
        <f>IF('standardised dimensions'!$R64&lt;=_xlfn.PERCENTILE.INC( R64:R685,0.25),"Low",IF(S64&lt;=_xlfn.PERCENTILE.INC(R64:R685,0.5),"Medium","High"))</f>
        <v>High</v>
      </c>
      <c r="U64" s="46">
        <v>0.2</v>
      </c>
      <c r="V64" s="43">
        <v>11</v>
      </c>
      <c r="W64" s="45">
        <f t="shared" si="0"/>
        <v>10947.904</v>
      </c>
      <c r="X64" s="45">
        <f t="shared" si="1"/>
        <v>6637.9500000000007</v>
      </c>
      <c r="Y64" s="45">
        <f t="shared" si="7"/>
        <v>4309.9539999999997</v>
      </c>
      <c r="Z64" s="46">
        <f t="shared" si="8"/>
        <v>0.39367846119220623</v>
      </c>
    </row>
    <row r="65" spans="1:26" x14ac:dyDescent="0.3">
      <c r="A65" s="35" t="s">
        <v>78</v>
      </c>
      <c r="B65" s="36">
        <v>45598</v>
      </c>
      <c r="C65" s="36" t="str">
        <f t="shared" si="2"/>
        <v>Nov-2024</v>
      </c>
      <c r="D65" s="36" t="str">
        <f t="shared" si="3"/>
        <v>Q4-2024</v>
      </c>
      <c r="E65" s="36">
        <v>45614</v>
      </c>
      <c r="F65" s="36">
        <f t="shared" si="4"/>
        <v>45614</v>
      </c>
      <c r="G65" s="37">
        <f t="shared" si="5"/>
        <v>16</v>
      </c>
      <c r="H65" s="29">
        <f>IF(Table1[[#This Row],[LeadTimeDays]]&lt;=7,1,0)</f>
        <v>0</v>
      </c>
      <c r="I65" s="38" t="s">
        <v>647</v>
      </c>
      <c r="J65" s="38" t="s">
        <v>654</v>
      </c>
      <c r="K65" s="38" t="s">
        <v>691</v>
      </c>
      <c r="L65" s="30" t="str">
        <f t="shared" si="6"/>
        <v>Asia→India→Mumbai</v>
      </c>
      <c r="M65" s="38" t="s">
        <v>705</v>
      </c>
      <c r="N65" s="38" t="s">
        <v>710</v>
      </c>
      <c r="O65" s="38" t="s">
        <v>719</v>
      </c>
      <c r="P65" s="38" t="s">
        <v>732</v>
      </c>
      <c r="Q65" s="38" t="s">
        <v>797</v>
      </c>
      <c r="R65" s="39">
        <v>1233.58</v>
      </c>
      <c r="S65" s="39">
        <v>1912.51</v>
      </c>
      <c r="T65" s="39" t="str">
        <f>IF('standardised dimensions'!$R65&lt;=_xlfn.PERCENTILE.INC( R65:R686,0.25),"Low",IF(S65&lt;=_xlfn.PERCENTILE.INC(R65:R686,0.5),"Medium","High"))</f>
        <v>High</v>
      </c>
      <c r="U65" s="40">
        <v>0.255</v>
      </c>
      <c r="V65" s="37">
        <v>51</v>
      </c>
      <c r="W65" s="39">
        <f t="shared" si="0"/>
        <v>72665.817450000002</v>
      </c>
      <c r="X65" s="39">
        <f t="shared" si="1"/>
        <v>62912.579999999994</v>
      </c>
      <c r="Y65" s="39">
        <f t="shared" si="7"/>
        <v>9753.2374500000078</v>
      </c>
      <c r="Z65" s="40">
        <f t="shared" si="8"/>
        <v>0.134220432553601</v>
      </c>
    </row>
    <row r="66" spans="1:26" x14ac:dyDescent="0.3">
      <c r="A66" s="41" t="s">
        <v>79</v>
      </c>
      <c r="B66" s="42">
        <v>44972</v>
      </c>
      <c r="C66" s="42" t="str">
        <f t="shared" si="2"/>
        <v>Feb-2023</v>
      </c>
      <c r="D66" s="42" t="str">
        <f t="shared" si="3"/>
        <v>Q1-2023</v>
      </c>
      <c r="E66" s="42">
        <v>44983</v>
      </c>
      <c r="F66" s="42">
        <f t="shared" si="4"/>
        <v>44983</v>
      </c>
      <c r="G66" s="43">
        <f t="shared" si="5"/>
        <v>11</v>
      </c>
      <c r="H66" s="29">
        <f>IF(Table1[[#This Row],[LeadTimeDays]]&lt;=7,1,0)</f>
        <v>0</v>
      </c>
      <c r="I66" s="44" t="s">
        <v>646</v>
      </c>
      <c r="J66" s="44" t="s">
        <v>661</v>
      </c>
      <c r="K66" s="44" t="s">
        <v>682</v>
      </c>
      <c r="L66" s="30" t="str">
        <f t="shared" si="6"/>
        <v>Africa→South Africa→Johannesburg</v>
      </c>
      <c r="M66" s="44" t="s">
        <v>703</v>
      </c>
      <c r="N66" s="44" t="s">
        <v>707</v>
      </c>
      <c r="O66" s="44" t="s">
        <v>723</v>
      </c>
      <c r="P66" s="44" t="s">
        <v>731</v>
      </c>
      <c r="Q66" s="44" t="s">
        <v>798</v>
      </c>
      <c r="R66" s="45">
        <v>498.5</v>
      </c>
      <c r="S66" s="45">
        <v>755.87</v>
      </c>
      <c r="T66" s="45" t="str">
        <f>IF('standardised dimensions'!$R66&lt;=_xlfn.PERCENTILE.INC( R66:R687,0.25),"Low",IF(S66&lt;=_xlfn.PERCENTILE.INC(R66:R687,0.5),"Medium","High"))</f>
        <v>Medium</v>
      </c>
      <c r="U66" s="46">
        <v>0.13</v>
      </c>
      <c r="V66" s="43">
        <v>40</v>
      </c>
      <c r="W66" s="45">
        <f t="shared" ref="W66:W129" si="9">S66*V66*(1-U66)</f>
        <v>26304.275999999998</v>
      </c>
      <c r="X66" s="45">
        <f t="shared" ref="X66:X129" si="10">R66*V66</f>
        <v>19940</v>
      </c>
      <c r="Y66" s="45">
        <f t="shared" si="7"/>
        <v>6364.275999999998</v>
      </c>
      <c r="Z66" s="46">
        <f t="shared" si="8"/>
        <v>0.24194834330357537</v>
      </c>
    </row>
    <row r="67" spans="1:26" x14ac:dyDescent="0.3">
      <c r="A67" s="35" t="s">
        <v>80</v>
      </c>
      <c r="B67" s="36">
        <v>45263</v>
      </c>
      <c r="C67" s="36" t="str">
        <f t="shared" ref="C67:C130" si="11">TEXT(B67,"MMM-YYYY")</f>
        <v>Dec-2023</v>
      </c>
      <c r="D67" s="36" t="str">
        <f t="shared" ref="D67:D130" si="12">"Q"&amp;ROUNDUP(MONTH(B67)/3,0)&amp;"-"&amp;YEAR(B67)</f>
        <v>Q4-2023</v>
      </c>
      <c r="E67" s="36">
        <v>45286</v>
      </c>
      <c r="F67" s="36">
        <f t="shared" ref="F67:F130" si="13">IF(E67&lt;B67,B67,E67)</f>
        <v>45286</v>
      </c>
      <c r="G67" s="37">
        <f t="shared" ref="G67:G130" si="14">F67-B67</f>
        <v>23</v>
      </c>
      <c r="H67" s="29">
        <f>IF(Table1[[#This Row],[LeadTimeDays]]&lt;=7,1,0)</f>
        <v>0</v>
      </c>
      <c r="I67" s="38" t="s">
        <v>648</v>
      </c>
      <c r="J67" s="38" t="s">
        <v>655</v>
      </c>
      <c r="K67" s="38" t="s">
        <v>692</v>
      </c>
      <c r="L67" s="30" t="str">
        <f t="shared" ref="L67:L130" si="15">CONCATENATE(I67&amp;"→"&amp;J67&amp;"→"&amp;K67)</f>
        <v>Americas→Brazil→Rio de Janeiro</v>
      </c>
      <c r="M67" s="38" t="s">
        <v>702</v>
      </c>
      <c r="N67" s="38" t="s">
        <v>707</v>
      </c>
      <c r="O67" s="38" t="s">
        <v>719</v>
      </c>
      <c r="P67" s="38" t="s">
        <v>730</v>
      </c>
      <c r="Q67" s="38" t="s">
        <v>799</v>
      </c>
      <c r="R67" s="39">
        <v>1303.1099999999999</v>
      </c>
      <c r="S67" s="39">
        <v>1145.67</v>
      </c>
      <c r="T67" s="39" t="str">
        <f>IF('standardised dimensions'!$R67&lt;=_xlfn.PERCENTILE.INC( R67:R688,0.25),"Low",IF(S67&lt;=_xlfn.PERCENTILE.INC(R67:R688,0.5),"Medium","High"))</f>
        <v>High</v>
      </c>
      <c r="U67" s="40">
        <v>0.184</v>
      </c>
      <c r="V67" s="37">
        <v>13</v>
      </c>
      <c r="W67" s="39">
        <f t="shared" si="9"/>
        <v>12153.267360000002</v>
      </c>
      <c r="X67" s="39">
        <f t="shared" si="10"/>
        <v>16940.43</v>
      </c>
      <c r="Y67" s="39">
        <f t="shared" ref="Y67:Y130" si="16">W67-X67</f>
        <v>-4787.1626399999986</v>
      </c>
      <c r="Z67" s="40">
        <f t="shared" ref="Z67:Z130" si="17">IF(W67=0,0,Y67/W67)</f>
        <v>-0.39389922875851208</v>
      </c>
    </row>
    <row r="68" spans="1:26" x14ac:dyDescent="0.3">
      <c r="A68" s="41" t="s">
        <v>81</v>
      </c>
      <c r="B68" s="42">
        <v>45004</v>
      </c>
      <c r="C68" s="42" t="str">
        <f t="shared" si="11"/>
        <v>Mar-2023</v>
      </c>
      <c r="D68" s="42" t="str">
        <f t="shared" si="12"/>
        <v>Q1-2023</v>
      </c>
      <c r="E68" s="42">
        <v>45025</v>
      </c>
      <c r="F68" s="42">
        <f t="shared" si="13"/>
        <v>45025</v>
      </c>
      <c r="G68" s="43">
        <f t="shared" si="14"/>
        <v>21</v>
      </c>
      <c r="H68" s="29">
        <f>IF(Table1[[#This Row],[LeadTimeDays]]&lt;=7,1,0)</f>
        <v>0</v>
      </c>
      <c r="I68" s="44" t="s">
        <v>649</v>
      </c>
      <c r="J68" s="44" t="s">
        <v>658</v>
      </c>
      <c r="K68" s="44" t="s">
        <v>693</v>
      </c>
      <c r="L68" s="30" t="str">
        <f t="shared" si="15"/>
        <v>Europe→United Kingdom→Manchester</v>
      </c>
      <c r="M68" s="44" t="s">
        <v>704</v>
      </c>
      <c r="N68" s="44" t="s">
        <v>707</v>
      </c>
      <c r="O68" s="44" t="s">
        <v>716</v>
      </c>
      <c r="P68" s="44" t="s">
        <v>733</v>
      </c>
      <c r="Q68" s="44" t="s">
        <v>800</v>
      </c>
      <c r="R68" s="45">
        <v>1082.17</v>
      </c>
      <c r="S68" s="45">
        <v>1234.0999999999999</v>
      </c>
      <c r="T68" s="45" t="str">
        <f>IF('standardised dimensions'!$R68&lt;=_xlfn.PERCENTILE.INC( R68:R689,0.25),"Low",IF(S68&lt;=_xlfn.PERCENTILE.INC(R68:R689,0.5),"Medium","High"))</f>
        <v>High</v>
      </c>
      <c r="U68" s="46">
        <v>0.189</v>
      </c>
      <c r="V68" s="43">
        <v>16</v>
      </c>
      <c r="W68" s="45">
        <f t="shared" si="9"/>
        <v>16013.681599999998</v>
      </c>
      <c r="X68" s="45">
        <f t="shared" si="10"/>
        <v>17314.72</v>
      </c>
      <c r="Y68" s="45">
        <f t="shared" si="16"/>
        <v>-1301.0384000000031</v>
      </c>
      <c r="Z68" s="46">
        <f t="shared" si="17"/>
        <v>-8.124542703534228E-2</v>
      </c>
    </row>
    <row r="69" spans="1:26" x14ac:dyDescent="0.3">
      <c r="A69" s="35" t="s">
        <v>82</v>
      </c>
      <c r="B69" s="36">
        <v>45434</v>
      </c>
      <c r="C69" s="36" t="str">
        <f t="shared" si="11"/>
        <v>May-2024</v>
      </c>
      <c r="D69" s="36" t="str">
        <f t="shared" si="12"/>
        <v>Q2-2024</v>
      </c>
      <c r="E69" s="36">
        <v>45449</v>
      </c>
      <c r="F69" s="36">
        <f t="shared" si="13"/>
        <v>45449</v>
      </c>
      <c r="G69" s="37">
        <f t="shared" si="14"/>
        <v>15</v>
      </c>
      <c r="H69" s="29">
        <f>IF(Table1[[#This Row],[LeadTimeDays]]&lt;=7,1,0)</f>
        <v>0</v>
      </c>
      <c r="I69" s="38" t="s">
        <v>647</v>
      </c>
      <c r="J69" s="38" t="s">
        <v>652</v>
      </c>
      <c r="K69" s="38" t="s">
        <v>694</v>
      </c>
      <c r="L69" s="30" t="str">
        <f t="shared" si="15"/>
        <v>Asia→Japan→Nagoya</v>
      </c>
      <c r="M69" s="38" t="s">
        <v>701</v>
      </c>
      <c r="N69" s="38" t="s">
        <v>710</v>
      </c>
      <c r="O69" s="38" t="s">
        <v>712</v>
      </c>
      <c r="P69" s="38" t="s">
        <v>732</v>
      </c>
      <c r="Q69" s="38" t="s">
        <v>801</v>
      </c>
      <c r="R69" s="39">
        <v>673.88</v>
      </c>
      <c r="S69" s="39">
        <v>1228.01</v>
      </c>
      <c r="T69" s="39" t="str">
        <f>IF('standardised dimensions'!$R69&lt;=_xlfn.PERCENTILE.INC( R69:R690,0.25),"Low",IF(S69&lt;=_xlfn.PERCENTILE.INC(R69:R690,0.5),"Medium","High"))</f>
        <v>High</v>
      </c>
      <c r="U69" s="40">
        <v>0.105</v>
      </c>
      <c r="V69" s="37">
        <v>13</v>
      </c>
      <c r="W69" s="39">
        <f t="shared" si="9"/>
        <v>14287.896349999999</v>
      </c>
      <c r="X69" s="39">
        <f t="shared" si="10"/>
        <v>8760.44</v>
      </c>
      <c r="Y69" s="39">
        <f t="shared" si="16"/>
        <v>5527.4563499999986</v>
      </c>
      <c r="Z69" s="40">
        <f t="shared" si="17"/>
        <v>0.38686285332689996</v>
      </c>
    </row>
    <row r="70" spans="1:26" x14ac:dyDescent="0.3">
      <c r="A70" s="41" t="s">
        <v>83</v>
      </c>
      <c r="B70" s="42">
        <v>45157</v>
      </c>
      <c r="C70" s="42" t="str">
        <f t="shared" si="11"/>
        <v>Aug-2023</v>
      </c>
      <c r="D70" s="42" t="str">
        <f t="shared" si="12"/>
        <v>Q3-2023</v>
      </c>
      <c r="E70" s="42">
        <v>45176</v>
      </c>
      <c r="F70" s="42">
        <f t="shared" si="13"/>
        <v>45176</v>
      </c>
      <c r="G70" s="43">
        <f t="shared" si="14"/>
        <v>19</v>
      </c>
      <c r="H70" s="29">
        <f>IF(Table1[[#This Row],[LeadTimeDays]]&lt;=7,1,0)</f>
        <v>0</v>
      </c>
      <c r="I70" s="44" t="s">
        <v>646</v>
      </c>
      <c r="J70" s="44" t="s">
        <v>661</v>
      </c>
      <c r="K70" s="44" t="s">
        <v>682</v>
      </c>
      <c r="L70" s="30" t="str">
        <f t="shared" si="15"/>
        <v>Africa→South Africa→Johannesburg</v>
      </c>
      <c r="M70" s="44" t="s">
        <v>706</v>
      </c>
      <c r="N70" s="44" t="s">
        <v>707</v>
      </c>
      <c r="O70" s="44" t="s">
        <v>726</v>
      </c>
      <c r="P70" s="44" t="s">
        <v>732</v>
      </c>
      <c r="Q70" s="44" t="s">
        <v>802</v>
      </c>
      <c r="R70" s="45">
        <v>494.61</v>
      </c>
      <c r="S70" s="45">
        <v>605.23</v>
      </c>
      <c r="T70" s="45" t="str">
        <f>IF('standardised dimensions'!$R70&lt;=_xlfn.PERCENTILE.INC( R70:R691,0.25),"Low",IF(S70&lt;=_xlfn.PERCENTILE.INC(R70:R691,0.5),"Medium","High"))</f>
        <v>Medium</v>
      </c>
      <c r="U70" s="46">
        <v>0.20399999999999999</v>
      </c>
      <c r="V70" s="43">
        <v>18</v>
      </c>
      <c r="W70" s="45">
        <f t="shared" si="9"/>
        <v>8671.7354400000004</v>
      </c>
      <c r="X70" s="45">
        <f t="shared" si="10"/>
        <v>8902.98</v>
      </c>
      <c r="Y70" s="45">
        <f t="shared" si="16"/>
        <v>-231.24455999999918</v>
      </c>
      <c r="Z70" s="46">
        <f t="shared" si="17"/>
        <v>-2.6666468505639647E-2</v>
      </c>
    </row>
    <row r="71" spans="1:26" x14ac:dyDescent="0.3">
      <c r="A71" s="35" t="s">
        <v>84</v>
      </c>
      <c r="B71" s="36">
        <v>45037</v>
      </c>
      <c r="C71" s="36" t="str">
        <f t="shared" si="11"/>
        <v>Apr-2023</v>
      </c>
      <c r="D71" s="36" t="str">
        <f t="shared" si="12"/>
        <v>Q2-2023</v>
      </c>
      <c r="E71" s="36">
        <v>45056</v>
      </c>
      <c r="F71" s="36">
        <f t="shared" si="13"/>
        <v>45056</v>
      </c>
      <c r="G71" s="37">
        <f t="shared" si="14"/>
        <v>19</v>
      </c>
      <c r="H71" s="29">
        <f>IF(Table1[[#This Row],[LeadTimeDays]]&lt;=7,1,0)</f>
        <v>0</v>
      </c>
      <c r="I71" s="38" t="s">
        <v>647</v>
      </c>
      <c r="J71" s="38" t="s">
        <v>659</v>
      </c>
      <c r="K71" s="38" t="s">
        <v>685</v>
      </c>
      <c r="L71" s="30" t="str">
        <f t="shared" si="15"/>
        <v>Asia→China→Shanghai</v>
      </c>
      <c r="M71" s="38" t="s">
        <v>701</v>
      </c>
      <c r="N71" s="38" t="s">
        <v>707</v>
      </c>
      <c r="O71" s="38" t="s">
        <v>720</v>
      </c>
      <c r="P71" s="38" t="s">
        <v>727</v>
      </c>
      <c r="Q71" s="38" t="s">
        <v>803</v>
      </c>
      <c r="R71" s="39">
        <v>882.33</v>
      </c>
      <c r="S71" s="39">
        <v>1880.15</v>
      </c>
      <c r="T71" s="39" t="str">
        <f>IF('standardised dimensions'!$R71&lt;=_xlfn.PERCENTILE.INC( R71:R692,0.25),"Low",IF(S71&lt;=_xlfn.PERCENTILE.INC(R71:R692,0.5),"Medium","High"))</f>
        <v>High</v>
      </c>
      <c r="U71" s="40">
        <v>0.05</v>
      </c>
      <c r="V71" s="37">
        <v>5</v>
      </c>
      <c r="W71" s="39">
        <f t="shared" si="9"/>
        <v>8930.7124999999996</v>
      </c>
      <c r="X71" s="39">
        <f t="shared" si="10"/>
        <v>4411.6500000000005</v>
      </c>
      <c r="Y71" s="39">
        <f t="shared" si="16"/>
        <v>4519.0624999999991</v>
      </c>
      <c r="Z71" s="40">
        <f t="shared" si="17"/>
        <v>0.50601365792482955</v>
      </c>
    </row>
    <row r="72" spans="1:26" x14ac:dyDescent="0.3">
      <c r="A72" s="41" t="s">
        <v>85</v>
      </c>
      <c r="B72" s="42">
        <v>45369</v>
      </c>
      <c r="C72" s="42" t="str">
        <f t="shared" si="11"/>
        <v>Mar-2024</v>
      </c>
      <c r="D72" s="42" t="str">
        <f t="shared" si="12"/>
        <v>Q1-2024</v>
      </c>
      <c r="E72" s="42">
        <v>45372</v>
      </c>
      <c r="F72" s="42">
        <f t="shared" si="13"/>
        <v>45372</v>
      </c>
      <c r="G72" s="43">
        <f t="shared" si="14"/>
        <v>3</v>
      </c>
      <c r="H72" s="29">
        <f>IF(Table1[[#This Row],[LeadTimeDays]]&lt;=7,1,0)</f>
        <v>1</v>
      </c>
      <c r="I72" s="44" t="s">
        <v>649</v>
      </c>
      <c r="J72" s="44" t="s">
        <v>656</v>
      </c>
      <c r="K72" s="44" t="s">
        <v>684</v>
      </c>
      <c r="L72" s="30" t="str">
        <f t="shared" si="15"/>
        <v>Europe→Germany→Munich</v>
      </c>
      <c r="M72" s="44" t="s">
        <v>705</v>
      </c>
      <c r="N72" s="44" t="s">
        <v>708</v>
      </c>
      <c r="O72" s="44" t="s">
        <v>724</v>
      </c>
      <c r="P72" s="44" t="s">
        <v>733</v>
      </c>
      <c r="Q72" s="44" t="s">
        <v>804</v>
      </c>
      <c r="R72" s="45">
        <v>910.63</v>
      </c>
      <c r="S72" s="45">
        <v>1269.4000000000001</v>
      </c>
      <c r="T72" s="45" t="str">
        <f>IF('standardised dimensions'!$R72&lt;=_xlfn.PERCENTILE.INC( R72:R693,0.25),"Low",IF(S72&lt;=_xlfn.PERCENTILE.INC(R72:R693,0.5),"Medium","High"))</f>
        <v>High</v>
      </c>
      <c r="U72" s="46">
        <v>6.8000000000000005E-2</v>
      </c>
      <c r="V72" s="43">
        <v>9</v>
      </c>
      <c r="W72" s="45">
        <f t="shared" si="9"/>
        <v>10647.727199999999</v>
      </c>
      <c r="X72" s="45">
        <f t="shared" si="10"/>
        <v>8195.67</v>
      </c>
      <c r="Y72" s="45">
        <f t="shared" si="16"/>
        <v>2452.0571999999993</v>
      </c>
      <c r="Z72" s="46">
        <f t="shared" si="17"/>
        <v>0.23028925834989455</v>
      </c>
    </row>
    <row r="73" spans="1:26" x14ac:dyDescent="0.3">
      <c r="A73" s="35" t="s">
        <v>86</v>
      </c>
      <c r="B73" s="36">
        <v>45756</v>
      </c>
      <c r="C73" s="36" t="str">
        <f t="shared" si="11"/>
        <v>Apr-2025</v>
      </c>
      <c r="D73" s="36" t="str">
        <f t="shared" si="12"/>
        <v>Q2-2025</v>
      </c>
      <c r="E73" s="36">
        <v>45783</v>
      </c>
      <c r="F73" s="36">
        <f t="shared" si="13"/>
        <v>45783</v>
      </c>
      <c r="G73" s="37">
        <f t="shared" si="14"/>
        <v>27</v>
      </c>
      <c r="H73" s="29">
        <f>IF(Table1[[#This Row],[LeadTimeDays]]&lt;=7,1,0)</f>
        <v>0</v>
      </c>
      <c r="I73" s="38" t="s">
        <v>648</v>
      </c>
      <c r="J73" s="38" t="s">
        <v>655</v>
      </c>
      <c r="K73" s="38" t="s">
        <v>672</v>
      </c>
      <c r="L73" s="30" t="str">
        <f t="shared" si="15"/>
        <v>Americas→Brazil→Brasília</v>
      </c>
      <c r="M73" s="38" t="s">
        <v>706</v>
      </c>
      <c r="N73" s="38" t="s">
        <v>709</v>
      </c>
      <c r="O73" s="38" t="s">
        <v>721</v>
      </c>
      <c r="P73" s="38" t="s">
        <v>731</v>
      </c>
      <c r="Q73" s="38" t="s">
        <v>805</v>
      </c>
      <c r="R73" s="39">
        <v>264.19</v>
      </c>
      <c r="S73" s="39">
        <v>620.92999999999995</v>
      </c>
      <c r="T73" s="39" t="str">
        <f>IF('standardised dimensions'!$R73&lt;=_xlfn.PERCENTILE.INC( R73:R694,0.25),"Low",IF(S73&lt;=_xlfn.PERCENTILE.INC(R73:R694,0.5),"Medium","High"))</f>
        <v>Medium</v>
      </c>
      <c r="U73" s="40">
        <v>0.14199999999999999</v>
      </c>
      <c r="V73" s="37">
        <v>12</v>
      </c>
      <c r="W73" s="39">
        <f t="shared" si="9"/>
        <v>6393.0952799999995</v>
      </c>
      <c r="X73" s="39">
        <f t="shared" si="10"/>
        <v>3170.2799999999997</v>
      </c>
      <c r="Y73" s="39">
        <f t="shared" si="16"/>
        <v>3222.8152799999998</v>
      </c>
      <c r="Z73" s="40">
        <f t="shared" si="17"/>
        <v>0.50410875152794532</v>
      </c>
    </row>
    <row r="74" spans="1:26" x14ac:dyDescent="0.3">
      <c r="A74" s="41" t="s">
        <v>87</v>
      </c>
      <c r="B74" s="42">
        <v>45394</v>
      </c>
      <c r="C74" s="42" t="str">
        <f t="shared" si="11"/>
        <v>Apr-2024</v>
      </c>
      <c r="D74" s="42" t="str">
        <f t="shared" si="12"/>
        <v>Q2-2024</v>
      </c>
      <c r="E74" s="42">
        <v>45419</v>
      </c>
      <c r="F74" s="42">
        <f t="shared" si="13"/>
        <v>45419</v>
      </c>
      <c r="G74" s="43">
        <f t="shared" si="14"/>
        <v>25</v>
      </c>
      <c r="H74" s="29">
        <f>IF(Table1[[#This Row],[LeadTimeDays]]&lt;=7,1,0)</f>
        <v>0</v>
      </c>
      <c r="I74" s="44" t="s">
        <v>646</v>
      </c>
      <c r="J74" s="44" t="s">
        <v>661</v>
      </c>
      <c r="K74" s="44" t="s">
        <v>682</v>
      </c>
      <c r="L74" s="30" t="str">
        <f t="shared" si="15"/>
        <v>Africa→South Africa→Johannesburg</v>
      </c>
      <c r="M74" s="44" t="s">
        <v>702</v>
      </c>
      <c r="N74" s="44" t="s">
        <v>710</v>
      </c>
      <c r="O74" s="44" t="s">
        <v>720</v>
      </c>
      <c r="P74" s="44" t="s">
        <v>731</v>
      </c>
      <c r="Q74" s="44" t="s">
        <v>806</v>
      </c>
      <c r="R74" s="45">
        <v>1376.51</v>
      </c>
      <c r="S74" s="45">
        <v>1455.91</v>
      </c>
      <c r="T74" s="45" t="str">
        <f>IF('standardised dimensions'!$R74&lt;=_xlfn.PERCENTILE.INC( R74:R695,0.25),"Low",IF(S74&lt;=_xlfn.PERCENTILE.INC(R74:R695,0.5),"Medium","High"))</f>
        <v>High</v>
      </c>
      <c r="U74" s="46">
        <v>0.185</v>
      </c>
      <c r="V74" s="43">
        <v>17</v>
      </c>
      <c r="W74" s="45">
        <f t="shared" si="9"/>
        <v>20171.63305</v>
      </c>
      <c r="X74" s="45">
        <f t="shared" si="10"/>
        <v>23400.67</v>
      </c>
      <c r="Y74" s="45">
        <f t="shared" si="16"/>
        <v>-3229.0369499999979</v>
      </c>
      <c r="Z74" s="46">
        <f t="shared" si="17"/>
        <v>-0.1600781127634085</v>
      </c>
    </row>
    <row r="75" spans="1:26" x14ac:dyDescent="0.3">
      <c r="A75" s="35" t="s">
        <v>88</v>
      </c>
      <c r="B75" s="36">
        <v>45641</v>
      </c>
      <c r="C75" s="36" t="str">
        <f t="shared" si="11"/>
        <v>Dec-2024</v>
      </c>
      <c r="D75" s="36" t="str">
        <f t="shared" si="12"/>
        <v>Q4-2024</v>
      </c>
      <c r="E75" s="36">
        <v>45646</v>
      </c>
      <c r="F75" s="36">
        <f t="shared" si="13"/>
        <v>45646</v>
      </c>
      <c r="G75" s="37">
        <f t="shared" si="14"/>
        <v>5</v>
      </c>
      <c r="H75" s="29">
        <f>IF(Table1[[#This Row],[LeadTimeDays]]&lt;=7,1,0)</f>
        <v>1</v>
      </c>
      <c r="I75" s="38" t="s">
        <v>647</v>
      </c>
      <c r="J75" s="38" t="s">
        <v>659</v>
      </c>
      <c r="K75" s="38" t="s">
        <v>676</v>
      </c>
      <c r="L75" s="30" t="str">
        <f t="shared" si="15"/>
        <v>Asia→China→Shenzhen</v>
      </c>
      <c r="M75" s="38" t="s">
        <v>705</v>
      </c>
      <c r="N75" s="38" t="s">
        <v>711</v>
      </c>
      <c r="O75" s="38" t="s">
        <v>713</v>
      </c>
      <c r="P75" s="38" t="s">
        <v>729</v>
      </c>
      <c r="Q75" s="38" t="s">
        <v>807</v>
      </c>
      <c r="R75" s="39">
        <v>717.55</v>
      </c>
      <c r="S75" s="39">
        <v>546.42999999999995</v>
      </c>
      <c r="T75" s="39" t="str">
        <f>IF('standardised dimensions'!$R75&lt;=_xlfn.PERCENTILE.INC( R75:R696,0.25),"Low",IF(S75&lt;=_xlfn.PERCENTILE.INC(R75:R696,0.5),"Medium","High"))</f>
        <v>Medium</v>
      </c>
      <c r="U75" s="40">
        <v>4.7E-2</v>
      </c>
      <c r="V75" s="37">
        <v>18</v>
      </c>
      <c r="W75" s="39">
        <f t="shared" si="9"/>
        <v>9373.460219999999</v>
      </c>
      <c r="X75" s="39">
        <f t="shared" si="10"/>
        <v>12915.9</v>
      </c>
      <c r="Y75" s="39">
        <f t="shared" si="16"/>
        <v>-3542.4397800000006</v>
      </c>
      <c r="Z75" s="40">
        <f t="shared" si="17"/>
        <v>-0.37792231437026369</v>
      </c>
    </row>
    <row r="76" spans="1:26" x14ac:dyDescent="0.3">
      <c r="A76" s="41" t="s">
        <v>89</v>
      </c>
      <c r="B76" s="42">
        <v>45066</v>
      </c>
      <c r="C76" s="42" t="str">
        <f t="shared" si="11"/>
        <v>May-2023</v>
      </c>
      <c r="D76" s="42" t="str">
        <f t="shared" si="12"/>
        <v>Q2-2023</v>
      </c>
      <c r="E76" s="42">
        <v>45064</v>
      </c>
      <c r="F76" s="42">
        <f t="shared" si="13"/>
        <v>45066</v>
      </c>
      <c r="G76" s="43">
        <f t="shared" si="14"/>
        <v>0</v>
      </c>
      <c r="H76" s="29">
        <f>IF(Table1[[#This Row],[LeadTimeDays]]&lt;=7,1,0)</f>
        <v>1</v>
      </c>
      <c r="I76" s="44" t="s">
        <v>646</v>
      </c>
      <c r="J76" s="44" t="s">
        <v>661</v>
      </c>
      <c r="K76" s="44" t="s">
        <v>687</v>
      </c>
      <c r="L76" s="30" t="str">
        <f t="shared" si="15"/>
        <v>Africa→South Africa→Durban</v>
      </c>
      <c r="M76" s="44" t="s">
        <v>701</v>
      </c>
      <c r="N76" s="44" t="s">
        <v>710</v>
      </c>
      <c r="O76" s="44" t="s">
        <v>720</v>
      </c>
      <c r="P76" s="44" t="s">
        <v>727</v>
      </c>
      <c r="Q76" s="44" t="s">
        <v>808</v>
      </c>
      <c r="R76" s="45">
        <v>917.88</v>
      </c>
      <c r="S76" s="45">
        <v>1347.92</v>
      </c>
      <c r="T76" s="45" t="str">
        <f>IF('standardised dimensions'!$R76&lt;=_xlfn.PERCENTILE.INC( R76:R697,0.25),"Low",IF(S76&lt;=_xlfn.PERCENTILE.INC(R76:R697,0.5),"Medium","High"))</f>
        <v>High</v>
      </c>
      <c r="U76" s="46">
        <v>0.34300000000000003</v>
      </c>
      <c r="V76" s="43">
        <v>5</v>
      </c>
      <c r="W76" s="45">
        <f t="shared" si="9"/>
        <v>4427.9172000000008</v>
      </c>
      <c r="X76" s="45">
        <f t="shared" si="10"/>
        <v>4589.3999999999996</v>
      </c>
      <c r="Y76" s="45">
        <f t="shared" si="16"/>
        <v>-161.48279999999886</v>
      </c>
      <c r="Z76" s="46">
        <f t="shared" si="17"/>
        <v>-3.6469245630880096E-2</v>
      </c>
    </row>
    <row r="77" spans="1:26" x14ac:dyDescent="0.3">
      <c r="A77" s="35" t="s">
        <v>90</v>
      </c>
      <c r="B77" s="36">
        <v>45187</v>
      </c>
      <c r="C77" s="36" t="str">
        <f t="shared" si="11"/>
        <v>Sep-2023</v>
      </c>
      <c r="D77" s="36" t="str">
        <f t="shared" si="12"/>
        <v>Q3-2023</v>
      </c>
      <c r="E77" s="36">
        <v>45207</v>
      </c>
      <c r="F77" s="36">
        <f t="shared" si="13"/>
        <v>45207</v>
      </c>
      <c r="G77" s="37">
        <f t="shared" si="14"/>
        <v>20</v>
      </c>
      <c r="H77" s="29">
        <f>IF(Table1[[#This Row],[LeadTimeDays]]&lt;=7,1,0)</f>
        <v>0</v>
      </c>
      <c r="I77" s="38" t="s">
        <v>647</v>
      </c>
      <c r="J77" s="38" t="s">
        <v>654</v>
      </c>
      <c r="K77" s="38" t="s">
        <v>680</v>
      </c>
      <c r="L77" s="30" t="str">
        <f t="shared" si="15"/>
        <v>Asia→India→Delhi</v>
      </c>
      <c r="M77" s="38" t="s">
        <v>705</v>
      </c>
      <c r="N77" s="38" t="s">
        <v>711</v>
      </c>
      <c r="O77" s="38" t="s">
        <v>717</v>
      </c>
      <c r="P77" s="38" t="s">
        <v>727</v>
      </c>
      <c r="Q77" s="38" t="s">
        <v>809</v>
      </c>
      <c r="R77" s="39">
        <v>825.64</v>
      </c>
      <c r="S77" s="39">
        <v>1108.43</v>
      </c>
      <c r="T77" s="39" t="str">
        <f>IF('standardised dimensions'!$R77&lt;=_xlfn.PERCENTILE.INC( R77:R698,0.25),"Low",IF(S77&lt;=_xlfn.PERCENTILE.INC(R77:R698,0.5),"Medium","High"))</f>
        <v>High</v>
      </c>
      <c r="U77" s="40">
        <v>0.114</v>
      </c>
      <c r="V77" s="37">
        <v>7</v>
      </c>
      <c r="W77" s="39">
        <f t="shared" si="9"/>
        <v>6874.4828600000001</v>
      </c>
      <c r="X77" s="39">
        <f t="shared" si="10"/>
        <v>5779.48</v>
      </c>
      <c r="Y77" s="39">
        <f t="shared" si="16"/>
        <v>1095.0028600000005</v>
      </c>
      <c r="Z77" s="40">
        <f t="shared" si="17"/>
        <v>0.15928512475773349</v>
      </c>
    </row>
    <row r="78" spans="1:26" x14ac:dyDescent="0.3">
      <c r="A78" s="41" t="s">
        <v>91</v>
      </c>
      <c r="B78" s="42">
        <v>45532</v>
      </c>
      <c r="C78" s="42" t="str">
        <f t="shared" si="11"/>
        <v>Aug-2024</v>
      </c>
      <c r="D78" s="42" t="str">
        <f t="shared" si="12"/>
        <v>Q3-2024</v>
      </c>
      <c r="E78" s="42">
        <v>45560</v>
      </c>
      <c r="F78" s="42">
        <f t="shared" si="13"/>
        <v>45560</v>
      </c>
      <c r="G78" s="43">
        <f t="shared" si="14"/>
        <v>28</v>
      </c>
      <c r="H78" s="29">
        <f>IF(Table1[[#This Row],[LeadTimeDays]]&lt;=7,1,0)</f>
        <v>0</v>
      </c>
      <c r="I78" s="44" t="s">
        <v>648</v>
      </c>
      <c r="J78" s="44" t="s">
        <v>655</v>
      </c>
      <c r="K78" s="44" t="s">
        <v>692</v>
      </c>
      <c r="L78" s="30" t="str">
        <f t="shared" si="15"/>
        <v>Americas→Brazil→Rio de Janeiro</v>
      </c>
      <c r="M78" s="44" t="s">
        <v>703</v>
      </c>
      <c r="N78" s="44" t="s">
        <v>708</v>
      </c>
      <c r="O78" s="44" t="s">
        <v>1427</v>
      </c>
      <c r="P78" s="44" t="s">
        <v>733</v>
      </c>
      <c r="Q78" s="44" t="s">
        <v>810</v>
      </c>
      <c r="R78" s="45">
        <v>1394.65</v>
      </c>
      <c r="S78" s="45">
        <v>3144.1</v>
      </c>
      <c r="T78" s="45" t="str">
        <f>IF('standardised dimensions'!$R78&lt;=_xlfn.PERCENTILE.INC( R78:R699,0.25),"Low",IF(S78&lt;=_xlfn.PERCENTILE.INC(R78:R699,0.5),"Medium","High"))</f>
        <v>High</v>
      </c>
      <c r="U78" s="46">
        <v>0.13400000000000001</v>
      </c>
      <c r="V78" s="43">
        <v>13</v>
      </c>
      <c r="W78" s="45">
        <f t="shared" si="9"/>
        <v>35396.277799999996</v>
      </c>
      <c r="X78" s="45">
        <f t="shared" si="10"/>
        <v>18130.45</v>
      </c>
      <c r="Y78" s="45">
        <f t="shared" si="16"/>
        <v>17265.827799999995</v>
      </c>
      <c r="Z78" s="46">
        <f t="shared" si="17"/>
        <v>0.4877865378263021</v>
      </c>
    </row>
    <row r="79" spans="1:26" x14ac:dyDescent="0.3">
      <c r="A79" s="35" t="s">
        <v>92</v>
      </c>
      <c r="B79" s="36">
        <v>45473</v>
      </c>
      <c r="C79" s="36" t="str">
        <f t="shared" si="11"/>
        <v>Jun-2024</v>
      </c>
      <c r="D79" s="36" t="str">
        <f t="shared" si="12"/>
        <v>Q2-2024</v>
      </c>
      <c r="E79" s="36">
        <v>45471</v>
      </c>
      <c r="F79" s="36">
        <f t="shared" si="13"/>
        <v>45473</v>
      </c>
      <c r="G79" s="37">
        <f t="shared" si="14"/>
        <v>0</v>
      </c>
      <c r="H79" s="29">
        <f>IF(Table1[[#This Row],[LeadTimeDays]]&lt;=7,1,0)</f>
        <v>1</v>
      </c>
      <c r="I79" s="38" t="s">
        <v>648</v>
      </c>
      <c r="J79" s="38" t="s">
        <v>655</v>
      </c>
      <c r="K79" s="38" t="s">
        <v>692</v>
      </c>
      <c r="L79" s="30" t="str">
        <f t="shared" si="15"/>
        <v>Americas→Brazil→Rio de Janeiro</v>
      </c>
      <c r="M79" s="38" t="s">
        <v>705</v>
      </c>
      <c r="N79" s="38" t="s">
        <v>711</v>
      </c>
      <c r="O79" s="38" t="s">
        <v>716</v>
      </c>
      <c r="P79" s="38" t="s">
        <v>733</v>
      </c>
      <c r="Q79" s="38" t="s">
        <v>811</v>
      </c>
      <c r="R79" s="39">
        <v>1112.98</v>
      </c>
      <c r="S79" s="39">
        <v>2095.73</v>
      </c>
      <c r="T79" s="39" t="str">
        <f>IF('standardised dimensions'!$R79&lt;=_xlfn.PERCENTILE.INC( R79:R700,0.25),"Low",IF(S79&lt;=_xlfn.PERCENTILE.INC(R79:R700,0.5),"Medium","High"))</f>
        <v>High</v>
      </c>
      <c r="U79" s="40">
        <v>7.1999999999999995E-2</v>
      </c>
      <c r="V79" s="37">
        <v>17</v>
      </c>
      <c r="W79" s="39">
        <f t="shared" si="9"/>
        <v>33062.236480000007</v>
      </c>
      <c r="X79" s="39">
        <f t="shared" si="10"/>
        <v>18920.66</v>
      </c>
      <c r="Y79" s="39">
        <f t="shared" si="16"/>
        <v>14141.576480000007</v>
      </c>
      <c r="Z79" s="40">
        <f t="shared" si="17"/>
        <v>0.42772594916724777</v>
      </c>
    </row>
    <row r="80" spans="1:26" x14ac:dyDescent="0.3">
      <c r="A80" s="41" t="s">
        <v>93</v>
      </c>
      <c r="B80" s="42">
        <v>45091</v>
      </c>
      <c r="C80" s="42" t="str">
        <f t="shared" si="11"/>
        <v>Jun-2023</v>
      </c>
      <c r="D80" s="42" t="str">
        <f t="shared" si="12"/>
        <v>Q2-2023</v>
      </c>
      <c r="E80" s="42">
        <v>45093</v>
      </c>
      <c r="F80" s="42">
        <f t="shared" si="13"/>
        <v>45093</v>
      </c>
      <c r="G80" s="43">
        <f t="shared" si="14"/>
        <v>2</v>
      </c>
      <c r="H80" s="29">
        <f>IF(Table1[[#This Row],[LeadTimeDays]]&lt;=7,1,0)</f>
        <v>1</v>
      </c>
      <c r="I80" s="44" t="s">
        <v>649</v>
      </c>
      <c r="J80" s="44" t="s">
        <v>658</v>
      </c>
      <c r="K80" s="44" t="s">
        <v>693</v>
      </c>
      <c r="L80" s="30" t="str">
        <f t="shared" si="15"/>
        <v>Europe→United Kingdom→Manchester</v>
      </c>
      <c r="M80" s="44" t="s">
        <v>703</v>
      </c>
      <c r="N80" s="44" t="s">
        <v>711</v>
      </c>
      <c r="O80" s="44" t="s">
        <v>723</v>
      </c>
      <c r="P80" s="44" t="s">
        <v>727</v>
      </c>
      <c r="Q80" s="44" t="s">
        <v>812</v>
      </c>
      <c r="R80" s="45">
        <v>357.36</v>
      </c>
      <c r="S80" s="45">
        <v>703.62</v>
      </c>
      <c r="T80" s="45" t="str">
        <f>IF('standardised dimensions'!$R80&lt;=_xlfn.PERCENTILE.INC( R80:R701,0.25),"Low",IF(S80&lt;=_xlfn.PERCENTILE.INC(R80:R701,0.5),"Medium","High"))</f>
        <v>Medium</v>
      </c>
      <c r="U80" s="46">
        <v>0.25700000000000001</v>
      </c>
      <c r="V80" s="43">
        <v>20</v>
      </c>
      <c r="W80" s="45">
        <f t="shared" si="9"/>
        <v>10455.7932</v>
      </c>
      <c r="X80" s="45">
        <f t="shared" si="10"/>
        <v>7147.2000000000007</v>
      </c>
      <c r="Y80" s="45">
        <f t="shared" si="16"/>
        <v>3308.5931999999993</v>
      </c>
      <c r="Z80" s="46">
        <f t="shared" si="17"/>
        <v>0.31643636563125593</v>
      </c>
    </row>
    <row r="81" spans="1:26" x14ac:dyDescent="0.3">
      <c r="A81" s="35" t="s">
        <v>94</v>
      </c>
      <c r="B81" s="36">
        <v>45617</v>
      </c>
      <c r="C81" s="36" t="str">
        <f t="shared" si="11"/>
        <v>Nov-2024</v>
      </c>
      <c r="D81" s="36" t="str">
        <f t="shared" si="12"/>
        <v>Q4-2024</v>
      </c>
      <c r="E81" s="36">
        <v>45647</v>
      </c>
      <c r="F81" s="36">
        <f t="shared" si="13"/>
        <v>45647</v>
      </c>
      <c r="G81" s="37">
        <f t="shared" si="14"/>
        <v>30</v>
      </c>
      <c r="H81" s="29">
        <f>IF(Table1[[#This Row],[LeadTimeDays]]&lt;=7,1,0)</f>
        <v>0</v>
      </c>
      <c r="I81" s="38" t="s">
        <v>649</v>
      </c>
      <c r="J81" s="38" t="s">
        <v>657</v>
      </c>
      <c r="K81" s="38" t="s">
        <v>673</v>
      </c>
      <c r="L81" s="30" t="str">
        <f t="shared" si="15"/>
        <v>Europe→France→Marseille</v>
      </c>
      <c r="M81" s="38" t="s">
        <v>705</v>
      </c>
      <c r="N81" s="38" t="s">
        <v>711</v>
      </c>
      <c r="O81" s="38" t="s">
        <v>714</v>
      </c>
      <c r="P81" s="38" t="s">
        <v>732</v>
      </c>
      <c r="Q81" s="38" t="s">
        <v>813</v>
      </c>
      <c r="R81" s="39">
        <v>1122.68</v>
      </c>
      <c r="S81" s="39">
        <v>1997.19</v>
      </c>
      <c r="T81" s="39" t="str">
        <f>IF('standardised dimensions'!$R81&lt;=_xlfn.PERCENTILE.INC( R81:R702,0.25),"Low",IF(S81&lt;=_xlfn.PERCENTILE.INC(R81:R702,0.5),"Medium","High"))</f>
        <v>High</v>
      </c>
      <c r="U81" s="40">
        <v>0.186</v>
      </c>
      <c r="V81" s="37">
        <v>3</v>
      </c>
      <c r="W81" s="39">
        <f t="shared" si="9"/>
        <v>4877.1379800000004</v>
      </c>
      <c r="X81" s="39">
        <f t="shared" si="10"/>
        <v>3368.04</v>
      </c>
      <c r="Y81" s="39">
        <f t="shared" si="16"/>
        <v>1509.0979800000005</v>
      </c>
      <c r="Z81" s="40">
        <f t="shared" si="17"/>
        <v>0.30942285951073306</v>
      </c>
    </row>
    <row r="82" spans="1:26" x14ac:dyDescent="0.3">
      <c r="A82" s="41" t="s">
        <v>95</v>
      </c>
      <c r="B82" s="42">
        <v>44965</v>
      </c>
      <c r="C82" s="42" t="str">
        <f t="shared" si="11"/>
        <v>Feb-2023</v>
      </c>
      <c r="D82" s="42" t="str">
        <f t="shared" si="12"/>
        <v>Q1-2023</v>
      </c>
      <c r="E82" s="42">
        <v>44968</v>
      </c>
      <c r="F82" s="42">
        <f t="shared" si="13"/>
        <v>44968</v>
      </c>
      <c r="G82" s="43">
        <f t="shared" si="14"/>
        <v>3</v>
      </c>
      <c r="H82" s="29">
        <f>IF(Table1[[#This Row],[LeadTimeDays]]&lt;=7,1,0)</f>
        <v>1</v>
      </c>
      <c r="I82" s="44" t="s">
        <v>646</v>
      </c>
      <c r="J82" s="44" t="s">
        <v>661</v>
      </c>
      <c r="K82" s="44" t="s">
        <v>695</v>
      </c>
      <c r="L82" s="30" t="str">
        <f t="shared" si="15"/>
        <v>Africa→South Africa→Cape Town</v>
      </c>
      <c r="M82" s="44" t="s">
        <v>701</v>
      </c>
      <c r="N82" s="44" t="s">
        <v>711</v>
      </c>
      <c r="O82" s="44" t="s">
        <v>724</v>
      </c>
      <c r="P82" s="44" t="s">
        <v>729</v>
      </c>
      <c r="Q82" s="44" t="s">
        <v>814</v>
      </c>
      <c r="R82" s="45">
        <v>1410.05</v>
      </c>
      <c r="S82" s="45">
        <v>2763.95</v>
      </c>
      <c r="T82" s="45" t="str">
        <f>IF('standardised dimensions'!$R82&lt;=_xlfn.PERCENTILE.INC( R82:R703,0.25),"Low",IF(S82&lt;=_xlfn.PERCENTILE.INC(R82:R703,0.5),"Medium","High"))</f>
        <v>High</v>
      </c>
      <c r="U82" s="46">
        <v>0.161</v>
      </c>
      <c r="V82" s="43">
        <v>26</v>
      </c>
      <c r="W82" s="45">
        <f t="shared" si="9"/>
        <v>60292.805299999993</v>
      </c>
      <c r="X82" s="45">
        <f t="shared" si="10"/>
        <v>36661.299999999996</v>
      </c>
      <c r="Y82" s="45">
        <f t="shared" si="16"/>
        <v>23631.505299999997</v>
      </c>
      <c r="Z82" s="46">
        <f t="shared" si="17"/>
        <v>0.39194569206750779</v>
      </c>
    </row>
    <row r="83" spans="1:26" x14ac:dyDescent="0.3">
      <c r="A83" s="35" t="s">
        <v>96</v>
      </c>
      <c r="B83" s="36">
        <v>45157</v>
      </c>
      <c r="C83" s="36" t="str">
        <f t="shared" si="11"/>
        <v>Aug-2023</v>
      </c>
      <c r="D83" s="36" t="str">
        <f t="shared" si="12"/>
        <v>Q3-2023</v>
      </c>
      <c r="E83" s="36">
        <v>45181</v>
      </c>
      <c r="F83" s="36">
        <f t="shared" si="13"/>
        <v>45181</v>
      </c>
      <c r="G83" s="37">
        <f t="shared" si="14"/>
        <v>24</v>
      </c>
      <c r="H83" s="29">
        <f>IF(Table1[[#This Row],[LeadTimeDays]]&lt;=7,1,0)</f>
        <v>0</v>
      </c>
      <c r="I83" s="38" t="s">
        <v>648</v>
      </c>
      <c r="J83" s="38" t="s">
        <v>653</v>
      </c>
      <c r="K83" s="38" t="s">
        <v>688</v>
      </c>
      <c r="L83" s="30" t="str">
        <f t="shared" si="15"/>
        <v>Americas→Canada→Vancouver</v>
      </c>
      <c r="M83" s="38" t="s">
        <v>706</v>
      </c>
      <c r="N83" s="38" t="s">
        <v>707</v>
      </c>
      <c r="O83" s="38" t="s">
        <v>714</v>
      </c>
      <c r="P83" s="38" t="s">
        <v>728</v>
      </c>
      <c r="Q83" s="38" t="s">
        <v>815</v>
      </c>
      <c r="R83" s="39">
        <v>1183.95</v>
      </c>
      <c r="S83" s="39">
        <v>1503.53</v>
      </c>
      <c r="T83" s="39" t="str">
        <f>IF('standardised dimensions'!$R83&lt;=_xlfn.PERCENTILE.INC( R83:R704,0.25),"Low",IF(S83&lt;=_xlfn.PERCENTILE.INC(R83:R704,0.5),"Medium","High"))</f>
        <v>High</v>
      </c>
      <c r="U83" s="40">
        <v>0.24099999999999999</v>
      </c>
      <c r="V83" s="37">
        <v>16</v>
      </c>
      <c r="W83" s="39">
        <f t="shared" si="9"/>
        <v>18258.868320000001</v>
      </c>
      <c r="X83" s="39">
        <f t="shared" si="10"/>
        <v>18943.2</v>
      </c>
      <c r="Y83" s="39">
        <f t="shared" si="16"/>
        <v>-684.33167999999932</v>
      </c>
      <c r="Z83" s="40">
        <f t="shared" si="17"/>
        <v>-3.7479413729623705E-2</v>
      </c>
    </row>
    <row r="84" spans="1:26" x14ac:dyDescent="0.3">
      <c r="A84" s="41" t="s">
        <v>97</v>
      </c>
      <c r="B84" s="42">
        <v>45791</v>
      </c>
      <c r="C84" s="42" t="str">
        <f t="shared" si="11"/>
        <v>May-2025</v>
      </c>
      <c r="D84" s="42" t="str">
        <f t="shared" si="12"/>
        <v>Q2-2025</v>
      </c>
      <c r="E84" s="42">
        <v>45801</v>
      </c>
      <c r="F84" s="42">
        <f t="shared" si="13"/>
        <v>45801</v>
      </c>
      <c r="G84" s="43">
        <f t="shared" si="14"/>
        <v>10</v>
      </c>
      <c r="H84" s="29">
        <f>IF(Table1[[#This Row],[LeadTimeDays]]&lt;=7,1,0)</f>
        <v>0</v>
      </c>
      <c r="I84" s="44" t="s">
        <v>649</v>
      </c>
      <c r="J84" s="44" t="s">
        <v>657</v>
      </c>
      <c r="K84" s="44" t="s">
        <v>690</v>
      </c>
      <c r="L84" s="30" t="str">
        <f t="shared" si="15"/>
        <v>Europe→France→Paris</v>
      </c>
      <c r="M84" s="44" t="s">
        <v>705</v>
      </c>
      <c r="N84" s="44" t="s">
        <v>709</v>
      </c>
      <c r="O84" s="44" t="s">
        <v>723</v>
      </c>
      <c r="P84" s="44" t="s">
        <v>727</v>
      </c>
      <c r="Q84" s="44" t="s">
        <v>816</v>
      </c>
      <c r="R84" s="45">
        <v>170.39</v>
      </c>
      <c r="S84" s="45">
        <v>388.04</v>
      </c>
      <c r="T84" s="45" t="str">
        <f>IF('standardised dimensions'!$R84&lt;=_xlfn.PERCENTILE.INC( R84:R705,0.25),"Low",IF(S84&lt;=_xlfn.PERCENTILE.INC(R84:R705,0.5),"Medium","High"))</f>
        <v>Low</v>
      </c>
      <c r="U84" s="46">
        <v>8.4000000000000005E-2</v>
      </c>
      <c r="V84" s="43">
        <v>15</v>
      </c>
      <c r="W84" s="45">
        <f t="shared" si="9"/>
        <v>5331.6696000000002</v>
      </c>
      <c r="X84" s="45">
        <f t="shared" si="10"/>
        <v>2555.85</v>
      </c>
      <c r="Y84" s="45">
        <f t="shared" si="16"/>
        <v>2775.8196000000003</v>
      </c>
      <c r="Z84" s="46">
        <f t="shared" si="17"/>
        <v>0.52062858508711796</v>
      </c>
    </row>
    <row r="85" spans="1:26" x14ac:dyDescent="0.3">
      <c r="A85" s="35" t="s">
        <v>98</v>
      </c>
      <c r="B85" s="36">
        <v>45770</v>
      </c>
      <c r="C85" s="36" t="str">
        <f t="shared" si="11"/>
        <v>Apr-2025</v>
      </c>
      <c r="D85" s="36" t="str">
        <f t="shared" si="12"/>
        <v>Q2-2025</v>
      </c>
      <c r="E85" s="36">
        <v>45769</v>
      </c>
      <c r="F85" s="36">
        <f t="shared" si="13"/>
        <v>45770</v>
      </c>
      <c r="G85" s="37">
        <f t="shared" si="14"/>
        <v>0</v>
      </c>
      <c r="H85" s="29">
        <f>IF(Table1[[#This Row],[LeadTimeDays]]&lt;=7,1,0)</f>
        <v>1</v>
      </c>
      <c r="I85" s="38" t="s">
        <v>648</v>
      </c>
      <c r="J85" s="38" t="s">
        <v>660</v>
      </c>
      <c r="K85" s="38" t="s">
        <v>686</v>
      </c>
      <c r="L85" s="30" t="str">
        <f t="shared" si="15"/>
        <v>Americas→USA→San Francisco</v>
      </c>
      <c r="M85" s="38" t="s">
        <v>703</v>
      </c>
      <c r="N85" s="38" t="s">
        <v>710</v>
      </c>
      <c r="O85" s="38" t="s">
        <v>726</v>
      </c>
      <c r="P85" s="38" t="s">
        <v>732</v>
      </c>
      <c r="Q85" s="38" t="s">
        <v>817</v>
      </c>
      <c r="R85" s="39">
        <v>23.24</v>
      </c>
      <c r="S85" s="39">
        <v>44.57</v>
      </c>
      <c r="T85" s="39" t="str">
        <f>IF('standardised dimensions'!$R85&lt;=_xlfn.PERCENTILE.INC( R85:R706,0.25),"Low",IF(S85&lt;=_xlfn.PERCENTILE.INC(R85:R706,0.5),"Medium","High"))</f>
        <v>Low</v>
      </c>
      <c r="U85" s="40">
        <v>0.215</v>
      </c>
      <c r="V85" s="37">
        <v>15</v>
      </c>
      <c r="W85" s="39">
        <f t="shared" si="9"/>
        <v>524.81174999999996</v>
      </c>
      <c r="X85" s="39">
        <f t="shared" si="10"/>
        <v>348.59999999999997</v>
      </c>
      <c r="Y85" s="39">
        <f t="shared" si="16"/>
        <v>176.21174999999999</v>
      </c>
      <c r="Z85" s="40">
        <f t="shared" si="17"/>
        <v>0.33576182316802167</v>
      </c>
    </row>
    <row r="86" spans="1:26" x14ac:dyDescent="0.3">
      <c r="A86" s="41" t="s">
        <v>99</v>
      </c>
      <c r="B86" s="42">
        <v>45741</v>
      </c>
      <c r="C86" s="42" t="str">
        <f t="shared" si="11"/>
        <v>Mar-2025</v>
      </c>
      <c r="D86" s="42" t="str">
        <f t="shared" si="12"/>
        <v>Q1-2025</v>
      </c>
      <c r="E86" s="42">
        <v>45764</v>
      </c>
      <c r="F86" s="42">
        <f t="shared" si="13"/>
        <v>45764</v>
      </c>
      <c r="G86" s="43">
        <f t="shared" si="14"/>
        <v>23</v>
      </c>
      <c r="H86" s="29">
        <f>IF(Table1[[#This Row],[LeadTimeDays]]&lt;=7,1,0)</f>
        <v>0</v>
      </c>
      <c r="I86" s="44" t="s">
        <v>649</v>
      </c>
      <c r="J86" s="44" t="s">
        <v>658</v>
      </c>
      <c r="K86" s="44" t="s">
        <v>683</v>
      </c>
      <c r="L86" s="30" t="str">
        <f t="shared" si="15"/>
        <v>Europe→United Kingdom→London</v>
      </c>
      <c r="M86" s="44" t="s">
        <v>704</v>
      </c>
      <c r="N86" s="44" t="s">
        <v>707</v>
      </c>
      <c r="O86" s="44" t="s">
        <v>722</v>
      </c>
      <c r="P86" s="44" t="s">
        <v>729</v>
      </c>
      <c r="Q86" s="44" t="s">
        <v>818</v>
      </c>
      <c r="R86" s="45">
        <v>1421.19</v>
      </c>
      <c r="S86" s="45">
        <v>1808.26</v>
      </c>
      <c r="T86" s="45" t="str">
        <f>IF('standardised dimensions'!$R86&lt;=_xlfn.PERCENTILE.INC( R86:R707,0.25),"Low",IF(S86&lt;=_xlfn.PERCENTILE.INC(R86:R707,0.5),"Medium","High"))</f>
        <v>High</v>
      </c>
      <c r="U86" s="46">
        <v>0.104</v>
      </c>
      <c r="V86" s="43">
        <v>13</v>
      </c>
      <c r="W86" s="45">
        <f t="shared" si="9"/>
        <v>21062.61248</v>
      </c>
      <c r="X86" s="45">
        <f t="shared" si="10"/>
        <v>18475.47</v>
      </c>
      <c r="Y86" s="45">
        <f t="shared" si="16"/>
        <v>2587.1424799999986</v>
      </c>
      <c r="Z86" s="46">
        <f t="shared" si="17"/>
        <v>0.12283103449093123</v>
      </c>
    </row>
    <row r="87" spans="1:26" x14ac:dyDescent="0.3">
      <c r="A87" s="35" t="s">
        <v>100</v>
      </c>
      <c r="B87" s="36">
        <v>45282</v>
      </c>
      <c r="C87" s="36" t="str">
        <f t="shared" si="11"/>
        <v>Dec-2023</v>
      </c>
      <c r="D87" s="36" t="str">
        <f t="shared" si="12"/>
        <v>Q4-2023</v>
      </c>
      <c r="E87" s="36">
        <v>45283</v>
      </c>
      <c r="F87" s="36">
        <f t="shared" si="13"/>
        <v>45283</v>
      </c>
      <c r="G87" s="37">
        <f t="shared" si="14"/>
        <v>1</v>
      </c>
      <c r="H87" s="29">
        <f>IF(Table1[[#This Row],[LeadTimeDays]]&lt;=7,1,0)</f>
        <v>1</v>
      </c>
      <c r="I87" s="38" t="s">
        <v>646</v>
      </c>
      <c r="J87" s="38" t="s">
        <v>661</v>
      </c>
      <c r="K87" s="38" t="s">
        <v>695</v>
      </c>
      <c r="L87" s="30" t="str">
        <f t="shared" si="15"/>
        <v>Africa→South Africa→Cape Town</v>
      </c>
      <c r="M87" s="38" t="s">
        <v>703</v>
      </c>
      <c r="N87" s="38" t="s">
        <v>709</v>
      </c>
      <c r="O87" s="38" t="s">
        <v>726</v>
      </c>
      <c r="P87" s="38" t="s">
        <v>727</v>
      </c>
      <c r="Q87" s="38" t="s">
        <v>819</v>
      </c>
      <c r="R87" s="39">
        <v>1186.18</v>
      </c>
      <c r="S87" s="39">
        <v>1285.0899999999999</v>
      </c>
      <c r="T87" s="39" t="str">
        <f>IF('standardised dimensions'!$R87&lt;=_xlfn.PERCENTILE.INC( R87:R708,0.25),"Low",IF(S87&lt;=_xlfn.PERCENTILE.INC(R87:R708,0.5),"Medium","High"))</f>
        <v>High</v>
      </c>
      <c r="U87" s="40">
        <v>7.0000000000000007E-2</v>
      </c>
      <c r="V87" s="37">
        <v>11</v>
      </c>
      <c r="W87" s="39">
        <f t="shared" si="9"/>
        <v>13146.470699999998</v>
      </c>
      <c r="X87" s="39">
        <f t="shared" si="10"/>
        <v>13047.980000000001</v>
      </c>
      <c r="Y87" s="39">
        <f t="shared" si="16"/>
        <v>98.49069999999665</v>
      </c>
      <c r="Z87" s="40">
        <f t="shared" si="17"/>
        <v>7.4917977796121861E-3</v>
      </c>
    </row>
    <row r="88" spans="1:26" x14ac:dyDescent="0.3">
      <c r="A88" s="41" t="s">
        <v>101</v>
      </c>
      <c r="B88" s="42">
        <v>45388</v>
      </c>
      <c r="C88" s="42" t="str">
        <f t="shared" si="11"/>
        <v>Apr-2024</v>
      </c>
      <c r="D88" s="42" t="str">
        <f t="shared" si="12"/>
        <v>Q2-2024</v>
      </c>
      <c r="E88" s="42">
        <v>45407</v>
      </c>
      <c r="F88" s="42">
        <f t="shared" si="13"/>
        <v>45407</v>
      </c>
      <c r="G88" s="43">
        <f t="shared" si="14"/>
        <v>19</v>
      </c>
      <c r="H88" s="29">
        <f>IF(Table1[[#This Row],[LeadTimeDays]]&lt;=7,1,0)</f>
        <v>0</v>
      </c>
      <c r="I88" s="44" t="s">
        <v>647</v>
      </c>
      <c r="J88" s="44" t="s">
        <v>659</v>
      </c>
      <c r="K88" s="44" t="s">
        <v>685</v>
      </c>
      <c r="L88" s="30" t="str">
        <f t="shared" si="15"/>
        <v>Asia→China→Shanghai</v>
      </c>
      <c r="M88" s="44" t="s">
        <v>701</v>
      </c>
      <c r="N88" s="44" t="s">
        <v>707</v>
      </c>
      <c r="O88" s="44" t="s">
        <v>723</v>
      </c>
      <c r="P88" s="44" t="s">
        <v>727</v>
      </c>
      <c r="Q88" s="44" t="s">
        <v>820</v>
      </c>
      <c r="R88" s="45">
        <v>1366.48</v>
      </c>
      <c r="S88" s="45">
        <v>1678.14</v>
      </c>
      <c r="T88" s="45" t="str">
        <f>IF('standardised dimensions'!$R88&lt;=_xlfn.PERCENTILE.INC( R88:R709,0.25),"Low",IF(S88&lt;=_xlfn.PERCENTILE.INC(R88:R709,0.5),"Medium","High"))</f>
        <v>High</v>
      </c>
      <c r="U88" s="46">
        <v>0.154</v>
      </c>
      <c r="V88" s="43">
        <v>10</v>
      </c>
      <c r="W88" s="45">
        <f t="shared" si="9"/>
        <v>14197.064400000001</v>
      </c>
      <c r="X88" s="45">
        <f t="shared" si="10"/>
        <v>13664.8</v>
      </c>
      <c r="Y88" s="45">
        <f t="shared" si="16"/>
        <v>532.26440000000184</v>
      </c>
      <c r="Z88" s="46">
        <f t="shared" si="17"/>
        <v>3.7491159087790132E-2</v>
      </c>
    </row>
    <row r="89" spans="1:26" x14ac:dyDescent="0.3">
      <c r="A89" s="35" t="s">
        <v>102</v>
      </c>
      <c r="B89" s="36">
        <v>45876</v>
      </c>
      <c r="C89" s="36" t="str">
        <f t="shared" si="11"/>
        <v>Aug-2025</v>
      </c>
      <c r="D89" s="36" t="str">
        <f t="shared" si="12"/>
        <v>Q3-2025</v>
      </c>
      <c r="E89" s="36">
        <v>45888</v>
      </c>
      <c r="F89" s="36">
        <f t="shared" si="13"/>
        <v>45888</v>
      </c>
      <c r="G89" s="37">
        <f t="shared" si="14"/>
        <v>12</v>
      </c>
      <c r="H89" s="29">
        <f>IF(Table1[[#This Row],[LeadTimeDays]]&lt;=7,1,0)</f>
        <v>0</v>
      </c>
      <c r="I89" s="38" t="s">
        <v>646</v>
      </c>
      <c r="J89" s="38" t="s">
        <v>650</v>
      </c>
      <c r="K89" s="38" t="s">
        <v>678</v>
      </c>
      <c r="L89" s="30" t="str">
        <f t="shared" si="15"/>
        <v>Africa→Kenya→Nakuru</v>
      </c>
      <c r="M89" s="38" t="s">
        <v>701</v>
      </c>
      <c r="N89" s="38" t="s">
        <v>1426</v>
      </c>
      <c r="O89" s="38" t="s">
        <v>724</v>
      </c>
      <c r="P89" s="38" t="s">
        <v>727</v>
      </c>
      <c r="Q89" s="38" t="s">
        <v>821</v>
      </c>
      <c r="R89" s="39">
        <v>601.51</v>
      </c>
      <c r="S89" s="39">
        <v>679.35</v>
      </c>
      <c r="T89" s="39" t="str">
        <f>IF('standardised dimensions'!$R89&lt;=_xlfn.PERCENTILE.INC( R89:R710,0.25),"Low",IF(S89&lt;=_xlfn.PERCENTILE.INC(R89:R710,0.5),"Medium","High"))</f>
        <v>Medium</v>
      </c>
      <c r="U89" s="40">
        <v>0.188</v>
      </c>
      <c r="V89" s="37">
        <v>3</v>
      </c>
      <c r="W89" s="39">
        <f t="shared" si="9"/>
        <v>1654.8966000000003</v>
      </c>
      <c r="X89" s="39">
        <f t="shared" si="10"/>
        <v>1804.53</v>
      </c>
      <c r="Y89" s="39">
        <f t="shared" si="16"/>
        <v>-149.63339999999971</v>
      </c>
      <c r="Z89" s="40">
        <f t="shared" si="17"/>
        <v>-9.0418579626062243E-2</v>
      </c>
    </row>
    <row r="90" spans="1:26" x14ac:dyDescent="0.3">
      <c r="A90" s="41" t="s">
        <v>103</v>
      </c>
      <c r="B90" s="42">
        <v>45312</v>
      </c>
      <c r="C90" s="42" t="str">
        <f t="shared" si="11"/>
        <v>Jan-2024</v>
      </c>
      <c r="D90" s="42" t="str">
        <f t="shared" si="12"/>
        <v>Q1-2024</v>
      </c>
      <c r="E90" s="42">
        <v>45316</v>
      </c>
      <c r="F90" s="42">
        <f t="shared" si="13"/>
        <v>45316</v>
      </c>
      <c r="G90" s="43">
        <f t="shared" si="14"/>
        <v>4</v>
      </c>
      <c r="H90" s="29">
        <f>IF(Table1[[#This Row],[LeadTimeDays]]&lt;=7,1,0)</f>
        <v>1</v>
      </c>
      <c r="I90" s="44" t="s">
        <v>647</v>
      </c>
      <c r="J90" s="44" t="s">
        <v>654</v>
      </c>
      <c r="K90" s="44" t="s">
        <v>680</v>
      </c>
      <c r="L90" s="30" t="str">
        <f t="shared" si="15"/>
        <v>Asia→India→Delhi</v>
      </c>
      <c r="M90" s="44" t="s">
        <v>704</v>
      </c>
      <c r="N90" s="44" t="s">
        <v>711</v>
      </c>
      <c r="O90" s="44" t="s">
        <v>712</v>
      </c>
      <c r="P90" s="44" t="s">
        <v>732</v>
      </c>
      <c r="Q90" s="44" t="s">
        <v>822</v>
      </c>
      <c r="R90" s="45">
        <v>523.70000000000005</v>
      </c>
      <c r="S90" s="45">
        <v>1109.92</v>
      </c>
      <c r="T90" s="45" t="str">
        <f>IF('standardised dimensions'!$R90&lt;=_xlfn.PERCENTILE.INC( R90:R711,0.25),"Low",IF(S90&lt;=_xlfn.PERCENTILE.INC(R90:R711,0.5),"Medium","High"))</f>
        <v>High</v>
      </c>
      <c r="U90" s="46">
        <v>0.03</v>
      </c>
      <c r="V90" s="43">
        <v>11</v>
      </c>
      <c r="W90" s="45">
        <f t="shared" si="9"/>
        <v>11842.8464</v>
      </c>
      <c r="X90" s="45">
        <f t="shared" si="10"/>
        <v>5760.7000000000007</v>
      </c>
      <c r="Y90" s="45">
        <f t="shared" si="16"/>
        <v>6082.1463999999996</v>
      </c>
      <c r="Z90" s="46">
        <f t="shared" si="17"/>
        <v>0.51357133197302973</v>
      </c>
    </row>
    <row r="91" spans="1:26" x14ac:dyDescent="0.3">
      <c r="A91" s="35" t="s">
        <v>104</v>
      </c>
      <c r="B91" s="36">
        <v>45106</v>
      </c>
      <c r="C91" s="36" t="str">
        <f t="shared" si="11"/>
        <v>Jun-2023</v>
      </c>
      <c r="D91" s="36" t="str">
        <f t="shared" si="12"/>
        <v>Q2-2023</v>
      </c>
      <c r="E91" s="36">
        <v>45109</v>
      </c>
      <c r="F91" s="36">
        <f t="shared" si="13"/>
        <v>45109</v>
      </c>
      <c r="G91" s="37">
        <f t="shared" si="14"/>
        <v>3</v>
      </c>
      <c r="H91" s="29">
        <f>IF(Table1[[#This Row],[LeadTimeDays]]&lt;=7,1,0)</f>
        <v>1</v>
      </c>
      <c r="I91" s="38" t="s">
        <v>647</v>
      </c>
      <c r="J91" s="38" t="s">
        <v>652</v>
      </c>
      <c r="K91" s="38" t="s">
        <v>694</v>
      </c>
      <c r="L91" s="30" t="str">
        <f t="shared" si="15"/>
        <v>Asia→Japan→Nagoya</v>
      </c>
      <c r="M91" s="38" t="s">
        <v>702</v>
      </c>
      <c r="N91" s="38" t="s">
        <v>709</v>
      </c>
      <c r="O91" s="38" t="s">
        <v>721</v>
      </c>
      <c r="P91" s="38" t="s">
        <v>732</v>
      </c>
      <c r="Q91" s="38" t="s">
        <v>823</v>
      </c>
      <c r="R91" s="39">
        <v>55.65</v>
      </c>
      <c r="S91" s="39">
        <v>83.57</v>
      </c>
      <c r="T91" s="39" t="str">
        <f>IF('standardised dimensions'!$R91&lt;=_xlfn.PERCENTILE.INC( R91:R712,0.25),"Low",IF(S91&lt;=_xlfn.PERCENTILE.INC(R91:R712,0.5),"Medium","High"))</f>
        <v>Low</v>
      </c>
      <c r="U91" s="40">
        <v>6.6000000000000003E-2</v>
      </c>
      <c r="V91" s="37">
        <v>8</v>
      </c>
      <c r="W91" s="39">
        <f t="shared" si="9"/>
        <v>624.43503999999996</v>
      </c>
      <c r="X91" s="39">
        <f t="shared" si="10"/>
        <v>445.2</v>
      </c>
      <c r="Y91" s="39">
        <f t="shared" si="16"/>
        <v>179.23503999999997</v>
      </c>
      <c r="Z91" s="40">
        <f t="shared" si="17"/>
        <v>0.2870355257449998</v>
      </c>
    </row>
    <row r="92" spans="1:26" x14ac:dyDescent="0.3">
      <c r="A92" s="41" t="s">
        <v>105</v>
      </c>
      <c r="B92" s="42">
        <v>45775</v>
      </c>
      <c r="C92" s="42" t="str">
        <f t="shared" si="11"/>
        <v>Apr-2025</v>
      </c>
      <c r="D92" s="42" t="str">
        <f t="shared" si="12"/>
        <v>Q2-2025</v>
      </c>
      <c r="E92" s="42">
        <v>45792</v>
      </c>
      <c r="F92" s="42">
        <f t="shared" si="13"/>
        <v>45792</v>
      </c>
      <c r="G92" s="43">
        <f t="shared" si="14"/>
        <v>17</v>
      </c>
      <c r="H92" s="29">
        <f>IF(Table1[[#This Row],[LeadTimeDays]]&lt;=7,1,0)</f>
        <v>0</v>
      </c>
      <c r="I92" s="44" t="s">
        <v>647</v>
      </c>
      <c r="J92" s="44" t="s">
        <v>652</v>
      </c>
      <c r="K92" s="44" t="s">
        <v>694</v>
      </c>
      <c r="L92" s="30" t="str">
        <f t="shared" si="15"/>
        <v>Asia→Japan→Nagoya</v>
      </c>
      <c r="M92" s="44" t="s">
        <v>702</v>
      </c>
      <c r="N92" s="44" t="s">
        <v>711</v>
      </c>
      <c r="O92" s="44" t="s">
        <v>725</v>
      </c>
      <c r="P92" s="44" t="s">
        <v>729</v>
      </c>
      <c r="Q92" s="44" t="s">
        <v>824</v>
      </c>
      <c r="R92" s="45">
        <v>691.19</v>
      </c>
      <c r="S92" s="45">
        <v>1284.3</v>
      </c>
      <c r="T92" s="45" t="str">
        <f>IF('standardised dimensions'!$R92&lt;=_xlfn.PERCENTILE.INC( R92:R713,0.25),"Low",IF(S92&lt;=_xlfn.PERCENTILE.INC(R92:R713,0.5),"Medium","High"))</f>
        <v>High</v>
      </c>
      <c r="U92" s="46">
        <v>7.3999999999999996E-2</v>
      </c>
      <c r="V92" s="43">
        <v>7</v>
      </c>
      <c r="W92" s="45">
        <f t="shared" si="9"/>
        <v>8324.8326000000015</v>
      </c>
      <c r="X92" s="45">
        <f t="shared" si="10"/>
        <v>4838.33</v>
      </c>
      <c r="Y92" s="45">
        <f t="shared" si="16"/>
        <v>3486.5026000000016</v>
      </c>
      <c r="Z92" s="46">
        <f t="shared" si="17"/>
        <v>0.41880753253825198</v>
      </c>
    </row>
    <row r="93" spans="1:26" x14ac:dyDescent="0.3">
      <c r="A93" s="35" t="s">
        <v>106</v>
      </c>
      <c r="B93" s="36">
        <v>45817</v>
      </c>
      <c r="C93" s="36" t="str">
        <f t="shared" si="11"/>
        <v>Jun-2025</v>
      </c>
      <c r="D93" s="36" t="str">
        <f t="shared" si="12"/>
        <v>Q2-2025</v>
      </c>
      <c r="E93" s="36">
        <v>45833</v>
      </c>
      <c r="F93" s="36">
        <f t="shared" si="13"/>
        <v>45833</v>
      </c>
      <c r="G93" s="37">
        <f t="shared" si="14"/>
        <v>16</v>
      </c>
      <c r="H93" s="29">
        <f>IF(Table1[[#This Row],[LeadTimeDays]]&lt;=7,1,0)</f>
        <v>0</v>
      </c>
      <c r="I93" s="38" t="s">
        <v>647</v>
      </c>
      <c r="J93" s="38" t="s">
        <v>654</v>
      </c>
      <c r="K93" s="38" t="s">
        <v>696</v>
      </c>
      <c r="L93" s="30" t="str">
        <f t="shared" si="15"/>
        <v>Asia→India→Hyderabad</v>
      </c>
      <c r="M93" s="38" t="s">
        <v>706</v>
      </c>
      <c r="N93" s="38" t="s">
        <v>710</v>
      </c>
      <c r="O93" s="38" t="s">
        <v>724</v>
      </c>
      <c r="P93" s="38" t="s">
        <v>730</v>
      </c>
      <c r="Q93" s="38" t="s">
        <v>825</v>
      </c>
      <c r="R93" s="39">
        <v>527.33000000000004</v>
      </c>
      <c r="S93" s="39">
        <v>911.72</v>
      </c>
      <c r="T93" s="39" t="str">
        <f>IF('standardised dimensions'!$R93&lt;=_xlfn.PERCENTILE.INC( R93:R714,0.25),"Low",IF(S93&lt;=_xlfn.PERCENTILE.INC(R93:R714,0.5),"Medium","High"))</f>
        <v>High</v>
      </c>
      <c r="U93" s="40">
        <v>0.14399999999999999</v>
      </c>
      <c r="V93" s="37">
        <v>25</v>
      </c>
      <c r="W93" s="39">
        <f t="shared" si="9"/>
        <v>19510.808000000001</v>
      </c>
      <c r="X93" s="39">
        <f t="shared" si="10"/>
        <v>13183.250000000002</v>
      </c>
      <c r="Y93" s="39">
        <f t="shared" si="16"/>
        <v>6327.5579999999991</v>
      </c>
      <c r="Z93" s="40">
        <f t="shared" si="17"/>
        <v>0.32431040272652978</v>
      </c>
    </row>
    <row r="94" spans="1:26" x14ac:dyDescent="0.3">
      <c r="A94" s="41" t="s">
        <v>107</v>
      </c>
      <c r="B94" s="42">
        <v>45101</v>
      </c>
      <c r="C94" s="42" t="str">
        <f t="shared" si="11"/>
        <v>Jun-2023</v>
      </c>
      <c r="D94" s="42" t="str">
        <f t="shared" si="12"/>
        <v>Q2-2023</v>
      </c>
      <c r="E94" s="42">
        <v>45100</v>
      </c>
      <c r="F94" s="42">
        <f t="shared" si="13"/>
        <v>45101</v>
      </c>
      <c r="G94" s="43">
        <f t="shared" si="14"/>
        <v>0</v>
      </c>
      <c r="H94" s="29">
        <f>IF(Table1[[#This Row],[LeadTimeDays]]&lt;=7,1,0)</f>
        <v>1</v>
      </c>
      <c r="I94" s="44" t="s">
        <v>648</v>
      </c>
      <c r="J94" s="44" t="s">
        <v>655</v>
      </c>
      <c r="K94" s="44" t="s">
        <v>692</v>
      </c>
      <c r="L94" s="30" t="str">
        <f t="shared" si="15"/>
        <v>Americas→Brazil→Rio de Janeiro</v>
      </c>
      <c r="M94" s="44" t="s">
        <v>703</v>
      </c>
      <c r="N94" s="44" t="s">
        <v>707</v>
      </c>
      <c r="O94" s="44" t="s">
        <v>718</v>
      </c>
      <c r="P94" s="44" t="s">
        <v>728</v>
      </c>
      <c r="Q94" s="44" t="s">
        <v>826</v>
      </c>
      <c r="R94" s="45">
        <v>804.01</v>
      </c>
      <c r="S94" s="45">
        <v>1405.07</v>
      </c>
      <c r="T94" s="45" t="str">
        <f>IF('standardised dimensions'!$R94&lt;=_xlfn.PERCENTILE.INC( R94:R715,0.25),"Low",IF(S94&lt;=_xlfn.PERCENTILE.INC(R94:R715,0.5),"Medium","High"))</f>
        <v>High</v>
      </c>
      <c r="U94" s="46">
        <v>9.6000000000000002E-2</v>
      </c>
      <c r="V94" s="43">
        <v>8</v>
      </c>
      <c r="W94" s="45">
        <f t="shared" si="9"/>
        <v>10161.46624</v>
      </c>
      <c r="X94" s="45">
        <f t="shared" si="10"/>
        <v>6432.08</v>
      </c>
      <c r="Y94" s="45">
        <f t="shared" si="16"/>
        <v>3729.3862399999998</v>
      </c>
      <c r="Z94" s="46">
        <f t="shared" si="17"/>
        <v>0.36701260939287439</v>
      </c>
    </row>
    <row r="95" spans="1:26" x14ac:dyDescent="0.3">
      <c r="A95" s="35" t="s">
        <v>108</v>
      </c>
      <c r="B95" s="36">
        <v>45569</v>
      </c>
      <c r="C95" s="36" t="str">
        <f t="shared" si="11"/>
        <v>Oct-2024</v>
      </c>
      <c r="D95" s="36" t="str">
        <f t="shared" si="12"/>
        <v>Q4-2024</v>
      </c>
      <c r="E95" s="36">
        <v>45598</v>
      </c>
      <c r="F95" s="36">
        <f t="shared" si="13"/>
        <v>45598</v>
      </c>
      <c r="G95" s="37">
        <f t="shared" si="14"/>
        <v>29</v>
      </c>
      <c r="H95" s="29">
        <f>IF(Table1[[#This Row],[LeadTimeDays]]&lt;=7,1,0)</f>
        <v>0</v>
      </c>
      <c r="I95" s="38" t="s">
        <v>646</v>
      </c>
      <c r="J95" s="38" t="s">
        <v>651</v>
      </c>
      <c r="K95" s="38" t="s">
        <v>669</v>
      </c>
      <c r="L95" s="30" t="str">
        <f t="shared" si="15"/>
        <v>Africa→Nigeria→Abuja</v>
      </c>
      <c r="M95" s="38" t="s">
        <v>701</v>
      </c>
      <c r="N95" s="38" t="s">
        <v>710</v>
      </c>
      <c r="O95" s="38" t="s">
        <v>721</v>
      </c>
      <c r="P95" s="38" t="s">
        <v>733</v>
      </c>
      <c r="Q95" s="38" t="s">
        <v>827</v>
      </c>
      <c r="R95" s="39">
        <v>412.09</v>
      </c>
      <c r="S95" s="39">
        <v>968.94</v>
      </c>
      <c r="T95" s="39" t="str">
        <f>IF('standardised dimensions'!$R95&lt;=_xlfn.PERCENTILE.INC( R95:R716,0.25),"Low",IF(S95&lt;=_xlfn.PERCENTILE.INC(R95:R716,0.5),"Medium","High"))</f>
        <v>High</v>
      </c>
      <c r="U95" s="40">
        <v>9.9000000000000005E-2</v>
      </c>
      <c r="V95" s="37">
        <v>23</v>
      </c>
      <c r="W95" s="39">
        <f t="shared" si="9"/>
        <v>20079.343620000003</v>
      </c>
      <c r="X95" s="39">
        <f t="shared" si="10"/>
        <v>9478.07</v>
      </c>
      <c r="Y95" s="39">
        <f t="shared" si="16"/>
        <v>10601.273620000004</v>
      </c>
      <c r="Z95" s="40">
        <f t="shared" si="17"/>
        <v>0.52796913189137418</v>
      </c>
    </row>
    <row r="96" spans="1:26" x14ac:dyDescent="0.3">
      <c r="A96" s="41" t="s">
        <v>109</v>
      </c>
      <c r="B96" s="42">
        <v>45910</v>
      </c>
      <c r="C96" s="42" t="str">
        <f t="shared" si="11"/>
        <v>Sep-2025</v>
      </c>
      <c r="D96" s="42" t="str">
        <f t="shared" si="12"/>
        <v>Q3-2025</v>
      </c>
      <c r="E96" s="42">
        <v>45930</v>
      </c>
      <c r="F96" s="42">
        <f t="shared" si="13"/>
        <v>45930</v>
      </c>
      <c r="G96" s="43">
        <f t="shared" si="14"/>
        <v>20</v>
      </c>
      <c r="H96" s="29">
        <f>IF(Table1[[#This Row],[LeadTimeDays]]&lt;=7,1,0)</f>
        <v>0</v>
      </c>
      <c r="I96" s="44" t="s">
        <v>646</v>
      </c>
      <c r="J96" s="44" t="s">
        <v>650</v>
      </c>
      <c r="K96" s="44" t="s">
        <v>675</v>
      </c>
      <c r="L96" s="30" t="str">
        <f t="shared" si="15"/>
        <v>Africa→Kenya→Mombasa</v>
      </c>
      <c r="M96" s="44" t="s">
        <v>701</v>
      </c>
      <c r="N96" s="44" t="s">
        <v>711</v>
      </c>
      <c r="O96" s="44" t="s">
        <v>716</v>
      </c>
      <c r="P96" s="44" t="s">
        <v>730</v>
      </c>
      <c r="Q96" s="44" t="s">
        <v>828</v>
      </c>
      <c r="R96" s="45">
        <v>1009.48</v>
      </c>
      <c r="S96" s="45">
        <v>1088.81</v>
      </c>
      <c r="T96" s="45" t="str">
        <f>IF('standardised dimensions'!$R96&lt;=_xlfn.PERCENTILE.INC( R96:R717,0.25),"Low",IF(S96&lt;=_xlfn.PERCENTILE.INC(R96:R717,0.5),"Medium","High"))</f>
        <v>High</v>
      </c>
      <c r="U96" s="46">
        <v>0.16</v>
      </c>
      <c r="V96" s="43">
        <v>6</v>
      </c>
      <c r="W96" s="45">
        <f t="shared" si="9"/>
        <v>5487.6023999999998</v>
      </c>
      <c r="X96" s="45">
        <f t="shared" si="10"/>
        <v>6056.88</v>
      </c>
      <c r="Y96" s="45">
        <f t="shared" si="16"/>
        <v>-569.27760000000035</v>
      </c>
      <c r="Z96" s="46">
        <f t="shared" si="17"/>
        <v>-0.10373885688219693</v>
      </c>
    </row>
    <row r="97" spans="1:26" x14ac:dyDescent="0.3">
      <c r="A97" s="35" t="s">
        <v>110</v>
      </c>
      <c r="B97" s="36">
        <v>45022</v>
      </c>
      <c r="C97" s="36" t="str">
        <f t="shared" si="11"/>
        <v>Apr-2023</v>
      </c>
      <c r="D97" s="36" t="str">
        <f t="shared" si="12"/>
        <v>Q2-2023</v>
      </c>
      <c r="E97" s="36">
        <v>45043</v>
      </c>
      <c r="F97" s="36">
        <f t="shared" si="13"/>
        <v>45043</v>
      </c>
      <c r="G97" s="37">
        <f t="shared" si="14"/>
        <v>21</v>
      </c>
      <c r="H97" s="29">
        <f>IF(Table1[[#This Row],[LeadTimeDays]]&lt;=7,1,0)</f>
        <v>0</v>
      </c>
      <c r="I97" s="38" t="s">
        <v>649</v>
      </c>
      <c r="J97" s="38" t="s">
        <v>658</v>
      </c>
      <c r="K97" s="38" t="s">
        <v>693</v>
      </c>
      <c r="L97" s="30" t="str">
        <f t="shared" si="15"/>
        <v>Europe→United Kingdom→Manchester</v>
      </c>
      <c r="M97" s="38" t="s">
        <v>706</v>
      </c>
      <c r="N97" s="38" t="s">
        <v>710</v>
      </c>
      <c r="O97" s="38" t="s">
        <v>714</v>
      </c>
      <c r="P97" s="38" t="s">
        <v>728</v>
      </c>
      <c r="Q97" s="38" t="s">
        <v>829</v>
      </c>
      <c r="R97" s="39">
        <v>1084.79</v>
      </c>
      <c r="S97" s="39">
        <v>2484.9899999999998</v>
      </c>
      <c r="T97" s="39" t="str">
        <f>IF('standardised dimensions'!$R97&lt;=_xlfn.PERCENTILE.INC( R97:R718,0.25),"Low",IF(S97&lt;=_xlfn.PERCENTILE.INC(R97:R718,0.5),"Medium","High"))</f>
        <v>High</v>
      </c>
      <c r="U97" s="40">
        <v>3.4000000000000002E-2</v>
      </c>
      <c r="V97" s="37">
        <v>18</v>
      </c>
      <c r="W97" s="39">
        <f t="shared" si="9"/>
        <v>43209.006119999991</v>
      </c>
      <c r="X97" s="39">
        <f t="shared" si="10"/>
        <v>19526.22</v>
      </c>
      <c r="Y97" s="39">
        <f t="shared" si="16"/>
        <v>23682.78611999999</v>
      </c>
      <c r="Z97" s="40">
        <f t="shared" si="17"/>
        <v>0.54809837685755114</v>
      </c>
    </row>
    <row r="98" spans="1:26" x14ac:dyDescent="0.3">
      <c r="A98" s="41" t="s">
        <v>111</v>
      </c>
      <c r="B98" s="42">
        <v>45870</v>
      </c>
      <c r="C98" s="42" t="str">
        <f t="shared" si="11"/>
        <v>Aug-2025</v>
      </c>
      <c r="D98" s="42" t="str">
        <f t="shared" si="12"/>
        <v>Q3-2025</v>
      </c>
      <c r="E98" s="42">
        <v>45885</v>
      </c>
      <c r="F98" s="42">
        <f t="shared" si="13"/>
        <v>45885</v>
      </c>
      <c r="G98" s="43">
        <f t="shared" si="14"/>
        <v>15</v>
      </c>
      <c r="H98" s="29">
        <f>IF(Table1[[#This Row],[LeadTimeDays]]&lt;=7,1,0)</f>
        <v>0</v>
      </c>
      <c r="I98" s="44" t="s">
        <v>647</v>
      </c>
      <c r="J98" s="44" t="s">
        <v>654</v>
      </c>
      <c r="K98" s="44" t="s">
        <v>1426</v>
      </c>
      <c r="L98" s="30" t="str">
        <f t="shared" si="15"/>
        <v>Asia→India→Unknown</v>
      </c>
      <c r="M98" s="44" t="s">
        <v>706</v>
      </c>
      <c r="N98" s="44" t="s">
        <v>711</v>
      </c>
      <c r="O98" s="44" t="s">
        <v>719</v>
      </c>
      <c r="P98" s="44" t="s">
        <v>732</v>
      </c>
      <c r="Q98" s="44" t="s">
        <v>830</v>
      </c>
      <c r="R98" s="45">
        <v>24.44</v>
      </c>
      <c r="S98" s="45">
        <v>28.69</v>
      </c>
      <c r="T98" s="45" t="str">
        <f>IF('standardised dimensions'!$R98&lt;=_xlfn.PERCENTILE.INC( R98:R719,0.25),"Low",IF(S98&lt;=_xlfn.PERCENTILE.INC(R98:R719,0.5),"Medium","High"))</f>
        <v>Low</v>
      </c>
      <c r="U98" s="46">
        <v>0.14599999999999999</v>
      </c>
      <c r="V98" s="43">
        <v>6</v>
      </c>
      <c r="W98" s="45">
        <f t="shared" si="9"/>
        <v>147.00756000000001</v>
      </c>
      <c r="X98" s="45">
        <f t="shared" si="10"/>
        <v>146.64000000000001</v>
      </c>
      <c r="Y98" s="45">
        <f t="shared" si="16"/>
        <v>0.36755999999999744</v>
      </c>
      <c r="Z98" s="46">
        <f t="shared" si="17"/>
        <v>2.5002795774584476E-3</v>
      </c>
    </row>
    <row r="99" spans="1:26" x14ac:dyDescent="0.3">
      <c r="A99" s="35" t="s">
        <v>112</v>
      </c>
      <c r="B99" s="36">
        <v>45440</v>
      </c>
      <c r="C99" s="36" t="str">
        <f t="shared" si="11"/>
        <v>May-2024</v>
      </c>
      <c r="D99" s="36" t="str">
        <f t="shared" si="12"/>
        <v>Q2-2024</v>
      </c>
      <c r="E99" s="36">
        <v>45438</v>
      </c>
      <c r="F99" s="36">
        <f t="shared" si="13"/>
        <v>45440</v>
      </c>
      <c r="G99" s="37">
        <f t="shared" si="14"/>
        <v>0</v>
      </c>
      <c r="H99" s="29">
        <f>IF(Table1[[#This Row],[LeadTimeDays]]&lt;=7,1,0)</f>
        <v>1</v>
      </c>
      <c r="I99" s="38" t="s">
        <v>646</v>
      </c>
      <c r="J99" s="38" t="s">
        <v>651</v>
      </c>
      <c r="K99" s="38" t="s">
        <v>669</v>
      </c>
      <c r="L99" s="30" t="str">
        <f t="shared" si="15"/>
        <v>Africa→Nigeria→Abuja</v>
      </c>
      <c r="M99" s="38" t="s">
        <v>706</v>
      </c>
      <c r="N99" s="38" t="s">
        <v>708</v>
      </c>
      <c r="O99" s="38" t="s">
        <v>721</v>
      </c>
      <c r="P99" s="38" t="s">
        <v>733</v>
      </c>
      <c r="Q99" s="38" t="s">
        <v>831</v>
      </c>
      <c r="R99" s="39">
        <v>1227.08</v>
      </c>
      <c r="S99" s="39">
        <v>1896.62</v>
      </c>
      <c r="T99" s="39" t="str">
        <f>IF('standardised dimensions'!$R99&lt;=_xlfn.PERCENTILE.INC( R99:R720,0.25),"Low",IF(S99&lt;=_xlfn.PERCENTILE.INC(R99:R720,0.5),"Medium","High"))</f>
        <v>High</v>
      </c>
      <c r="U99" s="40">
        <v>0</v>
      </c>
      <c r="V99" s="37">
        <v>18</v>
      </c>
      <c r="W99" s="39">
        <f t="shared" si="9"/>
        <v>34139.159999999996</v>
      </c>
      <c r="X99" s="39">
        <f t="shared" si="10"/>
        <v>22087.439999999999</v>
      </c>
      <c r="Y99" s="39">
        <f t="shared" si="16"/>
        <v>12051.719999999998</v>
      </c>
      <c r="Z99" s="40">
        <f t="shared" si="17"/>
        <v>0.353017473189147</v>
      </c>
    </row>
    <row r="100" spans="1:26" x14ac:dyDescent="0.3">
      <c r="A100" s="41" t="s">
        <v>113</v>
      </c>
      <c r="B100" s="42">
        <v>45860</v>
      </c>
      <c r="C100" s="42" t="str">
        <f t="shared" si="11"/>
        <v>Jul-2025</v>
      </c>
      <c r="D100" s="42" t="str">
        <f t="shared" si="12"/>
        <v>Q3-2025</v>
      </c>
      <c r="E100" s="42">
        <v>45887</v>
      </c>
      <c r="F100" s="42">
        <f t="shared" si="13"/>
        <v>45887</v>
      </c>
      <c r="G100" s="43">
        <f t="shared" si="14"/>
        <v>27</v>
      </c>
      <c r="H100" s="29">
        <f>IF(Table1[[#This Row],[LeadTimeDays]]&lt;=7,1,0)</f>
        <v>0</v>
      </c>
      <c r="I100" s="44" t="s">
        <v>647</v>
      </c>
      <c r="J100" s="44" t="s">
        <v>659</v>
      </c>
      <c r="K100" s="44" t="s">
        <v>676</v>
      </c>
      <c r="L100" s="30" t="str">
        <f t="shared" si="15"/>
        <v>Asia→China→Shenzhen</v>
      </c>
      <c r="M100" s="44" t="s">
        <v>703</v>
      </c>
      <c r="N100" s="44" t="s">
        <v>709</v>
      </c>
      <c r="O100" s="44" t="s">
        <v>724</v>
      </c>
      <c r="P100" s="44" t="s">
        <v>729</v>
      </c>
      <c r="Q100" s="44" t="s">
        <v>832</v>
      </c>
      <c r="R100" s="45">
        <v>547.32000000000005</v>
      </c>
      <c r="S100" s="45">
        <v>419.17</v>
      </c>
      <c r="T100" s="45" t="str">
        <f>IF('standardised dimensions'!$R100&lt;=_xlfn.PERCENTILE.INC( R100:R721,0.25),"Low",IF(S100&lt;=_xlfn.PERCENTILE.INC(R100:R721,0.5),"Medium","High"))</f>
        <v>Medium</v>
      </c>
      <c r="U100" s="46">
        <v>9.1999999999999998E-2</v>
      </c>
      <c r="V100" s="43">
        <v>14</v>
      </c>
      <c r="W100" s="45">
        <f t="shared" si="9"/>
        <v>5328.4890400000004</v>
      </c>
      <c r="X100" s="45">
        <f t="shared" si="10"/>
        <v>7662.4800000000005</v>
      </c>
      <c r="Y100" s="45">
        <f t="shared" si="16"/>
        <v>-2333.9909600000001</v>
      </c>
      <c r="Z100" s="46">
        <f t="shared" si="17"/>
        <v>-0.43802116181137907</v>
      </c>
    </row>
    <row r="101" spans="1:26" x14ac:dyDescent="0.3">
      <c r="A101" s="35" t="s">
        <v>114</v>
      </c>
      <c r="B101" s="36">
        <v>44985</v>
      </c>
      <c r="C101" s="36" t="str">
        <f t="shared" si="11"/>
        <v>Feb-2023</v>
      </c>
      <c r="D101" s="36" t="str">
        <f t="shared" si="12"/>
        <v>Q1-2023</v>
      </c>
      <c r="E101" s="36">
        <v>45005</v>
      </c>
      <c r="F101" s="36">
        <f t="shared" si="13"/>
        <v>45005</v>
      </c>
      <c r="G101" s="37">
        <f t="shared" si="14"/>
        <v>20</v>
      </c>
      <c r="H101" s="29">
        <f>IF(Table1[[#This Row],[LeadTimeDays]]&lt;=7,1,0)</f>
        <v>0</v>
      </c>
      <c r="I101" s="38" t="s">
        <v>649</v>
      </c>
      <c r="J101" s="38" t="s">
        <v>656</v>
      </c>
      <c r="K101" s="38" t="s">
        <v>671</v>
      </c>
      <c r="L101" s="30" t="str">
        <f t="shared" si="15"/>
        <v>Europe→Germany→Berlin</v>
      </c>
      <c r="M101" s="38" t="s">
        <v>705</v>
      </c>
      <c r="N101" s="38" t="s">
        <v>711</v>
      </c>
      <c r="O101" s="38" t="s">
        <v>722</v>
      </c>
      <c r="P101" s="38" t="s">
        <v>731</v>
      </c>
      <c r="Q101" s="38" t="s">
        <v>833</v>
      </c>
      <c r="R101" s="39">
        <v>1200.78</v>
      </c>
      <c r="S101" s="39">
        <v>2001.17</v>
      </c>
      <c r="T101" s="39" t="str">
        <f>IF('standardised dimensions'!$R101&lt;=_xlfn.PERCENTILE.INC( R101:R722,0.25),"Low",IF(S101&lt;=_xlfn.PERCENTILE.INC(R101:R722,0.5),"Medium","High"))</f>
        <v>High</v>
      </c>
      <c r="U101" s="40">
        <v>0.29199999999999998</v>
      </c>
      <c r="V101" s="37">
        <v>18</v>
      </c>
      <c r="W101" s="39">
        <f t="shared" si="9"/>
        <v>25502.910479999999</v>
      </c>
      <c r="X101" s="39">
        <f t="shared" si="10"/>
        <v>21614.04</v>
      </c>
      <c r="Y101" s="39">
        <f t="shared" si="16"/>
        <v>3888.8704799999978</v>
      </c>
      <c r="Z101" s="40">
        <f t="shared" si="17"/>
        <v>0.15248732034132906</v>
      </c>
    </row>
    <row r="102" spans="1:26" x14ac:dyDescent="0.3">
      <c r="A102" s="41" t="s">
        <v>115</v>
      </c>
      <c r="B102" s="42">
        <v>45684</v>
      </c>
      <c r="C102" s="42" t="str">
        <f t="shared" si="11"/>
        <v>Jan-2025</v>
      </c>
      <c r="D102" s="42" t="str">
        <f t="shared" si="12"/>
        <v>Q1-2025</v>
      </c>
      <c r="E102" s="42">
        <v>45703</v>
      </c>
      <c r="F102" s="42">
        <f t="shared" si="13"/>
        <v>45703</v>
      </c>
      <c r="G102" s="43">
        <f t="shared" si="14"/>
        <v>19</v>
      </c>
      <c r="H102" s="29">
        <f>IF(Table1[[#This Row],[LeadTimeDays]]&lt;=7,1,0)</f>
        <v>0</v>
      </c>
      <c r="I102" s="44" t="s">
        <v>647</v>
      </c>
      <c r="J102" s="44" t="s">
        <v>659</v>
      </c>
      <c r="K102" s="44" t="s">
        <v>676</v>
      </c>
      <c r="L102" s="30" t="str">
        <f t="shared" si="15"/>
        <v>Asia→China→Shenzhen</v>
      </c>
      <c r="M102" s="44" t="s">
        <v>703</v>
      </c>
      <c r="N102" s="44" t="s">
        <v>711</v>
      </c>
      <c r="O102" s="44" t="s">
        <v>716</v>
      </c>
      <c r="P102" s="44" t="s">
        <v>730</v>
      </c>
      <c r="Q102" s="44" t="s">
        <v>834</v>
      </c>
      <c r="R102" s="45">
        <v>1253.22</v>
      </c>
      <c r="S102" s="45">
        <v>3104.71</v>
      </c>
      <c r="T102" s="45" t="str">
        <f>IF('standardised dimensions'!$R102&lt;=_xlfn.PERCENTILE.INC( R102:R723,0.25),"Low",IF(S102&lt;=_xlfn.PERCENTILE.INC(R102:R723,0.5),"Medium","High"))</f>
        <v>High</v>
      </c>
      <c r="U102" s="46">
        <v>0</v>
      </c>
      <c r="V102" s="43">
        <v>17</v>
      </c>
      <c r="W102" s="45">
        <f t="shared" si="9"/>
        <v>52780.07</v>
      </c>
      <c r="X102" s="45">
        <f t="shared" si="10"/>
        <v>21304.74</v>
      </c>
      <c r="Y102" s="45">
        <f t="shared" si="16"/>
        <v>31475.329999999998</v>
      </c>
      <c r="Z102" s="46">
        <f t="shared" si="17"/>
        <v>0.59634877331538205</v>
      </c>
    </row>
    <row r="103" spans="1:26" x14ac:dyDescent="0.3">
      <c r="A103" s="35" t="s">
        <v>116</v>
      </c>
      <c r="B103" s="36">
        <v>45304</v>
      </c>
      <c r="C103" s="36" t="str">
        <f t="shared" si="11"/>
        <v>Jan-2024</v>
      </c>
      <c r="D103" s="36" t="str">
        <f t="shared" si="12"/>
        <v>Q1-2024</v>
      </c>
      <c r="E103" s="36">
        <v>45313</v>
      </c>
      <c r="F103" s="36">
        <f t="shared" si="13"/>
        <v>45313</v>
      </c>
      <c r="G103" s="37">
        <f t="shared" si="14"/>
        <v>9</v>
      </c>
      <c r="H103" s="29">
        <f>IF(Table1[[#This Row],[LeadTimeDays]]&lt;=7,1,0)</f>
        <v>0</v>
      </c>
      <c r="I103" s="38" t="s">
        <v>647</v>
      </c>
      <c r="J103" s="38" t="s">
        <v>654</v>
      </c>
      <c r="K103" s="38" t="s">
        <v>691</v>
      </c>
      <c r="L103" s="30" t="str">
        <f t="shared" si="15"/>
        <v>Asia→India→Mumbai</v>
      </c>
      <c r="M103" s="38" t="s">
        <v>706</v>
      </c>
      <c r="N103" s="38" t="s">
        <v>709</v>
      </c>
      <c r="O103" s="38" t="s">
        <v>713</v>
      </c>
      <c r="P103" s="38" t="s">
        <v>727</v>
      </c>
      <c r="Q103" s="38" t="s">
        <v>835</v>
      </c>
      <c r="R103" s="39">
        <v>313.60000000000002</v>
      </c>
      <c r="S103" s="39">
        <v>334.28</v>
      </c>
      <c r="T103" s="39" t="str">
        <f>IF('standardised dimensions'!$R103&lt;=_xlfn.PERCENTILE.INC( R103:R724,0.25),"Low",IF(S103&lt;=_xlfn.PERCENTILE.INC(R103:R724,0.5),"Medium","High"))</f>
        <v>Low</v>
      </c>
      <c r="U103" s="40">
        <v>0.14000000000000001</v>
      </c>
      <c r="V103" s="37">
        <v>22</v>
      </c>
      <c r="W103" s="39">
        <f t="shared" si="9"/>
        <v>6324.5775999999996</v>
      </c>
      <c r="X103" s="39">
        <f t="shared" si="10"/>
        <v>6899.2000000000007</v>
      </c>
      <c r="Y103" s="39">
        <f t="shared" si="16"/>
        <v>-574.62240000000111</v>
      </c>
      <c r="Z103" s="40">
        <f t="shared" si="17"/>
        <v>-9.0855458868905517E-2</v>
      </c>
    </row>
    <row r="104" spans="1:26" x14ac:dyDescent="0.3">
      <c r="A104" s="41" t="s">
        <v>117</v>
      </c>
      <c r="B104" s="42">
        <v>45747</v>
      </c>
      <c r="C104" s="42" t="str">
        <f t="shared" si="11"/>
        <v>Mar-2025</v>
      </c>
      <c r="D104" s="42" t="str">
        <f t="shared" si="12"/>
        <v>Q1-2025</v>
      </c>
      <c r="E104" s="42">
        <v>45751</v>
      </c>
      <c r="F104" s="42">
        <f t="shared" si="13"/>
        <v>45751</v>
      </c>
      <c r="G104" s="43">
        <f t="shared" si="14"/>
        <v>4</v>
      </c>
      <c r="H104" s="29">
        <f>IF(Table1[[#This Row],[LeadTimeDays]]&lt;=7,1,0)</f>
        <v>1</v>
      </c>
      <c r="I104" s="44" t="s">
        <v>646</v>
      </c>
      <c r="J104" s="44" t="s">
        <v>650</v>
      </c>
      <c r="K104" s="44" t="s">
        <v>678</v>
      </c>
      <c r="L104" s="30" t="str">
        <f t="shared" si="15"/>
        <v>Africa→Kenya→Nakuru</v>
      </c>
      <c r="M104" s="44" t="s">
        <v>701</v>
      </c>
      <c r="N104" s="44" t="s">
        <v>711</v>
      </c>
      <c r="O104" s="44" t="s">
        <v>712</v>
      </c>
      <c r="P104" s="44" t="s">
        <v>731</v>
      </c>
      <c r="Q104" s="44" t="s">
        <v>836</v>
      </c>
      <c r="R104" s="45">
        <v>862.08</v>
      </c>
      <c r="S104" s="45">
        <v>1952.83</v>
      </c>
      <c r="T104" s="45" t="str">
        <f>IF('standardised dimensions'!$R104&lt;=_xlfn.PERCENTILE.INC( R104:R725,0.25),"Low",IF(S104&lt;=_xlfn.PERCENTILE.INC(R104:R725,0.5),"Medium","High"))</f>
        <v>High</v>
      </c>
      <c r="U104" s="46">
        <v>0</v>
      </c>
      <c r="V104" s="43">
        <v>7</v>
      </c>
      <c r="W104" s="45">
        <f t="shared" si="9"/>
        <v>13669.81</v>
      </c>
      <c r="X104" s="45">
        <f t="shared" si="10"/>
        <v>6034.56</v>
      </c>
      <c r="Y104" s="45">
        <f t="shared" si="16"/>
        <v>7635.2499999999991</v>
      </c>
      <c r="Z104" s="46">
        <f t="shared" si="17"/>
        <v>0.5585483631447693</v>
      </c>
    </row>
    <row r="105" spans="1:26" x14ac:dyDescent="0.3">
      <c r="A105" s="35" t="s">
        <v>118</v>
      </c>
      <c r="B105" s="36">
        <v>45631</v>
      </c>
      <c r="C105" s="36" t="str">
        <f t="shared" si="11"/>
        <v>Dec-2024</v>
      </c>
      <c r="D105" s="36" t="str">
        <f t="shared" si="12"/>
        <v>Q4-2024</v>
      </c>
      <c r="E105" s="36">
        <v>45654</v>
      </c>
      <c r="F105" s="36">
        <f t="shared" si="13"/>
        <v>45654</v>
      </c>
      <c r="G105" s="37">
        <f t="shared" si="14"/>
        <v>23</v>
      </c>
      <c r="H105" s="29">
        <f>IF(Table1[[#This Row],[LeadTimeDays]]&lt;=7,1,0)</f>
        <v>0</v>
      </c>
      <c r="I105" s="38" t="s">
        <v>648</v>
      </c>
      <c r="J105" s="38" t="s">
        <v>653</v>
      </c>
      <c r="K105" s="38" t="s">
        <v>688</v>
      </c>
      <c r="L105" s="30" t="str">
        <f t="shared" si="15"/>
        <v>Americas→Canada→Vancouver</v>
      </c>
      <c r="M105" s="38" t="s">
        <v>701</v>
      </c>
      <c r="N105" s="38" t="s">
        <v>711</v>
      </c>
      <c r="O105" s="38" t="s">
        <v>721</v>
      </c>
      <c r="P105" s="38" t="s">
        <v>733</v>
      </c>
      <c r="Q105" s="38" t="s">
        <v>837</v>
      </c>
      <c r="R105" s="39">
        <v>107.03</v>
      </c>
      <c r="S105" s="39">
        <v>242.29</v>
      </c>
      <c r="T105" s="39" t="str">
        <f>IF('standardised dimensions'!$R105&lt;=_xlfn.PERCENTILE.INC( R105:R726,0.25),"Low",IF(S105&lt;=_xlfn.PERCENTILE.INC(R105:R726,0.5),"Medium","High"))</f>
        <v>Low</v>
      </c>
      <c r="U105" s="40">
        <v>0.18</v>
      </c>
      <c r="V105" s="37">
        <v>30</v>
      </c>
      <c r="W105" s="39">
        <f t="shared" si="9"/>
        <v>5960.3340000000007</v>
      </c>
      <c r="X105" s="39">
        <f t="shared" si="10"/>
        <v>3210.9</v>
      </c>
      <c r="Y105" s="39">
        <f t="shared" si="16"/>
        <v>2749.4340000000007</v>
      </c>
      <c r="Z105" s="40">
        <f t="shared" si="17"/>
        <v>0.46128857879440988</v>
      </c>
    </row>
    <row r="106" spans="1:26" x14ac:dyDescent="0.3">
      <c r="A106" s="41" t="s">
        <v>119</v>
      </c>
      <c r="B106" s="42">
        <v>45549</v>
      </c>
      <c r="C106" s="42" t="str">
        <f t="shared" si="11"/>
        <v>Sep-2024</v>
      </c>
      <c r="D106" s="42" t="str">
        <f t="shared" si="12"/>
        <v>Q3-2024</v>
      </c>
      <c r="E106" s="42">
        <v>45570</v>
      </c>
      <c r="F106" s="42">
        <f t="shared" si="13"/>
        <v>45570</v>
      </c>
      <c r="G106" s="43">
        <f t="shared" si="14"/>
        <v>21</v>
      </c>
      <c r="H106" s="29">
        <f>IF(Table1[[#This Row],[LeadTimeDays]]&lt;=7,1,0)</f>
        <v>0</v>
      </c>
      <c r="I106" s="44" t="s">
        <v>647</v>
      </c>
      <c r="J106" s="44" t="s">
        <v>659</v>
      </c>
      <c r="K106" s="44" t="s">
        <v>685</v>
      </c>
      <c r="L106" s="30" t="str">
        <f t="shared" si="15"/>
        <v>Asia→China→Shanghai</v>
      </c>
      <c r="M106" s="44" t="s">
        <v>705</v>
      </c>
      <c r="N106" s="44" t="s">
        <v>708</v>
      </c>
      <c r="O106" s="44" t="s">
        <v>722</v>
      </c>
      <c r="P106" s="44" t="s">
        <v>731</v>
      </c>
      <c r="Q106" s="44" t="s">
        <v>838</v>
      </c>
      <c r="R106" s="45">
        <v>1405.56</v>
      </c>
      <c r="S106" s="45">
        <v>2968.87</v>
      </c>
      <c r="T106" s="45" t="str">
        <f>IF('standardised dimensions'!$R106&lt;=_xlfn.PERCENTILE.INC( R106:R727,0.25),"Low",IF(S106&lt;=_xlfn.PERCENTILE.INC(R106:R727,0.5),"Medium","High"))</f>
        <v>High</v>
      </c>
      <c r="U106" s="46">
        <v>0.16900000000000001</v>
      </c>
      <c r="V106" s="43">
        <v>5</v>
      </c>
      <c r="W106" s="45">
        <f t="shared" si="9"/>
        <v>12335.654849999999</v>
      </c>
      <c r="X106" s="45">
        <f t="shared" si="10"/>
        <v>7027.7999999999993</v>
      </c>
      <c r="Y106" s="45">
        <f t="shared" si="16"/>
        <v>5307.8548499999997</v>
      </c>
      <c r="Z106" s="46">
        <f t="shared" si="17"/>
        <v>0.4302856163327235</v>
      </c>
    </row>
    <row r="107" spans="1:26" x14ac:dyDescent="0.3">
      <c r="A107" s="35" t="s">
        <v>120</v>
      </c>
      <c r="B107" s="36">
        <v>45433</v>
      </c>
      <c r="C107" s="36" t="str">
        <f t="shared" si="11"/>
        <v>May-2024</v>
      </c>
      <c r="D107" s="36" t="str">
        <f t="shared" si="12"/>
        <v>Q2-2024</v>
      </c>
      <c r="E107" s="36">
        <v>45439</v>
      </c>
      <c r="F107" s="36">
        <f t="shared" si="13"/>
        <v>45439</v>
      </c>
      <c r="G107" s="37">
        <f t="shared" si="14"/>
        <v>6</v>
      </c>
      <c r="H107" s="29">
        <f>IF(Table1[[#This Row],[LeadTimeDays]]&lt;=7,1,0)</f>
        <v>1</v>
      </c>
      <c r="I107" s="38" t="s">
        <v>646</v>
      </c>
      <c r="J107" s="38" t="s">
        <v>661</v>
      </c>
      <c r="K107" s="38" t="s">
        <v>682</v>
      </c>
      <c r="L107" s="30" t="str">
        <f t="shared" si="15"/>
        <v>Africa→South Africa→Johannesburg</v>
      </c>
      <c r="M107" s="38" t="s">
        <v>703</v>
      </c>
      <c r="N107" s="38" t="s">
        <v>708</v>
      </c>
      <c r="O107" s="38" t="s">
        <v>724</v>
      </c>
      <c r="P107" s="38" t="s">
        <v>727</v>
      </c>
      <c r="Q107" s="38" t="s">
        <v>839</v>
      </c>
      <c r="R107" s="39">
        <v>1157.51</v>
      </c>
      <c r="S107" s="39">
        <v>1394.3</v>
      </c>
      <c r="T107" s="39" t="str">
        <f>IF('standardised dimensions'!$R107&lt;=_xlfn.PERCENTILE.INC( R107:R728,0.25),"Low",IF(S107&lt;=_xlfn.PERCENTILE.INC(R107:R728,0.5),"Medium","High"))</f>
        <v>High</v>
      </c>
      <c r="U107" s="40">
        <v>0.27800000000000002</v>
      </c>
      <c r="V107" s="37">
        <v>12</v>
      </c>
      <c r="W107" s="39">
        <f t="shared" si="9"/>
        <v>12080.215199999999</v>
      </c>
      <c r="X107" s="39">
        <f t="shared" si="10"/>
        <v>13890.119999999999</v>
      </c>
      <c r="Y107" s="39">
        <f t="shared" si="16"/>
        <v>-1809.9048000000003</v>
      </c>
      <c r="Z107" s="40">
        <f t="shared" si="17"/>
        <v>-0.14982388724333326</v>
      </c>
    </row>
    <row r="108" spans="1:26" x14ac:dyDescent="0.3">
      <c r="A108" s="41" t="s">
        <v>121</v>
      </c>
      <c r="B108" s="42">
        <v>45057</v>
      </c>
      <c r="C108" s="42" t="str">
        <f t="shared" si="11"/>
        <v>May-2023</v>
      </c>
      <c r="D108" s="42" t="str">
        <f t="shared" si="12"/>
        <v>Q2-2023</v>
      </c>
      <c r="E108" s="42">
        <v>45084</v>
      </c>
      <c r="F108" s="42">
        <f t="shared" si="13"/>
        <v>45084</v>
      </c>
      <c r="G108" s="43">
        <f t="shared" si="14"/>
        <v>27</v>
      </c>
      <c r="H108" s="29">
        <f>IF(Table1[[#This Row],[LeadTimeDays]]&lt;=7,1,0)</f>
        <v>0</v>
      </c>
      <c r="I108" s="44" t="s">
        <v>646</v>
      </c>
      <c r="J108" s="44" t="s">
        <v>650</v>
      </c>
      <c r="K108" s="44" t="s">
        <v>675</v>
      </c>
      <c r="L108" s="30" t="str">
        <f t="shared" si="15"/>
        <v>Africa→Kenya→Mombasa</v>
      </c>
      <c r="M108" s="44" t="s">
        <v>701</v>
      </c>
      <c r="N108" s="44" t="s">
        <v>708</v>
      </c>
      <c r="O108" s="44" t="s">
        <v>713</v>
      </c>
      <c r="P108" s="44" t="s">
        <v>730</v>
      </c>
      <c r="Q108" s="44" t="s">
        <v>840</v>
      </c>
      <c r="R108" s="45">
        <v>12.85</v>
      </c>
      <c r="S108" s="45">
        <v>15.41</v>
      </c>
      <c r="T108" s="45" t="str">
        <f>IF('standardised dimensions'!$R108&lt;=_xlfn.PERCENTILE.INC( R108:R729,0.25),"Low",IF(S108&lt;=_xlfn.PERCENTILE.INC(R108:R729,0.5),"Medium","High"))</f>
        <v>Low</v>
      </c>
      <c r="U108" s="46">
        <v>0.13700000000000001</v>
      </c>
      <c r="V108" s="43">
        <v>39</v>
      </c>
      <c r="W108" s="45">
        <f t="shared" si="9"/>
        <v>518.65436999999997</v>
      </c>
      <c r="X108" s="45">
        <f t="shared" si="10"/>
        <v>501.15</v>
      </c>
      <c r="Y108" s="45">
        <f t="shared" si="16"/>
        <v>17.504369999999994</v>
      </c>
      <c r="Z108" s="46">
        <f t="shared" si="17"/>
        <v>3.3749585489851353E-2</v>
      </c>
    </row>
    <row r="109" spans="1:26" x14ac:dyDescent="0.3">
      <c r="A109" s="35" t="s">
        <v>122</v>
      </c>
      <c r="B109" s="36">
        <v>45518</v>
      </c>
      <c r="C109" s="36" t="str">
        <f t="shared" si="11"/>
        <v>Aug-2024</v>
      </c>
      <c r="D109" s="36" t="str">
        <f t="shared" si="12"/>
        <v>Q3-2024</v>
      </c>
      <c r="E109" s="36">
        <v>45539</v>
      </c>
      <c r="F109" s="36">
        <f t="shared" si="13"/>
        <v>45539</v>
      </c>
      <c r="G109" s="37">
        <f t="shared" si="14"/>
        <v>21</v>
      </c>
      <c r="H109" s="29">
        <f>IF(Table1[[#This Row],[LeadTimeDays]]&lt;=7,1,0)</f>
        <v>0</v>
      </c>
      <c r="I109" s="38" t="s">
        <v>649</v>
      </c>
      <c r="J109" s="38" t="s">
        <v>658</v>
      </c>
      <c r="K109" s="38" t="s">
        <v>693</v>
      </c>
      <c r="L109" s="30" t="str">
        <f t="shared" si="15"/>
        <v>Europe→United Kingdom→Manchester</v>
      </c>
      <c r="M109" s="38" t="s">
        <v>703</v>
      </c>
      <c r="N109" s="38" t="s">
        <v>708</v>
      </c>
      <c r="O109" s="38" t="s">
        <v>713</v>
      </c>
      <c r="P109" s="38" t="s">
        <v>730</v>
      </c>
      <c r="Q109" s="38" t="s">
        <v>841</v>
      </c>
      <c r="R109" s="39">
        <v>1138.8</v>
      </c>
      <c r="S109" s="39">
        <v>2250.81</v>
      </c>
      <c r="T109" s="39" t="str">
        <f>IF('standardised dimensions'!$R109&lt;=_xlfn.PERCENTILE.INC( R109:R730,0.25),"Low",IF(S109&lt;=_xlfn.PERCENTILE.INC(R109:R730,0.5),"Medium","High"))</f>
        <v>High</v>
      </c>
      <c r="U109" s="40">
        <v>0.123</v>
      </c>
      <c r="V109" s="37">
        <v>12</v>
      </c>
      <c r="W109" s="39">
        <f t="shared" si="9"/>
        <v>23687.524440000001</v>
      </c>
      <c r="X109" s="39">
        <f t="shared" si="10"/>
        <v>13665.599999999999</v>
      </c>
      <c r="Y109" s="39">
        <f t="shared" si="16"/>
        <v>10021.924440000003</v>
      </c>
      <c r="Z109" s="40">
        <f t="shared" si="17"/>
        <v>0.42308872188756258</v>
      </c>
    </row>
    <row r="110" spans="1:26" x14ac:dyDescent="0.3">
      <c r="A110" s="41" t="s">
        <v>123</v>
      </c>
      <c r="B110" s="42">
        <v>45581</v>
      </c>
      <c r="C110" s="42" t="str">
        <f t="shared" si="11"/>
        <v>Oct-2024</v>
      </c>
      <c r="D110" s="42" t="str">
        <f t="shared" si="12"/>
        <v>Q4-2024</v>
      </c>
      <c r="E110" s="42">
        <v>45604</v>
      </c>
      <c r="F110" s="42">
        <f t="shared" si="13"/>
        <v>45604</v>
      </c>
      <c r="G110" s="43">
        <f t="shared" si="14"/>
        <v>23</v>
      </c>
      <c r="H110" s="29">
        <f>IF(Table1[[#This Row],[LeadTimeDays]]&lt;=7,1,0)</f>
        <v>0</v>
      </c>
      <c r="I110" s="44" t="s">
        <v>647</v>
      </c>
      <c r="J110" s="44" t="s">
        <v>652</v>
      </c>
      <c r="K110" s="44" t="s">
        <v>666</v>
      </c>
      <c r="L110" s="30" t="str">
        <f t="shared" si="15"/>
        <v>Asia→Japan→Osaka</v>
      </c>
      <c r="M110" s="44" t="s">
        <v>705</v>
      </c>
      <c r="N110" s="44" t="s">
        <v>707</v>
      </c>
      <c r="O110" s="44" t="s">
        <v>713</v>
      </c>
      <c r="P110" s="44" t="s">
        <v>729</v>
      </c>
      <c r="Q110" s="44" t="s">
        <v>842</v>
      </c>
      <c r="R110" s="45">
        <v>82.14</v>
      </c>
      <c r="S110" s="45">
        <v>166.04</v>
      </c>
      <c r="T110" s="45" t="str">
        <f>IF('standardised dimensions'!$R110&lt;=_xlfn.PERCENTILE.INC( R110:R731,0.25),"Low",IF(S110&lt;=_xlfn.PERCENTILE.INC(R110:R731,0.5),"Medium","High"))</f>
        <v>Low</v>
      </c>
      <c r="U110" s="46">
        <v>0</v>
      </c>
      <c r="V110" s="43">
        <v>10</v>
      </c>
      <c r="W110" s="45">
        <f t="shared" si="9"/>
        <v>1660.3999999999999</v>
      </c>
      <c r="X110" s="45">
        <f t="shared" si="10"/>
        <v>821.4</v>
      </c>
      <c r="Y110" s="45">
        <f t="shared" si="16"/>
        <v>838.99999999999989</v>
      </c>
      <c r="Z110" s="46">
        <f t="shared" si="17"/>
        <v>0.50529992772825827</v>
      </c>
    </row>
    <row r="111" spans="1:26" x14ac:dyDescent="0.3">
      <c r="A111" s="35" t="s">
        <v>124</v>
      </c>
      <c r="B111" s="36">
        <v>45445</v>
      </c>
      <c r="C111" s="36" t="str">
        <f t="shared" si="11"/>
        <v>Jun-2024</v>
      </c>
      <c r="D111" s="36" t="str">
        <f t="shared" si="12"/>
        <v>Q2-2024</v>
      </c>
      <c r="E111" s="36">
        <v>45451</v>
      </c>
      <c r="F111" s="36">
        <f t="shared" si="13"/>
        <v>45451</v>
      </c>
      <c r="G111" s="37">
        <f t="shared" si="14"/>
        <v>6</v>
      </c>
      <c r="H111" s="29">
        <f>IF(Table1[[#This Row],[LeadTimeDays]]&lt;=7,1,0)</f>
        <v>1</v>
      </c>
      <c r="I111" s="38" t="s">
        <v>646</v>
      </c>
      <c r="J111" s="38" t="s">
        <v>650</v>
      </c>
      <c r="K111" s="38" t="s">
        <v>662</v>
      </c>
      <c r="L111" s="30" t="str">
        <f t="shared" si="15"/>
        <v>Africa→Kenya→Kisumu</v>
      </c>
      <c r="M111" s="38" t="s">
        <v>704</v>
      </c>
      <c r="N111" s="38" t="s">
        <v>709</v>
      </c>
      <c r="O111" s="38" t="s">
        <v>720</v>
      </c>
      <c r="P111" s="38" t="s">
        <v>733</v>
      </c>
      <c r="Q111" s="38" t="s">
        <v>843</v>
      </c>
      <c r="R111" s="39">
        <v>292.94</v>
      </c>
      <c r="S111" s="39">
        <v>356.55</v>
      </c>
      <c r="T111" s="39" t="str">
        <f>IF('standardised dimensions'!$R111&lt;=_xlfn.PERCENTILE.INC( R111:R732,0.25),"Low",IF(S111&lt;=_xlfn.PERCENTILE.INC(R111:R732,0.5),"Medium","High"))</f>
        <v>Low</v>
      </c>
      <c r="U111" s="40">
        <v>0.22900000000000001</v>
      </c>
      <c r="V111" s="37">
        <v>2</v>
      </c>
      <c r="W111" s="39">
        <f t="shared" si="9"/>
        <v>549.80010000000004</v>
      </c>
      <c r="X111" s="39">
        <f t="shared" si="10"/>
        <v>585.88</v>
      </c>
      <c r="Y111" s="39">
        <f t="shared" si="16"/>
        <v>-36.079899999999952</v>
      </c>
      <c r="Z111" s="40">
        <f t="shared" si="17"/>
        <v>-6.5623669402751925E-2</v>
      </c>
    </row>
    <row r="112" spans="1:26" x14ac:dyDescent="0.3">
      <c r="A112" s="41" t="s">
        <v>125</v>
      </c>
      <c r="B112" s="42">
        <v>45452</v>
      </c>
      <c r="C112" s="42" t="str">
        <f t="shared" si="11"/>
        <v>Jun-2024</v>
      </c>
      <c r="D112" s="42" t="str">
        <f t="shared" si="12"/>
        <v>Q2-2024</v>
      </c>
      <c r="E112" s="42">
        <v>45480</v>
      </c>
      <c r="F112" s="42">
        <f t="shared" si="13"/>
        <v>45480</v>
      </c>
      <c r="G112" s="43">
        <f t="shared" si="14"/>
        <v>28</v>
      </c>
      <c r="H112" s="29">
        <f>IF(Table1[[#This Row],[LeadTimeDays]]&lt;=7,1,0)</f>
        <v>0</v>
      </c>
      <c r="I112" s="44" t="s">
        <v>647</v>
      </c>
      <c r="J112" s="44" t="s">
        <v>659</v>
      </c>
      <c r="K112" s="44" t="s">
        <v>676</v>
      </c>
      <c r="L112" s="30" t="str">
        <f t="shared" si="15"/>
        <v>Asia→China→Shenzhen</v>
      </c>
      <c r="M112" s="44" t="s">
        <v>701</v>
      </c>
      <c r="N112" s="44" t="s">
        <v>708</v>
      </c>
      <c r="O112" s="44" t="s">
        <v>713</v>
      </c>
      <c r="P112" s="44" t="s">
        <v>727</v>
      </c>
      <c r="Q112" s="44" t="s">
        <v>844</v>
      </c>
      <c r="R112" s="45">
        <v>550.22</v>
      </c>
      <c r="S112" s="45">
        <v>1025.05</v>
      </c>
      <c r="T112" s="45" t="str">
        <f>IF('standardised dimensions'!$R112&lt;=_xlfn.PERCENTILE.INC( R112:R733,0.25),"Low",IF(S112&lt;=_xlfn.PERCENTILE.INC(R112:R733,0.5),"Medium","High"))</f>
        <v>High</v>
      </c>
      <c r="U112" s="46">
        <v>0</v>
      </c>
      <c r="V112" s="43">
        <v>27</v>
      </c>
      <c r="W112" s="45">
        <f t="shared" si="9"/>
        <v>27676.35</v>
      </c>
      <c r="X112" s="45">
        <f t="shared" si="10"/>
        <v>14855.94</v>
      </c>
      <c r="Y112" s="45">
        <f t="shared" si="16"/>
        <v>12820.409999999998</v>
      </c>
      <c r="Z112" s="46">
        <f t="shared" si="17"/>
        <v>0.46322618408858102</v>
      </c>
    </row>
    <row r="113" spans="1:26" x14ac:dyDescent="0.3">
      <c r="A113" s="35" t="s">
        <v>126</v>
      </c>
      <c r="B113" s="36">
        <v>45453</v>
      </c>
      <c r="C113" s="36" t="str">
        <f t="shared" si="11"/>
        <v>Jun-2024</v>
      </c>
      <c r="D113" s="36" t="str">
        <f t="shared" si="12"/>
        <v>Q2-2024</v>
      </c>
      <c r="E113" s="36">
        <v>45454</v>
      </c>
      <c r="F113" s="36">
        <f t="shared" si="13"/>
        <v>45454</v>
      </c>
      <c r="G113" s="37">
        <f t="shared" si="14"/>
        <v>1</v>
      </c>
      <c r="H113" s="29">
        <f>IF(Table1[[#This Row],[LeadTimeDays]]&lt;=7,1,0)</f>
        <v>1</v>
      </c>
      <c r="I113" s="38" t="s">
        <v>649</v>
      </c>
      <c r="J113" s="38" t="s">
        <v>658</v>
      </c>
      <c r="K113" s="38" t="s">
        <v>674</v>
      </c>
      <c r="L113" s="30" t="str">
        <f t="shared" si="15"/>
        <v>Europe→United Kingdom→Birmingham</v>
      </c>
      <c r="M113" s="38" t="s">
        <v>705</v>
      </c>
      <c r="N113" s="38" t="s">
        <v>709</v>
      </c>
      <c r="O113" s="38" t="s">
        <v>724</v>
      </c>
      <c r="P113" s="38" t="s">
        <v>731</v>
      </c>
      <c r="Q113" s="38" t="s">
        <v>845</v>
      </c>
      <c r="R113" s="39">
        <v>1187.1300000000001</v>
      </c>
      <c r="S113" s="39">
        <v>1795.17</v>
      </c>
      <c r="T113" s="39" t="str">
        <f>IF('standardised dimensions'!$R113&lt;=_xlfn.PERCENTILE.INC( R113:R734,0.25),"Low",IF(S113&lt;=_xlfn.PERCENTILE.INC(R113:R734,0.5),"Medium","High"))</f>
        <v>High</v>
      </c>
      <c r="U113" s="40">
        <v>1.2E-2</v>
      </c>
      <c r="V113" s="37">
        <v>17</v>
      </c>
      <c r="W113" s="39">
        <f t="shared" si="9"/>
        <v>30151.675319999998</v>
      </c>
      <c r="X113" s="39">
        <f t="shared" si="10"/>
        <v>20181.210000000003</v>
      </c>
      <c r="Y113" s="39">
        <f t="shared" si="16"/>
        <v>9970.4653199999957</v>
      </c>
      <c r="Z113" s="40">
        <f t="shared" si="17"/>
        <v>0.33067699271046663</v>
      </c>
    </row>
    <row r="114" spans="1:26" x14ac:dyDescent="0.3">
      <c r="A114" s="41" t="s">
        <v>127</v>
      </c>
      <c r="B114" s="42">
        <v>45472</v>
      </c>
      <c r="C114" s="42" t="str">
        <f t="shared" si="11"/>
        <v>Jun-2024</v>
      </c>
      <c r="D114" s="42" t="str">
        <f t="shared" si="12"/>
        <v>Q2-2024</v>
      </c>
      <c r="E114" s="42">
        <v>45499</v>
      </c>
      <c r="F114" s="42">
        <f t="shared" si="13"/>
        <v>45499</v>
      </c>
      <c r="G114" s="43">
        <f t="shared" si="14"/>
        <v>27</v>
      </c>
      <c r="H114" s="29">
        <f>IF(Table1[[#This Row],[LeadTimeDays]]&lt;=7,1,0)</f>
        <v>0</v>
      </c>
      <c r="I114" s="44" t="s">
        <v>646</v>
      </c>
      <c r="J114" s="44" t="s">
        <v>661</v>
      </c>
      <c r="K114" s="44" t="s">
        <v>687</v>
      </c>
      <c r="L114" s="30" t="str">
        <f t="shared" si="15"/>
        <v>Africa→South Africa→Durban</v>
      </c>
      <c r="M114" s="44" t="s">
        <v>706</v>
      </c>
      <c r="N114" s="44" t="s">
        <v>710</v>
      </c>
      <c r="O114" s="44" t="s">
        <v>717</v>
      </c>
      <c r="P114" s="44" t="s">
        <v>729</v>
      </c>
      <c r="Q114" s="44" t="s">
        <v>846</v>
      </c>
      <c r="R114" s="45">
        <v>5.36</v>
      </c>
      <c r="S114" s="45">
        <v>4.37</v>
      </c>
      <c r="T114" s="45" t="str">
        <f>IF('standardised dimensions'!$R114&lt;=_xlfn.PERCENTILE.INC( R114:R735,0.25),"Low",IF(S114&lt;=_xlfn.PERCENTILE.INC(R114:R735,0.5),"Medium","High"))</f>
        <v>Low</v>
      </c>
      <c r="U114" s="46">
        <v>0.11799999999999999</v>
      </c>
      <c r="V114" s="43">
        <v>9</v>
      </c>
      <c r="W114" s="45">
        <f t="shared" si="9"/>
        <v>34.689059999999998</v>
      </c>
      <c r="X114" s="45">
        <f t="shared" si="10"/>
        <v>48.24</v>
      </c>
      <c r="Y114" s="45">
        <f t="shared" si="16"/>
        <v>-13.550940000000004</v>
      </c>
      <c r="Z114" s="46">
        <f t="shared" si="17"/>
        <v>-0.39064016148030545</v>
      </c>
    </row>
    <row r="115" spans="1:26" x14ac:dyDescent="0.3">
      <c r="A115" s="35" t="s">
        <v>128</v>
      </c>
      <c r="B115" s="36">
        <v>45674</v>
      </c>
      <c r="C115" s="36" t="str">
        <f t="shared" si="11"/>
        <v>Jan-2025</v>
      </c>
      <c r="D115" s="36" t="str">
        <f t="shared" si="12"/>
        <v>Q1-2025</v>
      </c>
      <c r="E115" s="36">
        <v>45681</v>
      </c>
      <c r="F115" s="36">
        <f t="shared" si="13"/>
        <v>45681</v>
      </c>
      <c r="G115" s="37">
        <f t="shared" si="14"/>
        <v>7</v>
      </c>
      <c r="H115" s="29">
        <f>IF(Table1[[#This Row],[LeadTimeDays]]&lt;=7,1,0)</f>
        <v>1</v>
      </c>
      <c r="I115" s="38" t="s">
        <v>648</v>
      </c>
      <c r="J115" s="38" t="s">
        <v>660</v>
      </c>
      <c r="K115" s="38" t="s">
        <v>697</v>
      </c>
      <c r="L115" s="30" t="str">
        <f t="shared" si="15"/>
        <v>Americas→USA→Austin</v>
      </c>
      <c r="M115" s="38" t="s">
        <v>706</v>
      </c>
      <c r="N115" s="38" t="s">
        <v>708</v>
      </c>
      <c r="O115" s="38" t="s">
        <v>715</v>
      </c>
      <c r="P115" s="38" t="s">
        <v>733</v>
      </c>
      <c r="Q115" s="38" t="s">
        <v>847</v>
      </c>
      <c r="R115" s="39">
        <v>142.09</v>
      </c>
      <c r="S115" s="39">
        <v>218.5</v>
      </c>
      <c r="T115" s="39" t="str">
        <f>IF('standardised dimensions'!$R115&lt;=_xlfn.PERCENTILE.INC( R115:R736,0.25),"Low",IF(S115&lt;=_xlfn.PERCENTILE.INC(R115:R736,0.5),"Medium","High"))</f>
        <v>Low</v>
      </c>
      <c r="U115" s="40">
        <v>0.11899999999999999</v>
      </c>
      <c r="V115" s="37">
        <v>11</v>
      </c>
      <c r="W115" s="39">
        <f t="shared" si="9"/>
        <v>2117.4834999999998</v>
      </c>
      <c r="X115" s="39">
        <f t="shared" si="10"/>
        <v>1562.99</v>
      </c>
      <c r="Y115" s="39">
        <f t="shared" si="16"/>
        <v>554.49349999999981</v>
      </c>
      <c r="Z115" s="40">
        <f t="shared" si="17"/>
        <v>0.26186437816398561</v>
      </c>
    </row>
    <row r="116" spans="1:26" x14ac:dyDescent="0.3">
      <c r="A116" s="41" t="s">
        <v>129</v>
      </c>
      <c r="B116" s="42">
        <v>45250</v>
      </c>
      <c r="C116" s="42" t="str">
        <f t="shared" si="11"/>
        <v>Nov-2023</v>
      </c>
      <c r="D116" s="42" t="str">
        <f t="shared" si="12"/>
        <v>Q4-2023</v>
      </c>
      <c r="E116" s="42">
        <v>45265</v>
      </c>
      <c r="F116" s="42">
        <f t="shared" si="13"/>
        <v>45265</v>
      </c>
      <c r="G116" s="43">
        <f t="shared" si="14"/>
        <v>15</v>
      </c>
      <c r="H116" s="29">
        <f>IF(Table1[[#This Row],[LeadTimeDays]]&lt;=7,1,0)</f>
        <v>0</v>
      </c>
      <c r="I116" s="44" t="s">
        <v>647</v>
      </c>
      <c r="J116" s="44" t="s">
        <v>652</v>
      </c>
      <c r="K116" s="44" t="s">
        <v>689</v>
      </c>
      <c r="L116" s="30" t="str">
        <f t="shared" si="15"/>
        <v>Asia→Japan→Tokyo</v>
      </c>
      <c r="M116" s="44" t="s">
        <v>706</v>
      </c>
      <c r="N116" s="44" t="s">
        <v>707</v>
      </c>
      <c r="O116" s="44" t="s">
        <v>716</v>
      </c>
      <c r="P116" s="44" t="s">
        <v>729</v>
      </c>
      <c r="Q116" s="44" t="s">
        <v>848</v>
      </c>
      <c r="R116" s="45">
        <v>354.24</v>
      </c>
      <c r="S116" s="45">
        <v>249.87</v>
      </c>
      <c r="T116" s="45" t="str">
        <f>IF('standardised dimensions'!$R116&lt;=_xlfn.PERCENTILE.INC( R116:R737,0.25),"Low",IF(S116&lt;=_xlfn.PERCENTILE.INC(R116:R737,0.5),"Medium","High"))</f>
        <v>Low</v>
      </c>
      <c r="U116" s="46">
        <v>0</v>
      </c>
      <c r="V116" s="43">
        <v>6</v>
      </c>
      <c r="W116" s="45">
        <f t="shared" si="9"/>
        <v>1499.22</v>
      </c>
      <c r="X116" s="45">
        <f t="shared" si="10"/>
        <v>2125.44</v>
      </c>
      <c r="Y116" s="45">
        <f t="shared" si="16"/>
        <v>-626.22</v>
      </c>
      <c r="Z116" s="46">
        <f t="shared" si="17"/>
        <v>-0.41769720254532355</v>
      </c>
    </row>
    <row r="117" spans="1:26" x14ac:dyDescent="0.3">
      <c r="A117" s="35" t="s">
        <v>130</v>
      </c>
      <c r="B117" s="36">
        <v>44987</v>
      </c>
      <c r="C117" s="36" t="str">
        <f t="shared" si="11"/>
        <v>Mar-2023</v>
      </c>
      <c r="D117" s="36" t="str">
        <f t="shared" si="12"/>
        <v>Q1-2023</v>
      </c>
      <c r="E117" s="36">
        <v>44990</v>
      </c>
      <c r="F117" s="36">
        <f t="shared" si="13"/>
        <v>44990</v>
      </c>
      <c r="G117" s="37">
        <f t="shared" si="14"/>
        <v>3</v>
      </c>
      <c r="H117" s="29">
        <f>IF(Table1[[#This Row],[LeadTimeDays]]&lt;=7,1,0)</f>
        <v>1</v>
      </c>
      <c r="I117" s="38" t="s">
        <v>648</v>
      </c>
      <c r="J117" s="38" t="s">
        <v>655</v>
      </c>
      <c r="K117" s="38" t="s">
        <v>672</v>
      </c>
      <c r="L117" s="30" t="str">
        <f t="shared" si="15"/>
        <v>Americas→Brazil→Brasília</v>
      </c>
      <c r="M117" s="38" t="s">
        <v>706</v>
      </c>
      <c r="N117" s="38" t="s">
        <v>711</v>
      </c>
      <c r="O117" s="38" t="s">
        <v>715</v>
      </c>
      <c r="P117" s="38" t="s">
        <v>732</v>
      </c>
      <c r="Q117" s="38" t="s">
        <v>849</v>
      </c>
      <c r="R117" s="39">
        <v>1473.58</v>
      </c>
      <c r="S117" s="39">
        <v>3436.52</v>
      </c>
      <c r="T117" s="39" t="str">
        <f>IF('standardised dimensions'!$R117&lt;=_xlfn.PERCENTILE.INC( R117:R738,0.25),"Low",IF(S117&lt;=_xlfn.PERCENTILE.INC(R117:R738,0.5),"Medium","High"))</f>
        <v>High</v>
      </c>
      <c r="U117" s="40">
        <v>0.108</v>
      </c>
      <c r="V117" s="37">
        <v>8</v>
      </c>
      <c r="W117" s="39">
        <f t="shared" si="9"/>
        <v>24523.006720000001</v>
      </c>
      <c r="X117" s="39">
        <f t="shared" si="10"/>
        <v>11788.64</v>
      </c>
      <c r="Y117" s="39">
        <f t="shared" si="16"/>
        <v>12734.366720000002</v>
      </c>
      <c r="Z117" s="40">
        <f t="shared" si="17"/>
        <v>0.51928243813652564</v>
      </c>
    </row>
    <row r="118" spans="1:26" x14ac:dyDescent="0.3">
      <c r="A118" s="41" t="s">
        <v>131</v>
      </c>
      <c r="B118" s="42">
        <v>45811</v>
      </c>
      <c r="C118" s="42" t="str">
        <f t="shared" si="11"/>
        <v>Jun-2025</v>
      </c>
      <c r="D118" s="42" t="str">
        <f t="shared" si="12"/>
        <v>Q2-2025</v>
      </c>
      <c r="E118" s="42">
        <v>45818</v>
      </c>
      <c r="F118" s="42">
        <f t="shared" si="13"/>
        <v>45818</v>
      </c>
      <c r="G118" s="43">
        <f t="shared" si="14"/>
        <v>7</v>
      </c>
      <c r="H118" s="29">
        <f>IF(Table1[[#This Row],[LeadTimeDays]]&lt;=7,1,0)</f>
        <v>1</v>
      </c>
      <c r="I118" s="44" t="s">
        <v>648</v>
      </c>
      <c r="J118" s="44" t="s">
        <v>653</v>
      </c>
      <c r="K118" s="44" t="s">
        <v>667</v>
      </c>
      <c r="L118" s="30" t="str">
        <f t="shared" si="15"/>
        <v>Americas→Canada→Toronto</v>
      </c>
      <c r="M118" s="44" t="s">
        <v>704</v>
      </c>
      <c r="N118" s="44" t="s">
        <v>710</v>
      </c>
      <c r="O118" s="44" t="s">
        <v>719</v>
      </c>
      <c r="P118" s="44" t="s">
        <v>728</v>
      </c>
      <c r="Q118" s="44" t="s">
        <v>850</v>
      </c>
      <c r="R118" s="45">
        <v>75.180000000000007</v>
      </c>
      <c r="S118" s="45">
        <v>53.45</v>
      </c>
      <c r="T118" s="45" t="str">
        <f>IF('standardised dimensions'!$R118&lt;=_xlfn.PERCENTILE.INC( R118:R739,0.25),"Low",IF(S118&lt;=_xlfn.PERCENTILE.INC(R118:R739,0.5),"Medium","High"))</f>
        <v>Low</v>
      </c>
      <c r="U118" s="46">
        <v>0.157</v>
      </c>
      <c r="V118" s="43">
        <v>17</v>
      </c>
      <c r="W118" s="45">
        <f t="shared" si="9"/>
        <v>765.99195000000009</v>
      </c>
      <c r="X118" s="45">
        <f t="shared" si="10"/>
        <v>1278.0600000000002</v>
      </c>
      <c r="Y118" s="45">
        <f t="shared" si="16"/>
        <v>-512.06805000000008</v>
      </c>
      <c r="Z118" s="46">
        <f t="shared" si="17"/>
        <v>-0.66850317421743144</v>
      </c>
    </row>
    <row r="119" spans="1:26" x14ac:dyDescent="0.3">
      <c r="A119" s="35" t="s">
        <v>132</v>
      </c>
      <c r="B119" s="36">
        <v>45653</v>
      </c>
      <c r="C119" s="36" t="str">
        <f t="shared" si="11"/>
        <v>Dec-2024</v>
      </c>
      <c r="D119" s="36" t="str">
        <f t="shared" si="12"/>
        <v>Q4-2024</v>
      </c>
      <c r="E119" s="36">
        <v>45659</v>
      </c>
      <c r="F119" s="36">
        <f t="shared" si="13"/>
        <v>45659</v>
      </c>
      <c r="G119" s="37">
        <f t="shared" si="14"/>
        <v>6</v>
      </c>
      <c r="H119" s="29">
        <f>IF(Table1[[#This Row],[LeadTimeDays]]&lt;=7,1,0)</f>
        <v>1</v>
      </c>
      <c r="I119" s="38" t="s">
        <v>649</v>
      </c>
      <c r="J119" s="38" t="s">
        <v>656</v>
      </c>
      <c r="K119" s="38" t="s">
        <v>698</v>
      </c>
      <c r="L119" s="30" t="str">
        <f t="shared" si="15"/>
        <v>Europe→Germany→Frankfurt</v>
      </c>
      <c r="M119" s="38" t="s">
        <v>702</v>
      </c>
      <c r="N119" s="38" t="s">
        <v>711</v>
      </c>
      <c r="O119" s="38" t="s">
        <v>721</v>
      </c>
      <c r="P119" s="38" t="s">
        <v>731</v>
      </c>
      <c r="Q119" s="38" t="s">
        <v>851</v>
      </c>
      <c r="R119" s="39">
        <v>1391.99</v>
      </c>
      <c r="S119" s="39">
        <v>3469.7</v>
      </c>
      <c r="T119" s="39" t="str">
        <f>IF('standardised dimensions'!$R119&lt;=_xlfn.PERCENTILE.INC( R119:R740,0.25),"Low",IF(S119&lt;=_xlfn.PERCENTILE.INC(R119:R740,0.5),"Medium","High"))</f>
        <v>High</v>
      </c>
      <c r="U119" s="40">
        <v>0.184</v>
      </c>
      <c r="V119" s="37">
        <v>23</v>
      </c>
      <c r="W119" s="39">
        <f t="shared" si="9"/>
        <v>65119.329599999997</v>
      </c>
      <c r="X119" s="39">
        <f t="shared" si="10"/>
        <v>32015.77</v>
      </c>
      <c r="Y119" s="39">
        <f t="shared" si="16"/>
        <v>33103.559599999993</v>
      </c>
      <c r="Z119" s="40">
        <f t="shared" si="17"/>
        <v>0.50835227886006973</v>
      </c>
    </row>
    <row r="120" spans="1:26" x14ac:dyDescent="0.3">
      <c r="A120" s="41" t="s">
        <v>133</v>
      </c>
      <c r="B120" s="42">
        <v>45086</v>
      </c>
      <c r="C120" s="42" t="str">
        <f t="shared" si="11"/>
        <v>Jun-2023</v>
      </c>
      <c r="D120" s="42" t="str">
        <f t="shared" si="12"/>
        <v>Q2-2023</v>
      </c>
      <c r="E120" s="42">
        <v>45096</v>
      </c>
      <c r="F120" s="42">
        <f t="shared" si="13"/>
        <v>45096</v>
      </c>
      <c r="G120" s="43">
        <f t="shared" si="14"/>
        <v>10</v>
      </c>
      <c r="H120" s="29">
        <f>IF(Table1[[#This Row],[LeadTimeDays]]&lt;=7,1,0)</f>
        <v>0</v>
      </c>
      <c r="I120" s="44" t="s">
        <v>647</v>
      </c>
      <c r="J120" s="44" t="s">
        <v>659</v>
      </c>
      <c r="K120" s="44" t="s">
        <v>699</v>
      </c>
      <c r="L120" s="30" t="str">
        <f t="shared" si="15"/>
        <v>Asia→China→Beijing</v>
      </c>
      <c r="M120" s="44" t="s">
        <v>706</v>
      </c>
      <c r="N120" s="44" t="s">
        <v>707</v>
      </c>
      <c r="O120" s="44" t="s">
        <v>721</v>
      </c>
      <c r="P120" s="44" t="s">
        <v>732</v>
      </c>
      <c r="Q120" s="44" t="s">
        <v>852</v>
      </c>
      <c r="R120" s="45">
        <v>339.61</v>
      </c>
      <c r="S120" s="45">
        <v>621.02</v>
      </c>
      <c r="T120" s="45" t="str">
        <f>IF('standardised dimensions'!$R120&lt;=_xlfn.PERCENTILE.INC( R120:R741,0.25),"Low",IF(S120&lt;=_xlfn.PERCENTILE.INC(R120:R741,0.5),"Medium","High"))</f>
        <v>Medium</v>
      </c>
      <c r="U120" s="46">
        <v>7.0999999999999994E-2</v>
      </c>
      <c r="V120" s="43">
        <v>10</v>
      </c>
      <c r="W120" s="45">
        <f t="shared" si="9"/>
        <v>5769.2758000000003</v>
      </c>
      <c r="X120" s="45">
        <f t="shared" si="10"/>
        <v>3396.1000000000004</v>
      </c>
      <c r="Y120" s="45">
        <f t="shared" si="16"/>
        <v>2373.1758</v>
      </c>
      <c r="Z120" s="46">
        <f t="shared" si="17"/>
        <v>0.41134726129750981</v>
      </c>
    </row>
    <row r="121" spans="1:26" x14ac:dyDescent="0.3">
      <c r="A121" s="35" t="s">
        <v>134</v>
      </c>
      <c r="B121" s="36">
        <v>45847</v>
      </c>
      <c r="C121" s="36" t="str">
        <f t="shared" si="11"/>
        <v>Jul-2025</v>
      </c>
      <c r="D121" s="36" t="str">
        <f t="shared" si="12"/>
        <v>Q3-2025</v>
      </c>
      <c r="E121" s="36">
        <v>45856</v>
      </c>
      <c r="F121" s="36">
        <f t="shared" si="13"/>
        <v>45856</v>
      </c>
      <c r="G121" s="37">
        <f t="shared" si="14"/>
        <v>9</v>
      </c>
      <c r="H121" s="29">
        <f>IF(Table1[[#This Row],[LeadTimeDays]]&lt;=7,1,0)</f>
        <v>0</v>
      </c>
      <c r="I121" s="38" t="s">
        <v>648</v>
      </c>
      <c r="J121" s="38" t="s">
        <v>653</v>
      </c>
      <c r="K121" s="38" t="s">
        <v>688</v>
      </c>
      <c r="L121" s="30" t="str">
        <f t="shared" si="15"/>
        <v>Americas→Canada→Vancouver</v>
      </c>
      <c r="M121" s="38" t="s">
        <v>702</v>
      </c>
      <c r="N121" s="38" t="s">
        <v>710</v>
      </c>
      <c r="O121" s="38" t="s">
        <v>714</v>
      </c>
      <c r="P121" s="38" t="s">
        <v>731</v>
      </c>
      <c r="Q121" s="38" t="s">
        <v>853</v>
      </c>
      <c r="R121" s="39">
        <v>57.96</v>
      </c>
      <c r="S121" s="39">
        <v>88.51</v>
      </c>
      <c r="T121" s="39" t="str">
        <f>IF('standardised dimensions'!$R121&lt;=_xlfn.PERCENTILE.INC( R121:R742,0.25),"Low",IF(S121&lt;=_xlfn.PERCENTILE.INC(R121:R742,0.5),"Medium","High"))</f>
        <v>Low</v>
      </c>
      <c r="U121" s="40">
        <v>4.2999999999999997E-2</v>
      </c>
      <c r="V121" s="37">
        <v>7</v>
      </c>
      <c r="W121" s="39">
        <f t="shared" si="9"/>
        <v>592.92849000000001</v>
      </c>
      <c r="X121" s="39">
        <f t="shared" si="10"/>
        <v>405.72</v>
      </c>
      <c r="Y121" s="39">
        <f t="shared" si="16"/>
        <v>187.20848999999998</v>
      </c>
      <c r="Z121" s="40">
        <f t="shared" si="17"/>
        <v>0.3157353595877978</v>
      </c>
    </row>
    <row r="122" spans="1:26" x14ac:dyDescent="0.3">
      <c r="A122" s="41" t="s">
        <v>135</v>
      </c>
      <c r="B122" s="42">
        <v>45827</v>
      </c>
      <c r="C122" s="42" t="str">
        <f t="shared" si="11"/>
        <v>Jun-2025</v>
      </c>
      <c r="D122" s="42" t="str">
        <f t="shared" si="12"/>
        <v>Q2-2025</v>
      </c>
      <c r="E122" s="42">
        <v>45850</v>
      </c>
      <c r="F122" s="42">
        <f t="shared" si="13"/>
        <v>45850</v>
      </c>
      <c r="G122" s="43">
        <f t="shared" si="14"/>
        <v>23</v>
      </c>
      <c r="H122" s="29">
        <f>IF(Table1[[#This Row],[LeadTimeDays]]&lt;=7,1,0)</f>
        <v>0</v>
      </c>
      <c r="I122" s="44" t="s">
        <v>649</v>
      </c>
      <c r="J122" s="44" t="s">
        <v>658</v>
      </c>
      <c r="K122" s="44" t="s">
        <v>1426</v>
      </c>
      <c r="L122" s="30" t="str">
        <f t="shared" si="15"/>
        <v>Europe→United Kingdom→Unknown</v>
      </c>
      <c r="M122" s="44" t="s">
        <v>703</v>
      </c>
      <c r="N122" s="44" t="s">
        <v>711</v>
      </c>
      <c r="O122" s="44" t="s">
        <v>1427</v>
      </c>
      <c r="P122" s="44" t="s">
        <v>729</v>
      </c>
      <c r="Q122" s="44" t="s">
        <v>854</v>
      </c>
      <c r="R122" s="45">
        <v>801.24</v>
      </c>
      <c r="S122" s="45">
        <v>1959.09</v>
      </c>
      <c r="T122" s="45" t="str">
        <f>IF('standardised dimensions'!$R122&lt;=_xlfn.PERCENTILE.INC( R122:R743,0.25),"Low",IF(S122&lt;=_xlfn.PERCENTILE.INC(R122:R743,0.5),"Medium","High"))</f>
        <v>High</v>
      </c>
      <c r="U122" s="46">
        <v>0.123</v>
      </c>
      <c r="V122" s="43">
        <v>23</v>
      </c>
      <c r="W122" s="45">
        <f t="shared" si="9"/>
        <v>39516.804389999998</v>
      </c>
      <c r="X122" s="45">
        <f t="shared" si="10"/>
        <v>18428.52</v>
      </c>
      <c r="Y122" s="45">
        <f t="shared" si="16"/>
        <v>21088.284389999997</v>
      </c>
      <c r="Z122" s="46">
        <f t="shared" si="17"/>
        <v>0.53365358650651762</v>
      </c>
    </row>
    <row r="123" spans="1:26" x14ac:dyDescent="0.3">
      <c r="A123" s="35" t="s">
        <v>136</v>
      </c>
      <c r="B123" s="36">
        <v>45249</v>
      </c>
      <c r="C123" s="36" t="str">
        <f t="shared" si="11"/>
        <v>Nov-2023</v>
      </c>
      <c r="D123" s="36" t="str">
        <f t="shared" si="12"/>
        <v>Q4-2023</v>
      </c>
      <c r="E123" s="36">
        <v>45273</v>
      </c>
      <c r="F123" s="36">
        <f t="shared" si="13"/>
        <v>45273</v>
      </c>
      <c r="G123" s="37">
        <f t="shared" si="14"/>
        <v>24</v>
      </c>
      <c r="H123" s="29">
        <f>IF(Table1[[#This Row],[LeadTimeDays]]&lt;=7,1,0)</f>
        <v>0</v>
      </c>
      <c r="I123" s="38" t="s">
        <v>649</v>
      </c>
      <c r="J123" s="38" t="s">
        <v>657</v>
      </c>
      <c r="K123" s="38" t="s">
        <v>679</v>
      </c>
      <c r="L123" s="30" t="str">
        <f t="shared" si="15"/>
        <v>Europe→France→Lyon</v>
      </c>
      <c r="M123" s="38" t="s">
        <v>703</v>
      </c>
      <c r="N123" s="38" t="s">
        <v>711</v>
      </c>
      <c r="O123" s="38" t="s">
        <v>722</v>
      </c>
      <c r="P123" s="38" t="s">
        <v>732</v>
      </c>
      <c r="Q123" s="38" t="s">
        <v>855</v>
      </c>
      <c r="R123" s="39">
        <v>1297.42</v>
      </c>
      <c r="S123" s="39">
        <v>2742.97</v>
      </c>
      <c r="T123" s="39" t="str">
        <f>IF('standardised dimensions'!$R123&lt;=_xlfn.PERCENTILE.INC( R123:R744,0.25),"Low",IF(S123&lt;=_xlfn.PERCENTILE.INC(R123:R744,0.5),"Medium","High"))</f>
        <v>High</v>
      </c>
      <c r="U123" s="40">
        <v>6.9000000000000006E-2</v>
      </c>
      <c r="V123" s="37">
        <v>9</v>
      </c>
      <c r="W123" s="39">
        <f t="shared" si="9"/>
        <v>22983.34563</v>
      </c>
      <c r="X123" s="39">
        <f t="shared" si="10"/>
        <v>11676.78</v>
      </c>
      <c r="Y123" s="39">
        <f t="shared" si="16"/>
        <v>11306.565629999999</v>
      </c>
      <c r="Z123" s="40">
        <f t="shared" si="17"/>
        <v>0.49194602961727291</v>
      </c>
    </row>
    <row r="124" spans="1:26" x14ac:dyDescent="0.3">
      <c r="A124" s="41" t="s">
        <v>137</v>
      </c>
      <c r="B124" s="42">
        <v>45289</v>
      </c>
      <c r="C124" s="42" t="str">
        <f t="shared" si="11"/>
        <v>Dec-2023</v>
      </c>
      <c r="D124" s="42" t="str">
        <f t="shared" si="12"/>
        <v>Q4-2023</v>
      </c>
      <c r="E124" s="42">
        <v>45311</v>
      </c>
      <c r="F124" s="42">
        <f t="shared" si="13"/>
        <v>45311</v>
      </c>
      <c r="G124" s="43">
        <f t="shared" si="14"/>
        <v>22</v>
      </c>
      <c r="H124" s="29">
        <f>IF(Table1[[#This Row],[LeadTimeDays]]&lt;=7,1,0)</f>
        <v>0</v>
      </c>
      <c r="I124" s="44" t="s">
        <v>646</v>
      </c>
      <c r="J124" s="44" t="s">
        <v>650</v>
      </c>
      <c r="K124" s="44" t="s">
        <v>662</v>
      </c>
      <c r="L124" s="30" t="str">
        <f t="shared" si="15"/>
        <v>Africa→Kenya→Kisumu</v>
      </c>
      <c r="M124" s="44" t="s">
        <v>701</v>
      </c>
      <c r="N124" s="44" t="s">
        <v>711</v>
      </c>
      <c r="O124" s="44" t="s">
        <v>716</v>
      </c>
      <c r="P124" s="44" t="s">
        <v>730</v>
      </c>
      <c r="Q124" s="44" t="s">
        <v>856</v>
      </c>
      <c r="R124" s="45">
        <v>1395.49</v>
      </c>
      <c r="S124" s="45">
        <v>1679.42</v>
      </c>
      <c r="T124" s="45" t="str">
        <f>IF('standardised dimensions'!$R124&lt;=_xlfn.PERCENTILE.INC( R124:R745,0.25),"Low",IF(S124&lt;=_xlfn.PERCENTILE.INC(R124:R745,0.5),"Medium","High"))</f>
        <v>High</v>
      </c>
      <c r="U124" s="46">
        <v>0.20300000000000001</v>
      </c>
      <c r="V124" s="43">
        <v>12</v>
      </c>
      <c r="W124" s="45">
        <f t="shared" si="9"/>
        <v>16061.972879999999</v>
      </c>
      <c r="X124" s="45">
        <f t="shared" si="10"/>
        <v>16745.88</v>
      </c>
      <c r="Y124" s="45">
        <f t="shared" si="16"/>
        <v>-683.90712000000167</v>
      </c>
      <c r="Z124" s="46">
        <f t="shared" si="17"/>
        <v>-4.2579272490964493E-2</v>
      </c>
    </row>
    <row r="125" spans="1:26" x14ac:dyDescent="0.3">
      <c r="A125" s="35" t="s">
        <v>138</v>
      </c>
      <c r="B125" s="36">
        <v>45598</v>
      </c>
      <c r="C125" s="36" t="str">
        <f t="shared" si="11"/>
        <v>Nov-2024</v>
      </c>
      <c r="D125" s="36" t="str">
        <f t="shared" si="12"/>
        <v>Q4-2024</v>
      </c>
      <c r="E125" s="36">
        <v>45625</v>
      </c>
      <c r="F125" s="36">
        <f t="shared" si="13"/>
        <v>45625</v>
      </c>
      <c r="G125" s="37">
        <f t="shared" si="14"/>
        <v>27</v>
      </c>
      <c r="H125" s="29">
        <f>IF(Table1[[#This Row],[LeadTimeDays]]&lt;=7,1,0)</f>
        <v>0</v>
      </c>
      <c r="I125" s="38" t="s">
        <v>648</v>
      </c>
      <c r="J125" s="38" t="s">
        <v>655</v>
      </c>
      <c r="K125" s="38" t="s">
        <v>672</v>
      </c>
      <c r="L125" s="30" t="str">
        <f t="shared" si="15"/>
        <v>Americas→Brazil→Brasília</v>
      </c>
      <c r="M125" s="38" t="s">
        <v>705</v>
      </c>
      <c r="N125" s="38" t="s">
        <v>711</v>
      </c>
      <c r="O125" s="38" t="s">
        <v>714</v>
      </c>
      <c r="P125" s="38" t="s">
        <v>729</v>
      </c>
      <c r="Q125" s="38" t="s">
        <v>857</v>
      </c>
      <c r="R125" s="39">
        <v>1363.51</v>
      </c>
      <c r="S125" s="39">
        <v>1433.9</v>
      </c>
      <c r="T125" s="39" t="str">
        <f>IF('standardised dimensions'!$R125&lt;=_xlfn.PERCENTILE.INC( R125:R746,0.25),"Low",IF(S125&lt;=_xlfn.PERCENTILE.INC(R125:R746,0.5),"Medium","High"))</f>
        <v>High</v>
      </c>
      <c r="U125" s="40">
        <v>5.7000000000000002E-2</v>
      </c>
      <c r="V125" s="37">
        <v>8</v>
      </c>
      <c r="W125" s="39">
        <f t="shared" si="9"/>
        <v>10817.3416</v>
      </c>
      <c r="X125" s="39">
        <f t="shared" si="10"/>
        <v>10908.08</v>
      </c>
      <c r="Y125" s="39">
        <f t="shared" si="16"/>
        <v>-90.738400000000183</v>
      </c>
      <c r="Z125" s="40">
        <f t="shared" si="17"/>
        <v>-8.3882346842037592E-3</v>
      </c>
    </row>
    <row r="126" spans="1:26" x14ac:dyDescent="0.3">
      <c r="A126" s="41" t="s">
        <v>139</v>
      </c>
      <c r="B126" s="42">
        <v>45159</v>
      </c>
      <c r="C126" s="42" t="str">
        <f t="shared" si="11"/>
        <v>Aug-2023</v>
      </c>
      <c r="D126" s="42" t="str">
        <f t="shared" si="12"/>
        <v>Q3-2023</v>
      </c>
      <c r="E126" s="42">
        <v>45173</v>
      </c>
      <c r="F126" s="42">
        <f t="shared" si="13"/>
        <v>45173</v>
      </c>
      <c r="G126" s="43">
        <f t="shared" si="14"/>
        <v>14</v>
      </c>
      <c r="H126" s="29">
        <f>IF(Table1[[#This Row],[LeadTimeDays]]&lt;=7,1,0)</f>
        <v>0</v>
      </c>
      <c r="I126" s="44" t="s">
        <v>648</v>
      </c>
      <c r="J126" s="44" t="s">
        <v>653</v>
      </c>
      <c r="K126" s="44" t="s">
        <v>681</v>
      </c>
      <c r="L126" s="30" t="str">
        <f t="shared" si="15"/>
        <v>Americas→Canada→Montreal</v>
      </c>
      <c r="M126" s="44" t="s">
        <v>702</v>
      </c>
      <c r="N126" s="44" t="s">
        <v>710</v>
      </c>
      <c r="O126" s="44" t="s">
        <v>721</v>
      </c>
      <c r="P126" s="44" t="s">
        <v>727</v>
      </c>
      <c r="Q126" s="44" t="s">
        <v>858</v>
      </c>
      <c r="R126" s="45">
        <v>178.19</v>
      </c>
      <c r="S126" s="45">
        <v>284.43</v>
      </c>
      <c r="T126" s="45" t="str">
        <f>IF('standardised dimensions'!$R126&lt;=_xlfn.PERCENTILE.INC( R126:R747,0.25),"Low",IF(S126&lt;=_xlfn.PERCENTILE.INC(R126:R747,0.5),"Medium","High"))</f>
        <v>Low</v>
      </c>
      <c r="U126" s="46">
        <v>8.8999999999999996E-2</v>
      </c>
      <c r="V126" s="43">
        <v>8</v>
      </c>
      <c r="W126" s="45">
        <f t="shared" si="9"/>
        <v>2072.9258400000003</v>
      </c>
      <c r="X126" s="45">
        <f t="shared" si="10"/>
        <v>1425.52</v>
      </c>
      <c r="Y126" s="45">
        <f t="shared" si="16"/>
        <v>647.40584000000035</v>
      </c>
      <c r="Z126" s="46">
        <f t="shared" si="17"/>
        <v>0.31231500302972742</v>
      </c>
    </row>
    <row r="127" spans="1:26" x14ac:dyDescent="0.3">
      <c r="A127" s="35" t="s">
        <v>140</v>
      </c>
      <c r="B127" s="36">
        <v>45150</v>
      </c>
      <c r="C127" s="36" t="str">
        <f t="shared" si="11"/>
        <v>Aug-2023</v>
      </c>
      <c r="D127" s="36" t="str">
        <f t="shared" si="12"/>
        <v>Q3-2023</v>
      </c>
      <c r="E127" s="36">
        <v>45175</v>
      </c>
      <c r="F127" s="36">
        <f t="shared" si="13"/>
        <v>45175</v>
      </c>
      <c r="G127" s="37">
        <f t="shared" si="14"/>
        <v>25</v>
      </c>
      <c r="H127" s="29">
        <f>IF(Table1[[#This Row],[LeadTimeDays]]&lt;=7,1,0)</f>
        <v>0</v>
      </c>
      <c r="I127" s="38" t="s">
        <v>647</v>
      </c>
      <c r="J127" s="38" t="s">
        <v>659</v>
      </c>
      <c r="K127" s="38" t="s">
        <v>685</v>
      </c>
      <c r="L127" s="30" t="str">
        <f t="shared" si="15"/>
        <v>Asia→China→Shanghai</v>
      </c>
      <c r="M127" s="38" t="s">
        <v>705</v>
      </c>
      <c r="N127" s="38" t="s">
        <v>707</v>
      </c>
      <c r="O127" s="38" t="s">
        <v>717</v>
      </c>
      <c r="P127" s="38" t="s">
        <v>727</v>
      </c>
      <c r="Q127" s="38" t="s">
        <v>859</v>
      </c>
      <c r="R127" s="39">
        <v>950.77</v>
      </c>
      <c r="S127" s="39">
        <v>694.78</v>
      </c>
      <c r="T127" s="39" t="str">
        <f>IF('standardised dimensions'!$R127&lt;=_xlfn.PERCENTILE.INC( R127:R748,0.25),"Low",IF(S127&lt;=_xlfn.PERCENTILE.INC(R127:R748,0.5),"Medium","High"))</f>
        <v>Medium</v>
      </c>
      <c r="U127" s="40">
        <v>8.4000000000000005E-2</v>
      </c>
      <c r="V127" s="37">
        <v>14</v>
      </c>
      <c r="W127" s="39">
        <f t="shared" si="9"/>
        <v>8909.8587200000002</v>
      </c>
      <c r="X127" s="39">
        <f t="shared" si="10"/>
        <v>13310.779999999999</v>
      </c>
      <c r="Y127" s="39">
        <f t="shared" si="16"/>
        <v>-4400.9212799999987</v>
      </c>
      <c r="Z127" s="40">
        <f t="shared" si="17"/>
        <v>-0.49393839097821279</v>
      </c>
    </row>
    <row r="128" spans="1:26" x14ac:dyDescent="0.3">
      <c r="A128" s="41" t="s">
        <v>141</v>
      </c>
      <c r="B128" s="42">
        <v>45450</v>
      </c>
      <c r="C128" s="42" t="str">
        <f t="shared" si="11"/>
        <v>Jun-2024</v>
      </c>
      <c r="D128" s="42" t="str">
        <f t="shared" si="12"/>
        <v>Q2-2024</v>
      </c>
      <c r="E128" s="42">
        <v>45469</v>
      </c>
      <c r="F128" s="42">
        <f t="shared" si="13"/>
        <v>45469</v>
      </c>
      <c r="G128" s="43">
        <f t="shared" si="14"/>
        <v>19</v>
      </c>
      <c r="H128" s="29">
        <f>IF(Table1[[#This Row],[LeadTimeDays]]&lt;=7,1,0)</f>
        <v>0</v>
      </c>
      <c r="I128" s="44" t="s">
        <v>649</v>
      </c>
      <c r="J128" s="44" t="s">
        <v>656</v>
      </c>
      <c r="K128" s="44" t="s">
        <v>671</v>
      </c>
      <c r="L128" s="30" t="str">
        <f t="shared" si="15"/>
        <v>Europe→Germany→Berlin</v>
      </c>
      <c r="M128" s="44" t="s">
        <v>703</v>
      </c>
      <c r="N128" s="44" t="s">
        <v>709</v>
      </c>
      <c r="O128" s="44" t="s">
        <v>724</v>
      </c>
      <c r="P128" s="44" t="s">
        <v>727</v>
      </c>
      <c r="Q128" s="44" t="s">
        <v>860</v>
      </c>
      <c r="R128" s="45">
        <v>1064.32</v>
      </c>
      <c r="S128" s="45">
        <v>1848.39</v>
      </c>
      <c r="T128" s="45" t="str">
        <f>IF('standardised dimensions'!$R128&lt;=_xlfn.PERCENTILE.INC( R128:R749,0.25),"Low",IF(S128&lt;=_xlfn.PERCENTILE.INC(R128:R749,0.5),"Medium","High"))</f>
        <v>High</v>
      </c>
      <c r="U128" s="46">
        <v>7.2999999999999995E-2</v>
      </c>
      <c r="V128" s="43">
        <v>38</v>
      </c>
      <c r="W128" s="45">
        <f t="shared" si="9"/>
        <v>65111.38614000001</v>
      </c>
      <c r="X128" s="45">
        <f t="shared" si="10"/>
        <v>40444.159999999996</v>
      </c>
      <c r="Y128" s="45">
        <f t="shared" si="16"/>
        <v>24667.226140000013</v>
      </c>
      <c r="Z128" s="46">
        <f t="shared" si="17"/>
        <v>0.3788465827921631</v>
      </c>
    </row>
    <row r="129" spans="1:26" x14ac:dyDescent="0.3">
      <c r="A129" s="35" t="s">
        <v>142</v>
      </c>
      <c r="B129" s="36">
        <v>45874</v>
      </c>
      <c r="C129" s="36" t="str">
        <f t="shared" si="11"/>
        <v>Aug-2025</v>
      </c>
      <c r="D129" s="36" t="str">
        <f t="shared" si="12"/>
        <v>Q3-2025</v>
      </c>
      <c r="E129" s="36">
        <v>45883</v>
      </c>
      <c r="F129" s="36">
        <f t="shared" si="13"/>
        <v>45883</v>
      </c>
      <c r="G129" s="37">
        <f t="shared" si="14"/>
        <v>9</v>
      </c>
      <c r="H129" s="29">
        <f>IF(Table1[[#This Row],[LeadTimeDays]]&lt;=7,1,0)</f>
        <v>0</v>
      </c>
      <c r="I129" s="38" t="s">
        <v>649</v>
      </c>
      <c r="J129" s="38" t="s">
        <v>658</v>
      </c>
      <c r="K129" s="38" t="s">
        <v>683</v>
      </c>
      <c r="L129" s="30" t="str">
        <f t="shared" si="15"/>
        <v>Europe→United Kingdom→London</v>
      </c>
      <c r="M129" s="38" t="s">
        <v>703</v>
      </c>
      <c r="N129" s="38" t="s">
        <v>711</v>
      </c>
      <c r="O129" s="38" t="s">
        <v>718</v>
      </c>
      <c r="P129" s="38" t="s">
        <v>727</v>
      </c>
      <c r="Q129" s="38" t="s">
        <v>861</v>
      </c>
      <c r="R129" s="39">
        <v>41.76</v>
      </c>
      <c r="S129" s="39">
        <v>45.19</v>
      </c>
      <c r="T129" s="39" t="str">
        <f>IF('standardised dimensions'!$R129&lt;=_xlfn.PERCENTILE.INC( R129:R750,0.25),"Low",IF(S129&lt;=_xlfn.PERCENTILE.INC(R129:R750,0.5),"Medium","High"))</f>
        <v>Low</v>
      </c>
      <c r="U129" s="40">
        <v>0.17899999999999999</v>
      </c>
      <c r="V129" s="37">
        <v>23</v>
      </c>
      <c r="W129" s="39">
        <f t="shared" si="9"/>
        <v>853.32276999999988</v>
      </c>
      <c r="X129" s="39">
        <f t="shared" si="10"/>
        <v>960.4799999999999</v>
      </c>
      <c r="Y129" s="39">
        <f t="shared" si="16"/>
        <v>-107.15723000000003</v>
      </c>
      <c r="Z129" s="40">
        <f t="shared" si="17"/>
        <v>-0.12557643340514638</v>
      </c>
    </row>
    <row r="130" spans="1:26" x14ac:dyDescent="0.3">
      <c r="A130" s="41" t="s">
        <v>143</v>
      </c>
      <c r="B130" s="42">
        <v>45442</v>
      </c>
      <c r="C130" s="42" t="str">
        <f t="shared" si="11"/>
        <v>May-2024</v>
      </c>
      <c r="D130" s="42" t="str">
        <f t="shared" si="12"/>
        <v>Q2-2024</v>
      </c>
      <c r="E130" s="42">
        <v>45456</v>
      </c>
      <c r="F130" s="42">
        <f t="shared" si="13"/>
        <v>45456</v>
      </c>
      <c r="G130" s="43">
        <f t="shared" si="14"/>
        <v>14</v>
      </c>
      <c r="H130" s="29">
        <f>IF(Table1[[#This Row],[LeadTimeDays]]&lt;=7,1,0)</f>
        <v>0</v>
      </c>
      <c r="I130" s="44" t="s">
        <v>648</v>
      </c>
      <c r="J130" s="44" t="s">
        <v>660</v>
      </c>
      <c r="K130" s="44" t="s">
        <v>686</v>
      </c>
      <c r="L130" s="30" t="str">
        <f t="shared" si="15"/>
        <v>Americas→USA→San Francisco</v>
      </c>
      <c r="M130" s="44" t="s">
        <v>705</v>
      </c>
      <c r="N130" s="44" t="s">
        <v>707</v>
      </c>
      <c r="O130" s="44" t="s">
        <v>721</v>
      </c>
      <c r="P130" s="44" t="s">
        <v>730</v>
      </c>
      <c r="Q130" s="44" t="s">
        <v>862</v>
      </c>
      <c r="R130" s="45">
        <v>157.78</v>
      </c>
      <c r="S130" s="45">
        <v>361.1</v>
      </c>
      <c r="T130" s="45" t="str">
        <f>IF('standardised dimensions'!$R130&lt;=_xlfn.PERCENTILE.INC( R130:R751,0.25),"Low",IF(S130&lt;=_xlfn.PERCENTILE.INC(R130:R751,0.5),"Medium","High"))</f>
        <v>Low</v>
      </c>
      <c r="U130" s="46">
        <v>0.187</v>
      </c>
      <c r="V130" s="43">
        <v>9</v>
      </c>
      <c r="W130" s="45">
        <f t="shared" ref="W130:W193" si="18">S130*V130*(1-U130)</f>
        <v>2642.1686999999997</v>
      </c>
      <c r="X130" s="45">
        <f t="shared" ref="X130:X193" si="19">R130*V130</f>
        <v>1420.02</v>
      </c>
      <c r="Y130" s="45">
        <f t="shared" si="16"/>
        <v>1222.1486999999997</v>
      </c>
      <c r="Z130" s="46">
        <f t="shared" si="17"/>
        <v>0.46255513510549112</v>
      </c>
    </row>
    <row r="131" spans="1:26" x14ac:dyDescent="0.3">
      <c r="A131" s="35" t="s">
        <v>144</v>
      </c>
      <c r="B131" s="36">
        <v>44948</v>
      </c>
      <c r="C131" s="36" t="str">
        <f t="shared" ref="C131:C194" si="20">TEXT(B131,"MMM-YYYY")</f>
        <v>Jan-2023</v>
      </c>
      <c r="D131" s="36" t="str">
        <f t="shared" ref="D131:D194" si="21">"Q"&amp;ROUNDUP(MONTH(B131)/3,0)&amp;"-"&amp;YEAR(B131)</f>
        <v>Q1-2023</v>
      </c>
      <c r="E131" s="36">
        <v>44956</v>
      </c>
      <c r="F131" s="36">
        <f t="shared" ref="F131:F194" si="22">IF(E131&lt;B131,B131,E131)</f>
        <v>44956</v>
      </c>
      <c r="G131" s="37">
        <f t="shared" ref="G131:G194" si="23">F131-B131</f>
        <v>8</v>
      </c>
      <c r="H131" s="29">
        <f>IF(Table1[[#This Row],[LeadTimeDays]]&lt;=7,1,0)</f>
        <v>0</v>
      </c>
      <c r="I131" s="38" t="s">
        <v>648</v>
      </c>
      <c r="J131" s="38" t="s">
        <v>660</v>
      </c>
      <c r="K131" s="38" t="s">
        <v>686</v>
      </c>
      <c r="L131" s="30" t="str">
        <f t="shared" ref="L131:L194" si="24">CONCATENATE(I131&amp;"→"&amp;J131&amp;"→"&amp;K131)</f>
        <v>Americas→USA→San Francisco</v>
      </c>
      <c r="M131" s="38" t="s">
        <v>705</v>
      </c>
      <c r="N131" s="38" t="s">
        <v>708</v>
      </c>
      <c r="O131" s="38" t="s">
        <v>720</v>
      </c>
      <c r="P131" s="38" t="s">
        <v>729</v>
      </c>
      <c r="Q131" s="38" t="s">
        <v>863</v>
      </c>
      <c r="R131" s="39">
        <v>413.52</v>
      </c>
      <c r="S131" s="39">
        <v>1004.34</v>
      </c>
      <c r="T131" s="39" t="str">
        <f>IF('standardised dimensions'!$R131&lt;=_xlfn.PERCENTILE.INC( R131:R752,0.25),"Low",IF(S131&lt;=_xlfn.PERCENTILE.INC(R131:R752,0.5),"Medium","High"))</f>
        <v>High</v>
      </c>
      <c r="U131" s="40">
        <v>0.111</v>
      </c>
      <c r="V131" s="37">
        <v>18</v>
      </c>
      <c r="W131" s="39">
        <f t="shared" si="18"/>
        <v>16071.44868</v>
      </c>
      <c r="X131" s="39">
        <f t="shared" si="19"/>
        <v>7443.36</v>
      </c>
      <c r="Y131" s="39">
        <f t="shared" ref="Y131:Y194" si="25">W131-X131</f>
        <v>8628.0886800000007</v>
      </c>
      <c r="Z131" s="40">
        <f t="shared" ref="Z131:Z194" si="26">IF(W131=0,0,Y131/W131)</f>
        <v>0.53685817948304593</v>
      </c>
    </row>
    <row r="132" spans="1:26" x14ac:dyDescent="0.3">
      <c r="A132" s="41" t="s">
        <v>145</v>
      </c>
      <c r="B132" s="42">
        <v>45700</v>
      </c>
      <c r="C132" s="42" t="str">
        <f t="shared" si="20"/>
        <v>Feb-2025</v>
      </c>
      <c r="D132" s="42" t="str">
        <f t="shared" si="21"/>
        <v>Q1-2025</v>
      </c>
      <c r="E132" s="42">
        <v>45716</v>
      </c>
      <c r="F132" s="42">
        <f t="shared" si="22"/>
        <v>45716</v>
      </c>
      <c r="G132" s="43">
        <f t="shared" si="23"/>
        <v>16</v>
      </c>
      <c r="H132" s="29">
        <f>IF(Table1[[#This Row],[LeadTimeDays]]&lt;=7,1,0)</f>
        <v>0</v>
      </c>
      <c r="I132" s="44" t="s">
        <v>648</v>
      </c>
      <c r="J132" s="44" t="s">
        <v>655</v>
      </c>
      <c r="K132" s="44" t="s">
        <v>670</v>
      </c>
      <c r="L132" s="30" t="str">
        <f t="shared" si="24"/>
        <v>Americas→Brazil→São Paulo</v>
      </c>
      <c r="M132" s="44" t="s">
        <v>703</v>
      </c>
      <c r="N132" s="44" t="s">
        <v>711</v>
      </c>
      <c r="O132" s="44" t="s">
        <v>717</v>
      </c>
      <c r="P132" s="44" t="s">
        <v>732</v>
      </c>
      <c r="Q132" s="44" t="s">
        <v>864</v>
      </c>
      <c r="R132" s="45">
        <v>414.95</v>
      </c>
      <c r="S132" s="45">
        <v>1027.73</v>
      </c>
      <c r="T132" s="45" t="str">
        <f>IF('standardised dimensions'!$R132&lt;=_xlfn.PERCENTILE.INC( R132:R753,0.25),"Low",IF(S132&lt;=_xlfn.PERCENTILE.INC(R132:R753,0.5),"Medium","High"))</f>
        <v>High</v>
      </c>
      <c r="U132" s="46">
        <v>6.3E-2</v>
      </c>
      <c r="V132" s="43">
        <v>8</v>
      </c>
      <c r="W132" s="45">
        <f t="shared" si="18"/>
        <v>7703.8640800000003</v>
      </c>
      <c r="X132" s="45">
        <f t="shared" si="19"/>
        <v>3319.6</v>
      </c>
      <c r="Y132" s="45">
        <f t="shared" si="25"/>
        <v>4384.2640800000008</v>
      </c>
      <c r="Z132" s="46">
        <f t="shared" si="26"/>
        <v>0.56909935513815568</v>
      </c>
    </row>
    <row r="133" spans="1:26" x14ac:dyDescent="0.3">
      <c r="A133" s="35" t="s">
        <v>146</v>
      </c>
      <c r="B133" s="36">
        <v>45719</v>
      </c>
      <c r="C133" s="36" t="str">
        <f t="shared" si="20"/>
        <v>Mar-2025</v>
      </c>
      <c r="D133" s="36" t="str">
        <f t="shared" si="21"/>
        <v>Q1-2025</v>
      </c>
      <c r="E133" s="36">
        <v>45740</v>
      </c>
      <c r="F133" s="36">
        <f t="shared" si="22"/>
        <v>45740</v>
      </c>
      <c r="G133" s="37">
        <f t="shared" si="23"/>
        <v>21</v>
      </c>
      <c r="H133" s="29">
        <f>IF(Table1[[#This Row],[LeadTimeDays]]&lt;=7,1,0)</f>
        <v>0</v>
      </c>
      <c r="I133" s="38" t="s">
        <v>646</v>
      </c>
      <c r="J133" s="38" t="s">
        <v>651</v>
      </c>
      <c r="K133" s="38" t="s">
        <v>669</v>
      </c>
      <c r="L133" s="30" t="str">
        <f t="shared" si="24"/>
        <v>Africa→Nigeria→Abuja</v>
      </c>
      <c r="M133" s="38" t="s">
        <v>706</v>
      </c>
      <c r="N133" s="38" t="s">
        <v>711</v>
      </c>
      <c r="O133" s="38" t="s">
        <v>722</v>
      </c>
      <c r="P133" s="38" t="s">
        <v>733</v>
      </c>
      <c r="Q133" s="38" t="s">
        <v>865</v>
      </c>
      <c r="R133" s="39">
        <v>555.95000000000005</v>
      </c>
      <c r="S133" s="39">
        <v>468.09</v>
      </c>
      <c r="T133" s="39" t="str">
        <f>IF('standardised dimensions'!$R133&lt;=_xlfn.PERCENTILE.INC( R133:R754,0.25),"Low",IF(S133&lt;=_xlfn.PERCENTILE.INC(R133:R754,0.5),"Medium","High"))</f>
        <v>Medium</v>
      </c>
      <c r="U133" s="40">
        <v>0.14199999999999999</v>
      </c>
      <c r="V133" s="37">
        <v>11</v>
      </c>
      <c r="W133" s="39">
        <f t="shared" si="18"/>
        <v>4417.8334199999999</v>
      </c>
      <c r="X133" s="39">
        <f t="shared" si="19"/>
        <v>6115.4500000000007</v>
      </c>
      <c r="Y133" s="39">
        <f t="shared" si="25"/>
        <v>-1697.6165800000008</v>
      </c>
      <c r="Z133" s="40">
        <f t="shared" si="26"/>
        <v>-0.38426450674095375</v>
      </c>
    </row>
    <row r="134" spans="1:26" x14ac:dyDescent="0.3">
      <c r="A134" s="41" t="s">
        <v>147</v>
      </c>
      <c r="B134" s="42">
        <v>44953</v>
      </c>
      <c r="C134" s="42" t="str">
        <f t="shared" si="20"/>
        <v>Jan-2023</v>
      </c>
      <c r="D134" s="42" t="str">
        <f t="shared" si="21"/>
        <v>Q1-2023</v>
      </c>
      <c r="E134" s="42">
        <v>44957</v>
      </c>
      <c r="F134" s="42">
        <f t="shared" si="22"/>
        <v>44957</v>
      </c>
      <c r="G134" s="43">
        <f t="shared" si="23"/>
        <v>4</v>
      </c>
      <c r="H134" s="29">
        <f>IF(Table1[[#This Row],[LeadTimeDays]]&lt;=7,1,0)</f>
        <v>1</v>
      </c>
      <c r="I134" s="44" t="s">
        <v>649</v>
      </c>
      <c r="J134" s="44" t="s">
        <v>658</v>
      </c>
      <c r="K134" s="44" t="s">
        <v>693</v>
      </c>
      <c r="L134" s="30" t="str">
        <f t="shared" si="24"/>
        <v>Europe→United Kingdom→Manchester</v>
      </c>
      <c r="M134" s="44" t="s">
        <v>706</v>
      </c>
      <c r="N134" s="44" t="s">
        <v>708</v>
      </c>
      <c r="O134" s="44" t="s">
        <v>725</v>
      </c>
      <c r="P134" s="44" t="s">
        <v>731</v>
      </c>
      <c r="Q134" s="44" t="s">
        <v>866</v>
      </c>
      <c r="R134" s="45">
        <v>941.2</v>
      </c>
      <c r="S134" s="45">
        <v>668.02</v>
      </c>
      <c r="T134" s="45" t="str">
        <f>IF('standardised dimensions'!$R134&lt;=_xlfn.PERCENTILE.INC( R134:R755,0.25),"Low",IF(S134&lt;=_xlfn.PERCENTILE.INC(R134:R755,0.5),"Medium","High"))</f>
        <v>Medium</v>
      </c>
      <c r="U134" s="46">
        <v>0.22</v>
      </c>
      <c r="V134" s="43">
        <v>16</v>
      </c>
      <c r="W134" s="45">
        <f t="shared" si="18"/>
        <v>8336.8896000000004</v>
      </c>
      <c r="X134" s="45">
        <f t="shared" si="19"/>
        <v>15059.2</v>
      </c>
      <c r="Y134" s="45">
        <f t="shared" si="25"/>
        <v>-6722.3104000000003</v>
      </c>
      <c r="Z134" s="46">
        <f t="shared" si="26"/>
        <v>-0.80633314371825193</v>
      </c>
    </row>
    <row r="135" spans="1:26" x14ac:dyDescent="0.3">
      <c r="A135" s="35" t="s">
        <v>148</v>
      </c>
      <c r="B135" s="36">
        <v>45666</v>
      </c>
      <c r="C135" s="36" t="str">
        <f t="shared" si="20"/>
        <v>Jan-2025</v>
      </c>
      <c r="D135" s="36" t="str">
        <f t="shared" si="21"/>
        <v>Q1-2025</v>
      </c>
      <c r="E135" s="36">
        <v>45672</v>
      </c>
      <c r="F135" s="36">
        <f t="shared" si="22"/>
        <v>45672</v>
      </c>
      <c r="G135" s="37">
        <f t="shared" si="23"/>
        <v>6</v>
      </c>
      <c r="H135" s="29">
        <f>IF(Table1[[#This Row],[LeadTimeDays]]&lt;=7,1,0)</f>
        <v>1</v>
      </c>
      <c r="I135" s="38" t="s">
        <v>647</v>
      </c>
      <c r="J135" s="38" t="s">
        <v>659</v>
      </c>
      <c r="K135" s="38" t="s">
        <v>699</v>
      </c>
      <c r="L135" s="30" t="str">
        <f t="shared" si="24"/>
        <v>Asia→China→Beijing</v>
      </c>
      <c r="M135" s="38" t="s">
        <v>702</v>
      </c>
      <c r="N135" s="38" t="s">
        <v>708</v>
      </c>
      <c r="O135" s="38" t="s">
        <v>712</v>
      </c>
      <c r="P135" s="38" t="s">
        <v>730</v>
      </c>
      <c r="Q135" s="38" t="s">
        <v>867</v>
      </c>
      <c r="R135" s="39">
        <v>304.77999999999997</v>
      </c>
      <c r="S135" s="39">
        <v>537.27</v>
      </c>
      <c r="T135" s="39" t="str">
        <f>IF('standardised dimensions'!$R135&lt;=_xlfn.PERCENTILE.INC( R135:R756,0.25),"Low",IF(S135&lt;=_xlfn.PERCENTILE.INC(R135:R756,0.5),"Medium","High"))</f>
        <v>Medium</v>
      </c>
      <c r="U135" s="40">
        <v>0.187</v>
      </c>
      <c r="V135" s="37">
        <v>8</v>
      </c>
      <c r="W135" s="39">
        <f t="shared" si="18"/>
        <v>3494.4040799999998</v>
      </c>
      <c r="X135" s="39">
        <f t="shared" si="19"/>
        <v>2438.2399999999998</v>
      </c>
      <c r="Y135" s="39">
        <f t="shared" si="25"/>
        <v>1056.16408</v>
      </c>
      <c r="Z135" s="40">
        <f t="shared" si="26"/>
        <v>0.3022444044307549</v>
      </c>
    </row>
    <row r="136" spans="1:26" x14ac:dyDescent="0.3">
      <c r="A136" s="41" t="s">
        <v>149</v>
      </c>
      <c r="B136" s="42">
        <v>45647</v>
      </c>
      <c r="C136" s="42" t="str">
        <f t="shared" si="20"/>
        <v>Dec-2024</v>
      </c>
      <c r="D136" s="42" t="str">
        <f t="shared" si="21"/>
        <v>Q4-2024</v>
      </c>
      <c r="E136" s="42">
        <v>45652</v>
      </c>
      <c r="F136" s="42">
        <f t="shared" si="22"/>
        <v>45652</v>
      </c>
      <c r="G136" s="43">
        <f t="shared" si="23"/>
        <v>5</v>
      </c>
      <c r="H136" s="29">
        <f>IF(Table1[[#This Row],[LeadTimeDays]]&lt;=7,1,0)</f>
        <v>1</v>
      </c>
      <c r="I136" s="44" t="s">
        <v>648</v>
      </c>
      <c r="J136" s="44" t="s">
        <v>660</v>
      </c>
      <c r="K136" s="44" t="s">
        <v>686</v>
      </c>
      <c r="L136" s="30" t="str">
        <f t="shared" si="24"/>
        <v>Americas→USA→San Francisco</v>
      </c>
      <c r="M136" s="44" t="s">
        <v>704</v>
      </c>
      <c r="N136" s="44" t="s">
        <v>709</v>
      </c>
      <c r="O136" s="44" t="s">
        <v>724</v>
      </c>
      <c r="P136" s="44" t="s">
        <v>728</v>
      </c>
      <c r="Q136" s="44" t="s">
        <v>868</v>
      </c>
      <c r="R136" s="45">
        <v>699.57</v>
      </c>
      <c r="S136" s="45">
        <v>572.71</v>
      </c>
      <c r="T136" s="45" t="str">
        <f>IF('standardised dimensions'!$R136&lt;=_xlfn.PERCENTILE.INC( R136:R757,0.25),"Low",IF(S136&lt;=_xlfn.PERCENTILE.INC(R136:R757,0.5),"Medium","High"))</f>
        <v>Medium</v>
      </c>
      <c r="U136" s="46">
        <v>0.192</v>
      </c>
      <c r="V136" s="43">
        <v>26</v>
      </c>
      <c r="W136" s="45">
        <f t="shared" si="18"/>
        <v>12031.491680000001</v>
      </c>
      <c r="X136" s="45">
        <f t="shared" si="19"/>
        <v>18188.82</v>
      </c>
      <c r="Y136" s="45">
        <f t="shared" si="25"/>
        <v>-6157.3283199999987</v>
      </c>
      <c r="Z136" s="46">
        <f t="shared" si="26"/>
        <v>-0.51176765805651114</v>
      </c>
    </row>
    <row r="137" spans="1:26" x14ac:dyDescent="0.3">
      <c r="A137" s="35" t="s">
        <v>150</v>
      </c>
      <c r="B137" s="36">
        <v>45028</v>
      </c>
      <c r="C137" s="36" t="str">
        <f t="shared" si="20"/>
        <v>Apr-2023</v>
      </c>
      <c r="D137" s="36" t="str">
        <f t="shared" si="21"/>
        <v>Q2-2023</v>
      </c>
      <c r="E137" s="36">
        <v>45033</v>
      </c>
      <c r="F137" s="36">
        <f t="shared" si="22"/>
        <v>45033</v>
      </c>
      <c r="G137" s="37">
        <f t="shared" si="23"/>
        <v>5</v>
      </c>
      <c r="H137" s="29">
        <f>IF(Table1[[#This Row],[LeadTimeDays]]&lt;=7,1,0)</f>
        <v>1</v>
      </c>
      <c r="I137" s="38" t="s">
        <v>649</v>
      </c>
      <c r="J137" s="38" t="s">
        <v>657</v>
      </c>
      <c r="K137" s="38" t="s">
        <v>679</v>
      </c>
      <c r="L137" s="30" t="str">
        <f t="shared" si="24"/>
        <v>Europe→France→Lyon</v>
      </c>
      <c r="M137" s="38" t="s">
        <v>706</v>
      </c>
      <c r="N137" s="38" t="s">
        <v>711</v>
      </c>
      <c r="O137" s="38" t="s">
        <v>718</v>
      </c>
      <c r="P137" s="38" t="s">
        <v>732</v>
      </c>
      <c r="Q137" s="38" t="s">
        <v>869</v>
      </c>
      <c r="R137" s="39">
        <v>1087.81</v>
      </c>
      <c r="S137" s="39">
        <v>2323.87</v>
      </c>
      <c r="T137" s="39" t="str">
        <f>IF('standardised dimensions'!$R137&lt;=_xlfn.PERCENTILE.INC( R137:R758,0.25),"Low",IF(S137&lt;=_xlfn.PERCENTILE.INC(R137:R758,0.5),"Medium","High"))</f>
        <v>High</v>
      </c>
      <c r="U137" s="40">
        <v>9.4E-2</v>
      </c>
      <c r="V137" s="37">
        <v>13</v>
      </c>
      <c r="W137" s="39">
        <f t="shared" si="18"/>
        <v>27370.540859999997</v>
      </c>
      <c r="X137" s="39">
        <f t="shared" si="19"/>
        <v>14141.529999999999</v>
      </c>
      <c r="Y137" s="39">
        <f t="shared" si="25"/>
        <v>13229.010859999999</v>
      </c>
      <c r="Z137" s="40">
        <f t="shared" si="26"/>
        <v>0.48333026839572651</v>
      </c>
    </row>
    <row r="138" spans="1:26" x14ac:dyDescent="0.3">
      <c r="A138" s="41" t="s">
        <v>151</v>
      </c>
      <c r="B138" s="42">
        <v>45640</v>
      </c>
      <c r="C138" s="42" t="str">
        <f t="shared" si="20"/>
        <v>Dec-2024</v>
      </c>
      <c r="D138" s="42" t="str">
        <f t="shared" si="21"/>
        <v>Q4-2024</v>
      </c>
      <c r="E138" s="42">
        <v>45669</v>
      </c>
      <c r="F138" s="42">
        <f t="shared" si="22"/>
        <v>45669</v>
      </c>
      <c r="G138" s="43">
        <f t="shared" si="23"/>
        <v>29</v>
      </c>
      <c r="H138" s="29">
        <f>IF(Table1[[#This Row],[LeadTimeDays]]&lt;=7,1,0)</f>
        <v>0</v>
      </c>
      <c r="I138" s="44" t="s">
        <v>647</v>
      </c>
      <c r="J138" s="44" t="s">
        <v>659</v>
      </c>
      <c r="K138" s="44" t="s">
        <v>676</v>
      </c>
      <c r="L138" s="30" t="str">
        <f t="shared" si="24"/>
        <v>Asia→China→Shenzhen</v>
      </c>
      <c r="M138" s="44" t="s">
        <v>702</v>
      </c>
      <c r="N138" s="44" t="s">
        <v>708</v>
      </c>
      <c r="O138" s="44" t="s">
        <v>713</v>
      </c>
      <c r="P138" s="44" t="s">
        <v>727</v>
      </c>
      <c r="Q138" s="44" t="s">
        <v>870</v>
      </c>
      <c r="R138" s="45">
        <v>1412.15</v>
      </c>
      <c r="S138" s="45">
        <v>1631.04</v>
      </c>
      <c r="T138" s="45" t="str">
        <f>IF('standardised dimensions'!$R138&lt;=_xlfn.PERCENTILE.INC( R138:R759,0.25),"Low",IF(S138&lt;=_xlfn.PERCENTILE.INC(R138:R759,0.5),"Medium","High"))</f>
        <v>High</v>
      </c>
      <c r="U138" s="46">
        <v>8.9999999999999993E-3</v>
      </c>
      <c r="V138" s="43">
        <v>6</v>
      </c>
      <c r="W138" s="45">
        <f t="shared" si="18"/>
        <v>9698.1638399999993</v>
      </c>
      <c r="X138" s="45">
        <f t="shared" si="19"/>
        <v>8472.9000000000015</v>
      </c>
      <c r="Y138" s="45">
        <f t="shared" si="25"/>
        <v>1225.2638399999978</v>
      </c>
      <c r="Z138" s="46">
        <f t="shared" si="26"/>
        <v>0.12633977526203535</v>
      </c>
    </row>
    <row r="139" spans="1:26" x14ac:dyDescent="0.3">
      <c r="A139" s="35" t="s">
        <v>152</v>
      </c>
      <c r="B139" s="36">
        <v>45016</v>
      </c>
      <c r="C139" s="36" t="str">
        <f t="shared" si="20"/>
        <v>Mar-2023</v>
      </c>
      <c r="D139" s="36" t="str">
        <f t="shared" si="21"/>
        <v>Q1-2023</v>
      </c>
      <c r="E139" s="36">
        <v>45028</v>
      </c>
      <c r="F139" s="36">
        <f t="shared" si="22"/>
        <v>45028</v>
      </c>
      <c r="G139" s="37">
        <f t="shared" si="23"/>
        <v>12</v>
      </c>
      <c r="H139" s="29">
        <f>IF(Table1[[#This Row],[LeadTimeDays]]&lt;=7,1,0)</f>
        <v>0</v>
      </c>
      <c r="I139" s="38" t="s">
        <v>646</v>
      </c>
      <c r="J139" s="38" t="s">
        <v>650</v>
      </c>
      <c r="K139" s="38" t="s">
        <v>675</v>
      </c>
      <c r="L139" s="30" t="str">
        <f t="shared" si="24"/>
        <v>Africa→Kenya→Mombasa</v>
      </c>
      <c r="M139" s="38" t="s">
        <v>705</v>
      </c>
      <c r="N139" s="38" t="s">
        <v>708</v>
      </c>
      <c r="O139" s="38" t="s">
        <v>712</v>
      </c>
      <c r="P139" s="38" t="s">
        <v>730</v>
      </c>
      <c r="Q139" s="38" t="s">
        <v>871</v>
      </c>
      <c r="R139" s="39">
        <v>304.22000000000003</v>
      </c>
      <c r="S139" s="39">
        <v>393.31</v>
      </c>
      <c r="T139" s="39" t="str">
        <f>IF('standardised dimensions'!$R139&lt;=_xlfn.PERCENTILE.INC( R139:R760,0.25),"Low",IF(S139&lt;=_xlfn.PERCENTILE.INC(R139:R760,0.5),"Medium","High"))</f>
        <v>Low</v>
      </c>
      <c r="U139" s="40">
        <v>0.26500000000000001</v>
      </c>
      <c r="V139" s="37">
        <v>15</v>
      </c>
      <c r="W139" s="39">
        <f t="shared" si="18"/>
        <v>4336.2427499999994</v>
      </c>
      <c r="X139" s="39">
        <f t="shared" si="19"/>
        <v>4563.3</v>
      </c>
      <c r="Y139" s="39">
        <f t="shared" si="25"/>
        <v>-227.05725000000075</v>
      </c>
      <c r="Z139" s="40">
        <f t="shared" si="26"/>
        <v>-5.2362670424759034E-2</v>
      </c>
    </row>
    <row r="140" spans="1:26" x14ac:dyDescent="0.3">
      <c r="A140" s="41" t="s">
        <v>153</v>
      </c>
      <c r="B140" s="42">
        <v>45616</v>
      </c>
      <c r="C140" s="42" t="str">
        <f t="shared" si="20"/>
        <v>Nov-2024</v>
      </c>
      <c r="D140" s="42" t="str">
        <f t="shared" si="21"/>
        <v>Q4-2024</v>
      </c>
      <c r="E140" s="42">
        <v>45641</v>
      </c>
      <c r="F140" s="42">
        <f t="shared" si="22"/>
        <v>45641</v>
      </c>
      <c r="G140" s="43">
        <f t="shared" si="23"/>
        <v>25</v>
      </c>
      <c r="H140" s="29">
        <f>IF(Table1[[#This Row],[LeadTimeDays]]&lt;=7,1,0)</f>
        <v>0</v>
      </c>
      <c r="I140" s="44" t="s">
        <v>649</v>
      </c>
      <c r="J140" s="44" t="s">
        <v>657</v>
      </c>
      <c r="K140" s="44" t="s">
        <v>690</v>
      </c>
      <c r="L140" s="30" t="str">
        <f t="shared" si="24"/>
        <v>Europe→France→Paris</v>
      </c>
      <c r="M140" s="44" t="s">
        <v>701</v>
      </c>
      <c r="N140" s="44" t="s">
        <v>708</v>
      </c>
      <c r="O140" s="44" t="s">
        <v>715</v>
      </c>
      <c r="P140" s="44" t="s">
        <v>728</v>
      </c>
      <c r="Q140" s="44" t="s">
        <v>872</v>
      </c>
      <c r="R140" s="45">
        <v>1203.58</v>
      </c>
      <c r="S140" s="45">
        <v>1856.16</v>
      </c>
      <c r="T140" s="45" t="str">
        <f>IF('standardised dimensions'!$R140&lt;=_xlfn.PERCENTILE.INC( R140:R761,0.25),"Low",IF(S140&lt;=_xlfn.PERCENTILE.INC(R140:R761,0.5),"Medium","High"))</f>
        <v>High</v>
      </c>
      <c r="U140" s="46">
        <v>0.129</v>
      </c>
      <c r="V140" s="43">
        <v>22</v>
      </c>
      <c r="W140" s="45">
        <f t="shared" si="18"/>
        <v>35567.737920000007</v>
      </c>
      <c r="X140" s="45">
        <f t="shared" si="19"/>
        <v>26478.76</v>
      </c>
      <c r="Y140" s="45">
        <f t="shared" si="25"/>
        <v>9088.9779200000085</v>
      </c>
      <c r="Z140" s="46">
        <f t="shared" si="26"/>
        <v>0.25553994860295032</v>
      </c>
    </row>
    <row r="141" spans="1:26" x14ac:dyDescent="0.3">
      <c r="A141" s="35" t="s">
        <v>154</v>
      </c>
      <c r="B141" s="36">
        <v>45336</v>
      </c>
      <c r="C141" s="36" t="str">
        <f t="shared" si="20"/>
        <v>Feb-2024</v>
      </c>
      <c r="D141" s="36" t="str">
        <f t="shared" si="21"/>
        <v>Q1-2024</v>
      </c>
      <c r="E141" s="36">
        <v>45336</v>
      </c>
      <c r="F141" s="36">
        <f t="shared" si="22"/>
        <v>45336</v>
      </c>
      <c r="G141" s="37">
        <f t="shared" si="23"/>
        <v>0</v>
      </c>
      <c r="H141" s="29">
        <f>IF(Table1[[#This Row],[LeadTimeDays]]&lt;=7,1,0)</f>
        <v>1</v>
      </c>
      <c r="I141" s="38" t="s">
        <v>647</v>
      </c>
      <c r="J141" s="38" t="s">
        <v>659</v>
      </c>
      <c r="K141" s="38" t="s">
        <v>699</v>
      </c>
      <c r="L141" s="30" t="str">
        <f t="shared" si="24"/>
        <v>Asia→China→Beijing</v>
      </c>
      <c r="M141" s="38" t="s">
        <v>701</v>
      </c>
      <c r="N141" s="38" t="s">
        <v>710</v>
      </c>
      <c r="O141" s="38" t="s">
        <v>716</v>
      </c>
      <c r="P141" s="38" t="s">
        <v>733</v>
      </c>
      <c r="Q141" s="38" t="s">
        <v>873</v>
      </c>
      <c r="R141" s="39">
        <v>65.930000000000007</v>
      </c>
      <c r="S141" s="39">
        <v>84.9</v>
      </c>
      <c r="T141" s="39" t="str">
        <f>IF('standardised dimensions'!$R141&lt;=_xlfn.PERCENTILE.INC( R141:R762,0.25),"Low",IF(S141&lt;=_xlfn.PERCENTILE.INC(R141:R762,0.5),"Medium","High"))</f>
        <v>Low</v>
      </c>
      <c r="U141" s="40">
        <v>0.25900000000000001</v>
      </c>
      <c r="V141" s="37">
        <v>23</v>
      </c>
      <c r="W141" s="39">
        <f t="shared" si="18"/>
        <v>1446.9507000000001</v>
      </c>
      <c r="X141" s="39">
        <f t="shared" si="19"/>
        <v>1516.39</v>
      </c>
      <c r="Y141" s="39">
        <f t="shared" si="25"/>
        <v>-69.439300000000003</v>
      </c>
      <c r="Z141" s="40">
        <f t="shared" si="26"/>
        <v>-4.7990093926489688E-2</v>
      </c>
    </row>
    <row r="142" spans="1:26" x14ac:dyDescent="0.3">
      <c r="A142" s="41" t="s">
        <v>155</v>
      </c>
      <c r="B142" s="42">
        <v>45048</v>
      </c>
      <c r="C142" s="42" t="str">
        <f t="shared" si="20"/>
        <v>May-2023</v>
      </c>
      <c r="D142" s="42" t="str">
        <f t="shared" si="21"/>
        <v>Q2-2023</v>
      </c>
      <c r="E142" s="42">
        <v>45064</v>
      </c>
      <c r="F142" s="42">
        <f t="shared" si="22"/>
        <v>45064</v>
      </c>
      <c r="G142" s="43">
        <f t="shared" si="23"/>
        <v>16</v>
      </c>
      <c r="H142" s="29">
        <f>IF(Table1[[#This Row],[LeadTimeDays]]&lt;=7,1,0)</f>
        <v>0</v>
      </c>
      <c r="I142" s="44" t="s">
        <v>647</v>
      </c>
      <c r="J142" s="44" t="s">
        <v>654</v>
      </c>
      <c r="K142" s="44" t="s">
        <v>680</v>
      </c>
      <c r="L142" s="30" t="str">
        <f t="shared" si="24"/>
        <v>Asia→India→Delhi</v>
      </c>
      <c r="M142" s="44" t="s">
        <v>705</v>
      </c>
      <c r="N142" s="44" t="s">
        <v>709</v>
      </c>
      <c r="O142" s="44" t="s">
        <v>723</v>
      </c>
      <c r="P142" s="44" t="s">
        <v>732</v>
      </c>
      <c r="Q142" s="44" t="s">
        <v>874</v>
      </c>
      <c r="R142" s="45">
        <v>1463.92</v>
      </c>
      <c r="S142" s="45">
        <v>2252.2399999999998</v>
      </c>
      <c r="T142" s="45" t="str">
        <f>IF('standardised dimensions'!$R142&lt;=_xlfn.PERCENTILE.INC( R142:R763,0.25),"Low",IF(S142&lt;=_xlfn.PERCENTILE.INC(R142:R763,0.5),"Medium","High"))</f>
        <v>High</v>
      </c>
      <c r="U142" s="46">
        <v>0.11799999999999999</v>
      </c>
      <c r="V142" s="43">
        <v>44</v>
      </c>
      <c r="W142" s="45">
        <f t="shared" si="18"/>
        <v>87404.929919999995</v>
      </c>
      <c r="X142" s="45">
        <f t="shared" si="19"/>
        <v>64412.480000000003</v>
      </c>
      <c r="Y142" s="45">
        <f t="shared" si="25"/>
        <v>22992.449919999992</v>
      </c>
      <c r="Z142" s="46">
        <f t="shared" si="26"/>
        <v>0.26305667130040061</v>
      </c>
    </row>
    <row r="143" spans="1:26" x14ac:dyDescent="0.3">
      <c r="A143" s="35" t="s">
        <v>156</v>
      </c>
      <c r="B143" s="36">
        <v>45649</v>
      </c>
      <c r="C143" s="36" t="str">
        <f t="shared" si="20"/>
        <v>Dec-2024</v>
      </c>
      <c r="D143" s="36" t="str">
        <f t="shared" si="21"/>
        <v>Q4-2024</v>
      </c>
      <c r="E143" s="36">
        <v>45668</v>
      </c>
      <c r="F143" s="36">
        <f t="shared" si="22"/>
        <v>45668</v>
      </c>
      <c r="G143" s="37">
        <f t="shared" si="23"/>
        <v>19</v>
      </c>
      <c r="H143" s="29">
        <f>IF(Table1[[#This Row],[LeadTimeDays]]&lt;=7,1,0)</f>
        <v>0</v>
      </c>
      <c r="I143" s="38" t="s">
        <v>649</v>
      </c>
      <c r="J143" s="38" t="s">
        <v>656</v>
      </c>
      <c r="K143" s="38" t="s">
        <v>671</v>
      </c>
      <c r="L143" s="30" t="str">
        <f t="shared" si="24"/>
        <v>Europe→Germany→Berlin</v>
      </c>
      <c r="M143" s="38" t="s">
        <v>702</v>
      </c>
      <c r="N143" s="38" t="s">
        <v>707</v>
      </c>
      <c r="O143" s="38" t="s">
        <v>723</v>
      </c>
      <c r="P143" s="38" t="s">
        <v>730</v>
      </c>
      <c r="Q143" s="38" t="s">
        <v>875</v>
      </c>
      <c r="R143" s="39">
        <v>501.81</v>
      </c>
      <c r="S143" s="39">
        <v>921.62</v>
      </c>
      <c r="T143" s="39" t="str">
        <f>IF('standardised dimensions'!$R143&lt;=_xlfn.PERCENTILE.INC( R143:R764,0.25),"Low",IF(S143&lt;=_xlfn.PERCENTILE.INC(R143:R764,0.5),"Medium","High"))</f>
        <v>High</v>
      </c>
      <c r="U143" s="40">
        <v>0.01</v>
      </c>
      <c r="V143" s="37">
        <v>9</v>
      </c>
      <c r="W143" s="39">
        <f t="shared" si="18"/>
        <v>8211.6342000000004</v>
      </c>
      <c r="X143" s="39">
        <f t="shared" si="19"/>
        <v>4516.29</v>
      </c>
      <c r="Y143" s="39">
        <f t="shared" si="25"/>
        <v>3695.3442000000005</v>
      </c>
      <c r="Z143" s="40">
        <f t="shared" si="26"/>
        <v>0.45001325071202031</v>
      </c>
    </row>
    <row r="144" spans="1:26" x14ac:dyDescent="0.3">
      <c r="A144" s="41" t="s">
        <v>157</v>
      </c>
      <c r="B144" s="42">
        <v>45133</v>
      </c>
      <c r="C144" s="42" t="str">
        <f t="shared" si="20"/>
        <v>Jul-2023</v>
      </c>
      <c r="D144" s="42" t="str">
        <f t="shared" si="21"/>
        <v>Q3-2023</v>
      </c>
      <c r="E144" s="42">
        <v>45163</v>
      </c>
      <c r="F144" s="42">
        <f t="shared" si="22"/>
        <v>45163</v>
      </c>
      <c r="G144" s="43">
        <f t="shared" si="23"/>
        <v>30</v>
      </c>
      <c r="H144" s="29">
        <f>IF(Table1[[#This Row],[LeadTimeDays]]&lt;=7,1,0)</f>
        <v>0</v>
      </c>
      <c r="I144" s="44" t="s">
        <v>648</v>
      </c>
      <c r="J144" s="44" t="s">
        <v>660</v>
      </c>
      <c r="K144" s="44" t="s">
        <v>700</v>
      </c>
      <c r="L144" s="30" t="str">
        <f t="shared" si="24"/>
        <v>Americas→USA→New York</v>
      </c>
      <c r="M144" s="44" t="s">
        <v>704</v>
      </c>
      <c r="N144" s="44" t="s">
        <v>707</v>
      </c>
      <c r="O144" s="44" t="s">
        <v>724</v>
      </c>
      <c r="P144" s="44" t="s">
        <v>733</v>
      </c>
      <c r="Q144" s="44" t="s">
        <v>876</v>
      </c>
      <c r="R144" s="45">
        <v>1261.48</v>
      </c>
      <c r="S144" s="45">
        <v>1643.18</v>
      </c>
      <c r="T144" s="45" t="str">
        <f>IF('standardised dimensions'!$R144&lt;=_xlfn.PERCENTILE.INC( R144:R765,0.25),"Low",IF(S144&lt;=_xlfn.PERCENTILE.INC(R144:R765,0.5),"Medium","High"))</f>
        <v>High</v>
      </c>
      <c r="U144" s="46">
        <v>0.151</v>
      </c>
      <c r="V144" s="43">
        <v>23</v>
      </c>
      <c r="W144" s="45">
        <f t="shared" si="18"/>
        <v>32086.37586</v>
      </c>
      <c r="X144" s="45">
        <f t="shared" si="19"/>
        <v>29014.04</v>
      </c>
      <c r="Y144" s="45">
        <f t="shared" si="25"/>
        <v>3072.3358599999992</v>
      </c>
      <c r="Z144" s="46">
        <f t="shared" si="26"/>
        <v>9.5752037357079045E-2</v>
      </c>
    </row>
    <row r="145" spans="1:26" x14ac:dyDescent="0.3">
      <c r="A145" s="35" t="s">
        <v>158</v>
      </c>
      <c r="B145" s="36">
        <v>45458</v>
      </c>
      <c r="C145" s="36" t="str">
        <f t="shared" si="20"/>
        <v>Jun-2024</v>
      </c>
      <c r="D145" s="36" t="str">
        <f t="shared" si="21"/>
        <v>Q2-2024</v>
      </c>
      <c r="E145" s="36">
        <v>45479</v>
      </c>
      <c r="F145" s="36">
        <f t="shared" si="22"/>
        <v>45479</v>
      </c>
      <c r="G145" s="37">
        <f t="shared" si="23"/>
        <v>21</v>
      </c>
      <c r="H145" s="29">
        <f>IF(Table1[[#This Row],[LeadTimeDays]]&lt;=7,1,0)</f>
        <v>0</v>
      </c>
      <c r="I145" s="38" t="s">
        <v>648</v>
      </c>
      <c r="J145" s="38" t="s">
        <v>653</v>
      </c>
      <c r="K145" s="38" t="s">
        <v>667</v>
      </c>
      <c r="L145" s="30" t="str">
        <f t="shared" si="24"/>
        <v>Americas→Canada→Toronto</v>
      </c>
      <c r="M145" s="38" t="s">
        <v>706</v>
      </c>
      <c r="N145" s="38" t="s">
        <v>710</v>
      </c>
      <c r="O145" s="38" t="s">
        <v>716</v>
      </c>
      <c r="P145" s="38" t="s">
        <v>728</v>
      </c>
      <c r="Q145" s="38" t="s">
        <v>877</v>
      </c>
      <c r="R145" s="39">
        <v>817.23</v>
      </c>
      <c r="S145" s="39">
        <v>1467.17</v>
      </c>
      <c r="T145" s="39" t="str">
        <f>IF('standardised dimensions'!$R145&lt;=_xlfn.PERCENTILE.INC( R145:R766,0.25),"Low",IF(S145&lt;=_xlfn.PERCENTILE.INC(R145:R766,0.5),"Medium","High"))</f>
        <v>High</v>
      </c>
      <c r="U145" s="40">
        <v>0.245</v>
      </c>
      <c r="V145" s="37">
        <v>9</v>
      </c>
      <c r="W145" s="39">
        <f t="shared" si="18"/>
        <v>9969.4201499999999</v>
      </c>
      <c r="X145" s="39">
        <f t="shared" si="19"/>
        <v>7355.07</v>
      </c>
      <c r="Y145" s="39">
        <f t="shared" si="25"/>
        <v>2614.3501500000002</v>
      </c>
      <c r="Z145" s="40">
        <f t="shared" si="26"/>
        <v>0.26223693160328893</v>
      </c>
    </row>
    <row r="146" spans="1:26" x14ac:dyDescent="0.3">
      <c r="A146" s="41" t="s">
        <v>159</v>
      </c>
      <c r="B146" s="42">
        <v>45112</v>
      </c>
      <c r="C146" s="42" t="str">
        <f t="shared" si="20"/>
        <v>Jul-2023</v>
      </c>
      <c r="D146" s="42" t="str">
        <f t="shared" si="21"/>
        <v>Q3-2023</v>
      </c>
      <c r="E146" s="42">
        <v>45121</v>
      </c>
      <c r="F146" s="42">
        <f t="shared" si="22"/>
        <v>45121</v>
      </c>
      <c r="G146" s="43">
        <f t="shared" si="23"/>
        <v>9</v>
      </c>
      <c r="H146" s="29">
        <f>IF(Table1[[#This Row],[LeadTimeDays]]&lt;=7,1,0)</f>
        <v>0</v>
      </c>
      <c r="I146" s="44" t="s">
        <v>648</v>
      </c>
      <c r="J146" s="44" t="s">
        <v>655</v>
      </c>
      <c r="K146" s="44" t="s">
        <v>672</v>
      </c>
      <c r="L146" s="30" t="str">
        <f t="shared" si="24"/>
        <v>Americas→Brazil→Brasília</v>
      </c>
      <c r="M146" s="44" t="s">
        <v>706</v>
      </c>
      <c r="N146" s="44" t="s">
        <v>711</v>
      </c>
      <c r="O146" s="44" t="s">
        <v>717</v>
      </c>
      <c r="P146" s="44" t="s">
        <v>729</v>
      </c>
      <c r="Q146" s="44" t="s">
        <v>878</v>
      </c>
      <c r="R146" s="45">
        <v>578.85</v>
      </c>
      <c r="S146" s="45">
        <v>998.76</v>
      </c>
      <c r="T146" s="45" t="str">
        <f>IF('standardised dimensions'!$R146&lt;=_xlfn.PERCENTILE.INC( R146:R767,0.25),"Low",IF(S146&lt;=_xlfn.PERCENTILE.INC(R146:R767,0.5),"Medium","High"))</f>
        <v>High</v>
      </c>
      <c r="U146" s="46">
        <v>8.2000000000000003E-2</v>
      </c>
      <c r="V146" s="43">
        <v>28</v>
      </c>
      <c r="W146" s="45">
        <f t="shared" si="18"/>
        <v>25672.127039999999</v>
      </c>
      <c r="X146" s="45">
        <f t="shared" si="19"/>
        <v>16207.800000000001</v>
      </c>
      <c r="Y146" s="45">
        <f t="shared" si="25"/>
        <v>9464.3270399999983</v>
      </c>
      <c r="Z146" s="46">
        <f t="shared" si="26"/>
        <v>0.36866158480960831</v>
      </c>
    </row>
    <row r="147" spans="1:26" x14ac:dyDescent="0.3">
      <c r="A147" s="35" t="s">
        <v>160</v>
      </c>
      <c r="B147" s="36">
        <v>45260</v>
      </c>
      <c r="C147" s="36" t="str">
        <f t="shared" si="20"/>
        <v>Nov-2023</v>
      </c>
      <c r="D147" s="36" t="str">
        <f t="shared" si="21"/>
        <v>Q4-2023</v>
      </c>
      <c r="E147" s="36">
        <v>45259</v>
      </c>
      <c r="F147" s="36">
        <f t="shared" si="22"/>
        <v>45260</v>
      </c>
      <c r="G147" s="37">
        <f t="shared" si="23"/>
        <v>0</v>
      </c>
      <c r="H147" s="29">
        <f>IF(Table1[[#This Row],[LeadTimeDays]]&lt;=7,1,0)</f>
        <v>1</v>
      </c>
      <c r="I147" s="38" t="s">
        <v>646</v>
      </c>
      <c r="J147" s="38" t="s">
        <v>661</v>
      </c>
      <c r="K147" s="38" t="s">
        <v>687</v>
      </c>
      <c r="L147" s="30" t="str">
        <f t="shared" si="24"/>
        <v>Africa→South Africa→Durban</v>
      </c>
      <c r="M147" s="38" t="s">
        <v>705</v>
      </c>
      <c r="N147" s="38" t="s">
        <v>709</v>
      </c>
      <c r="O147" s="38" t="s">
        <v>718</v>
      </c>
      <c r="P147" s="38" t="s">
        <v>731</v>
      </c>
      <c r="Q147" s="38" t="s">
        <v>879</v>
      </c>
      <c r="R147" s="39">
        <v>275.56</v>
      </c>
      <c r="S147" s="39">
        <v>630.72</v>
      </c>
      <c r="T147" s="39" t="str">
        <f>IF('standardised dimensions'!$R147&lt;=_xlfn.PERCENTILE.INC( R147:R768,0.25),"Low",IF(S147&lt;=_xlfn.PERCENTILE.INC(R147:R768,0.5),"Medium","High"))</f>
        <v>Medium</v>
      </c>
      <c r="U147" s="40">
        <v>0.107</v>
      </c>
      <c r="V147" s="37">
        <v>23</v>
      </c>
      <c r="W147" s="39">
        <f t="shared" si="18"/>
        <v>12954.358080000002</v>
      </c>
      <c r="X147" s="39">
        <f t="shared" si="19"/>
        <v>6337.88</v>
      </c>
      <c r="Y147" s="39">
        <f t="shared" si="25"/>
        <v>6616.4780800000017</v>
      </c>
      <c r="Z147" s="40">
        <f t="shared" si="26"/>
        <v>0.5107530638831933</v>
      </c>
    </row>
    <row r="148" spans="1:26" x14ac:dyDescent="0.3">
      <c r="A148" s="41" t="s">
        <v>161</v>
      </c>
      <c r="B148" s="42">
        <v>45911</v>
      </c>
      <c r="C148" s="42" t="str">
        <f t="shared" si="20"/>
        <v>Sep-2025</v>
      </c>
      <c r="D148" s="42" t="str">
        <f t="shared" si="21"/>
        <v>Q3-2025</v>
      </c>
      <c r="E148" s="42">
        <v>45928</v>
      </c>
      <c r="F148" s="42">
        <f t="shared" si="22"/>
        <v>45928</v>
      </c>
      <c r="G148" s="43">
        <f t="shared" si="23"/>
        <v>17</v>
      </c>
      <c r="H148" s="29">
        <f>IF(Table1[[#This Row],[LeadTimeDays]]&lt;=7,1,0)</f>
        <v>0</v>
      </c>
      <c r="I148" s="44" t="s">
        <v>646</v>
      </c>
      <c r="J148" s="44" t="s">
        <v>650</v>
      </c>
      <c r="K148" s="44" t="s">
        <v>664</v>
      </c>
      <c r="L148" s="30" t="str">
        <f t="shared" si="24"/>
        <v>Africa→Kenya→Nairobi</v>
      </c>
      <c r="M148" s="44" t="s">
        <v>703</v>
      </c>
      <c r="N148" s="44" t="s">
        <v>710</v>
      </c>
      <c r="O148" s="44" t="s">
        <v>713</v>
      </c>
      <c r="P148" s="44" t="s">
        <v>731</v>
      </c>
      <c r="Q148" s="44" t="s">
        <v>880</v>
      </c>
      <c r="R148" s="45">
        <v>891.46</v>
      </c>
      <c r="S148" s="45">
        <v>728.61</v>
      </c>
      <c r="T148" s="45" t="str">
        <f>IF('standardised dimensions'!$R148&lt;=_xlfn.PERCENTILE.INC( R148:R769,0.25),"Low",IF(S148&lt;=_xlfn.PERCENTILE.INC(R148:R769,0.5),"Medium","High"))</f>
        <v>Medium</v>
      </c>
      <c r="U148" s="46">
        <v>0.185</v>
      </c>
      <c r="V148" s="43">
        <v>6</v>
      </c>
      <c r="W148" s="45">
        <f t="shared" si="18"/>
        <v>3562.9028999999996</v>
      </c>
      <c r="X148" s="45">
        <f t="shared" si="19"/>
        <v>5348.76</v>
      </c>
      <c r="Y148" s="45">
        <f t="shared" si="25"/>
        <v>-1785.8571000000006</v>
      </c>
      <c r="Z148" s="46">
        <f t="shared" si="26"/>
        <v>-0.50123653383874167</v>
      </c>
    </row>
    <row r="149" spans="1:26" x14ac:dyDescent="0.3">
      <c r="A149" s="35" t="s">
        <v>162</v>
      </c>
      <c r="B149" s="36">
        <v>45386</v>
      </c>
      <c r="C149" s="36" t="str">
        <f t="shared" si="20"/>
        <v>Apr-2024</v>
      </c>
      <c r="D149" s="36" t="str">
        <f t="shared" si="21"/>
        <v>Q2-2024</v>
      </c>
      <c r="E149" s="36">
        <v>45406</v>
      </c>
      <c r="F149" s="36">
        <f t="shared" si="22"/>
        <v>45406</v>
      </c>
      <c r="G149" s="37">
        <f t="shared" si="23"/>
        <v>20</v>
      </c>
      <c r="H149" s="29">
        <f>IF(Table1[[#This Row],[LeadTimeDays]]&lt;=7,1,0)</f>
        <v>0</v>
      </c>
      <c r="I149" s="38" t="s">
        <v>649</v>
      </c>
      <c r="J149" s="38" t="s">
        <v>656</v>
      </c>
      <c r="K149" s="38" t="s">
        <v>698</v>
      </c>
      <c r="L149" s="30" t="str">
        <f t="shared" si="24"/>
        <v>Europe→Germany→Frankfurt</v>
      </c>
      <c r="M149" s="38" t="s">
        <v>703</v>
      </c>
      <c r="N149" s="38" t="s">
        <v>711</v>
      </c>
      <c r="O149" s="38" t="s">
        <v>719</v>
      </c>
      <c r="P149" s="38" t="s">
        <v>733</v>
      </c>
      <c r="Q149" s="38" t="s">
        <v>881</v>
      </c>
      <c r="R149" s="39">
        <v>683.42</v>
      </c>
      <c r="S149" s="39">
        <v>951.51</v>
      </c>
      <c r="T149" s="39" t="str">
        <f>IF('standardised dimensions'!$R149&lt;=_xlfn.PERCENTILE.INC( R149:R770,0.25),"Low",IF(S149&lt;=_xlfn.PERCENTILE.INC(R149:R770,0.5),"Medium","High"))</f>
        <v>High</v>
      </c>
      <c r="U149" s="40">
        <v>0</v>
      </c>
      <c r="V149" s="37">
        <v>14</v>
      </c>
      <c r="W149" s="39">
        <f t="shared" si="18"/>
        <v>13321.14</v>
      </c>
      <c r="X149" s="39">
        <f t="shared" si="19"/>
        <v>9567.8799999999992</v>
      </c>
      <c r="Y149" s="39">
        <f t="shared" si="25"/>
        <v>3753.26</v>
      </c>
      <c r="Z149" s="40">
        <f t="shared" si="26"/>
        <v>0.28175216235247136</v>
      </c>
    </row>
    <row r="150" spans="1:26" x14ac:dyDescent="0.3">
      <c r="A150" s="41" t="s">
        <v>163</v>
      </c>
      <c r="B150" s="42">
        <v>45183</v>
      </c>
      <c r="C150" s="42" t="str">
        <f t="shared" si="20"/>
        <v>Sep-2023</v>
      </c>
      <c r="D150" s="42" t="str">
        <f t="shared" si="21"/>
        <v>Q3-2023</v>
      </c>
      <c r="E150" s="42">
        <v>45185</v>
      </c>
      <c r="F150" s="42">
        <f t="shared" si="22"/>
        <v>45185</v>
      </c>
      <c r="G150" s="43">
        <f t="shared" si="23"/>
        <v>2</v>
      </c>
      <c r="H150" s="29">
        <f>IF(Table1[[#This Row],[LeadTimeDays]]&lt;=7,1,0)</f>
        <v>1</v>
      </c>
      <c r="I150" s="44" t="s">
        <v>649</v>
      </c>
      <c r="J150" s="44" t="s">
        <v>657</v>
      </c>
      <c r="K150" s="44" t="s">
        <v>679</v>
      </c>
      <c r="L150" s="30" t="str">
        <f t="shared" si="24"/>
        <v>Europe→France→Lyon</v>
      </c>
      <c r="M150" s="44" t="s">
        <v>703</v>
      </c>
      <c r="N150" s="44" t="s">
        <v>711</v>
      </c>
      <c r="O150" s="44" t="s">
        <v>717</v>
      </c>
      <c r="P150" s="44" t="s">
        <v>728</v>
      </c>
      <c r="Q150" s="44" t="s">
        <v>882</v>
      </c>
      <c r="R150" s="45">
        <v>376.83</v>
      </c>
      <c r="S150" s="45">
        <v>732.88</v>
      </c>
      <c r="T150" s="45" t="str">
        <f>IF('standardised dimensions'!$R150&lt;=_xlfn.PERCENTILE.INC( R150:R771,0.25),"Low",IF(S150&lt;=_xlfn.PERCENTILE.INC(R150:R771,0.5),"Medium","High"))</f>
        <v>Medium</v>
      </c>
      <c r="U150" s="46">
        <v>0.188</v>
      </c>
      <c r="V150" s="43">
        <v>25</v>
      </c>
      <c r="W150" s="45">
        <f t="shared" si="18"/>
        <v>14877.464000000002</v>
      </c>
      <c r="X150" s="45">
        <f t="shared" si="19"/>
        <v>9420.75</v>
      </c>
      <c r="Y150" s="45">
        <f t="shared" si="25"/>
        <v>5456.7140000000018</v>
      </c>
      <c r="Z150" s="46">
        <f t="shared" si="26"/>
        <v>0.36677716040852132</v>
      </c>
    </row>
    <row r="151" spans="1:26" x14ac:dyDescent="0.3">
      <c r="A151" s="35" t="s">
        <v>164</v>
      </c>
      <c r="B151" s="36">
        <v>45558</v>
      </c>
      <c r="C151" s="36" t="str">
        <f t="shared" si="20"/>
        <v>Sep-2024</v>
      </c>
      <c r="D151" s="36" t="str">
        <f t="shared" si="21"/>
        <v>Q3-2024</v>
      </c>
      <c r="E151" s="36">
        <v>45583</v>
      </c>
      <c r="F151" s="36">
        <f t="shared" si="22"/>
        <v>45583</v>
      </c>
      <c r="G151" s="37">
        <f t="shared" si="23"/>
        <v>25</v>
      </c>
      <c r="H151" s="29">
        <f>IF(Table1[[#This Row],[LeadTimeDays]]&lt;=7,1,0)</f>
        <v>0</v>
      </c>
      <c r="I151" s="38" t="s">
        <v>648</v>
      </c>
      <c r="J151" s="38" t="s">
        <v>653</v>
      </c>
      <c r="K151" s="38" t="s">
        <v>688</v>
      </c>
      <c r="L151" s="30" t="str">
        <f t="shared" si="24"/>
        <v>Americas→Canada→Vancouver</v>
      </c>
      <c r="M151" s="38" t="s">
        <v>705</v>
      </c>
      <c r="N151" s="38" t="s">
        <v>708</v>
      </c>
      <c r="O151" s="38" t="s">
        <v>725</v>
      </c>
      <c r="P151" s="38" t="s">
        <v>730</v>
      </c>
      <c r="Q151" s="38" t="s">
        <v>883</v>
      </c>
      <c r="R151" s="39">
        <v>1297</v>
      </c>
      <c r="S151" s="39">
        <v>2411.52</v>
      </c>
      <c r="T151" s="39" t="str">
        <f>IF('standardised dimensions'!$R151&lt;=_xlfn.PERCENTILE.INC( R151:R772,0.25),"Low",IF(S151&lt;=_xlfn.PERCENTILE.INC(R151:R772,0.5),"Medium","High"))</f>
        <v>High</v>
      </c>
      <c r="U151" s="40">
        <v>2.1000000000000001E-2</v>
      </c>
      <c r="V151" s="37">
        <v>18</v>
      </c>
      <c r="W151" s="39">
        <f t="shared" si="18"/>
        <v>42495.805439999996</v>
      </c>
      <c r="X151" s="39">
        <f t="shared" si="19"/>
        <v>23346</v>
      </c>
      <c r="Y151" s="39">
        <f t="shared" si="25"/>
        <v>19149.805439999996</v>
      </c>
      <c r="Z151" s="40">
        <f t="shared" si="26"/>
        <v>0.45062813239385913</v>
      </c>
    </row>
    <row r="152" spans="1:26" x14ac:dyDescent="0.3">
      <c r="A152" s="41" t="s">
        <v>165</v>
      </c>
      <c r="B152" s="42">
        <v>45763</v>
      </c>
      <c r="C152" s="42" t="str">
        <f t="shared" si="20"/>
        <v>Apr-2025</v>
      </c>
      <c r="D152" s="42" t="str">
        <f t="shared" si="21"/>
        <v>Q2-2025</v>
      </c>
      <c r="E152" s="42">
        <v>45793</v>
      </c>
      <c r="F152" s="42">
        <f t="shared" si="22"/>
        <v>45793</v>
      </c>
      <c r="G152" s="43">
        <f t="shared" si="23"/>
        <v>30</v>
      </c>
      <c r="H152" s="29">
        <f>IF(Table1[[#This Row],[LeadTimeDays]]&lt;=7,1,0)</f>
        <v>0</v>
      </c>
      <c r="I152" s="44" t="s">
        <v>648</v>
      </c>
      <c r="J152" s="44" t="s">
        <v>653</v>
      </c>
      <c r="K152" s="44" t="s">
        <v>681</v>
      </c>
      <c r="L152" s="30" t="str">
        <f t="shared" si="24"/>
        <v>Americas→Canada→Montreal</v>
      </c>
      <c r="M152" s="44" t="s">
        <v>706</v>
      </c>
      <c r="N152" s="44" t="s">
        <v>710</v>
      </c>
      <c r="O152" s="44" t="s">
        <v>723</v>
      </c>
      <c r="P152" s="44" t="s">
        <v>728</v>
      </c>
      <c r="Q152" s="44" t="s">
        <v>884</v>
      </c>
      <c r="R152" s="45">
        <v>763.32</v>
      </c>
      <c r="S152" s="45">
        <v>568.29</v>
      </c>
      <c r="T152" s="45" t="str">
        <f>IF('standardised dimensions'!$R152&lt;=_xlfn.PERCENTILE.INC( R152:R773,0.25),"Low",IF(S152&lt;=_xlfn.PERCENTILE.INC(R152:R773,0.5),"Medium","High"))</f>
        <v>Medium</v>
      </c>
      <c r="U152" s="46">
        <v>0.13100000000000001</v>
      </c>
      <c r="V152" s="43">
        <v>16</v>
      </c>
      <c r="W152" s="45">
        <f t="shared" si="18"/>
        <v>7901.5041599999995</v>
      </c>
      <c r="X152" s="45">
        <f t="shared" si="19"/>
        <v>12213.12</v>
      </c>
      <c r="Y152" s="45">
        <f t="shared" si="25"/>
        <v>-4311.6158400000013</v>
      </c>
      <c r="Z152" s="46">
        <f t="shared" si="26"/>
        <v>-0.54567026134426555</v>
      </c>
    </row>
    <row r="153" spans="1:26" x14ac:dyDescent="0.3">
      <c r="A153" s="35" t="s">
        <v>166</v>
      </c>
      <c r="B153" s="36">
        <v>45110</v>
      </c>
      <c r="C153" s="36" t="str">
        <f t="shared" si="20"/>
        <v>Jul-2023</v>
      </c>
      <c r="D153" s="36" t="str">
        <f t="shared" si="21"/>
        <v>Q3-2023</v>
      </c>
      <c r="E153" s="36">
        <v>45130</v>
      </c>
      <c r="F153" s="36">
        <f t="shared" si="22"/>
        <v>45130</v>
      </c>
      <c r="G153" s="37">
        <f t="shared" si="23"/>
        <v>20</v>
      </c>
      <c r="H153" s="29">
        <f>IF(Table1[[#This Row],[LeadTimeDays]]&lt;=7,1,0)</f>
        <v>0</v>
      </c>
      <c r="I153" s="38" t="s">
        <v>646</v>
      </c>
      <c r="J153" s="38" t="s">
        <v>661</v>
      </c>
      <c r="K153" s="38" t="s">
        <v>682</v>
      </c>
      <c r="L153" s="30" t="str">
        <f t="shared" si="24"/>
        <v>Africa→South Africa→Johannesburg</v>
      </c>
      <c r="M153" s="38" t="s">
        <v>705</v>
      </c>
      <c r="N153" s="38" t="s">
        <v>710</v>
      </c>
      <c r="O153" s="38" t="s">
        <v>721</v>
      </c>
      <c r="P153" s="38" t="s">
        <v>731</v>
      </c>
      <c r="Q153" s="38" t="s">
        <v>885</v>
      </c>
      <c r="R153" s="39">
        <v>1001.96</v>
      </c>
      <c r="S153" s="39">
        <v>1254.95</v>
      </c>
      <c r="T153" s="39" t="str">
        <f>IF('standardised dimensions'!$R153&lt;=_xlfn.PERCENTILE.INC( R153:R774,0.25),"Low",IF(S153&lt;=_xlfn.PERCENTILE.INC(R153:R774,0.5),"Medium","High"))</f>
        <v>High</v>
      </c>
      <c r="U153" s="40">
        <v>4.4999999999999998E-2</v>
      </c>
      <c r="V153" s="37">
        <v>18</v>
      </c>
      <c r="W153" s="39">
        <f t="shared" si="18"/>
        <v>21572.590500000002</v>
      </c>
      <c r="X153" s="39">
        <f t="shared" si="19"/>
        <v>18035.28</v>
      </c>
      <c r="Y153" s="39">
        <f t="shared" si="25"/>
        <v>3537.3105000000032</v>
      </c>
      <c r="Z153" s="40">
        <f t="shared" si="26"/>
        <v>0.16397244920585699</v>
      </c>
    </row>
    <row r="154" spans="1:26" x14ac:dyDescent="0.3">
      <c r="A154" s="41" t="s">
        <v>167</v>
      </c>
      <c r="B154" s="42">
        <v>45267</v>
      </c>
      <c r="C154" s="42" t="str">
        <f t="shared" si="20"/>
        <v>Dec-2023</v>
      </c>
      <c r="D154" s="42" t="str">
        <f t="shared" si="21"/>
        <v>Q4-2023</v>
      </c>
      <c r="E154" s="42">
        <v>45265</v>
      </c>
      <c r="F154" s="42">
        <f t="shared" si="22"/>
        <v>45267</v>
      </c>
      <c r="G154" s="43">
        <f t="shared" si="23"/>
        <v>0</v>
      </c>
      <c r="H154" s="29">
        <f>IF(Table1[[#This Row],[LeadTimeDays]]&lt;=7,1,0)</f>
        <v>1</v>
      </c>
      <c r="I154" s="44" t="s">
        <v>647</v>
      </c>
      <c r="J154" s="44" t="s">
        <v>652</v>
      </c>
      <c r="K154" s="44" t="s">
        <v>689</v>
      </c>
      <c r="L154" s="30" t="str">
        <f t="shared" si="24"/>
        <v>Asia→Japan→Tokyo</v>
      </c>
      <c r="M154" s="44" t="s">
        <v>703</v>
      </c>
      <c r="N154" s="44" t="s">
        <v>709</v>
      </c>
      <c r="O154" s="44" t="s">
        <v>722</v>
      </c>
      <c r="P154" s="44" t="s">
        <v>728</v>
      </c>
      <c r="Q154" s="44" t="s">
        <v>886</v>
      </c>
      <c r="R154" s="45">
        <v>1097.5899999999999</v>
      </c>
      <c r="S154" s="45">
        <v>845.55</v>
      </c>
      <c r="T154" s="45" t="str">
        <f>IF('standardised dimensions'!$R154&lt;=_xlfn.PERCENTILE.INC( R154:R775,0.25),"Low",IF(S154&lt;=_xlfn.PERCENTILE.INC(R154:R775,0.5),"Medium","High"))</f>
        <v>High</v>
      </c>
      <c r="U154" s="46">
        <v>0.184</v>
      </c>
      <c r="V154" s="43">
        <v>6</v>
      </c>
      <c r="W154" s="45">
        <f t="shared" si="18"/>
        <v>4139.8127999999997</v>
      </c>
      <c r="X154" s="45">
        <f t="shared" si="19"/>
        <v>6585.5399999999991</v>
      </c>
      <c r="Y154" s="45">
        <f t="shared" si="25"/>
        <v>-2445.7271999999994</v>
      </c>
      <c r="Z154" s="46">
        <f t="shared" si="26"/>
        <v>-0.59078207594314402</v>
      </c>
    </row>
    <row r="155" spans="1:26" x14ac:dyDescent="0.3">
      <c r="A155" s="35" t="s">
        <v>168</v>
      </c>
      <c r="B155" s="36">
        <v>45340</v>
      </c>
      <c r="C155" s="36" t="str">
        <f t="shared" si="20"/>
        <v>Feb-2024</v>
      </c>
      <c r="D155" s="36" t="str">
        <f t="shared" si="21"/>
        <v>Q1-2024</v>
      </c>
      <c r="E155" s="36">
        <v>45355</v>
      </c>
      <c r="F155" s="36">
        <f t="shared" si="22"/>
        <v>45355</v>
      </c>
      <c r="G155" s="37">
        <f t="shared" si="23"/>
        <v>15</v>
      </c>
      <c r="H155" s="29">
        <f>IF(Table1[[#This Row],[LeadTimeDays]]&lt;=7,1,0)</f>
        <v>0</v>
      </c>
      <c r="I155" s="38" t="s">
        <v>646</v>
      </c>
      <c r="J155" s="38" t="s">
        <v>650</v>
      </c>
      <c r="K155" s="38" t="s">
        <v>662</v>
      </c>
      <c r="L155" s="30" t="str">
        <f t="shared" si="24"/>
        <v>Africa→Kenya→Kisumu</v>
      </c>
      <c r="M155" s="38" t="s">
        <v>702</v>
      </c>
      <c r="N155" s="38" t="s">
        <v>711</v>
      </c>
      <c r="O155" s="38" t="s">
        <v>723</v>
      </c>
      <c r="P155" s="38" t="s">
        <v>728</v>
      </c>
      <c r="Q155" s="38" t="s">
        <v>887</v>
      </c>
      <c r="R155" s="39">
        <v>928.68</v>
      </c>
      <c r="S155" s="39">
        <v>2145.17</v>
      </c>
      <c r="T155" s="39" t="str">
        <f>IF('standardised dimensions'!$R155&lt;=_xlfn.PERCENTILE.INC( R155:R776,0.25),"Low",IF(S155&lt;=_xlfn.PERCENTILE.INC(R155:R776,0.5),"Medium","High"))</f>
        <v>High</v>
      </c>
      <c r="U155" s="40">
        <v>0.13600000000000001</v>
      </c>
      <c r="V155" s="37">
        <v>16</v>
      </c>
      <c r="W155" s="39">
        <f t="shared" si="18"/>
        <v>29654.83008</v>
      </c>
      <c r="X155" s="39">
        <f t="shared" si="19"/>
        <v>14858.88</v>
      </c>
      <c r="Y155" s="39">
        <f t="shared" si="25"/>
        <v>14795.950080000001</v>
      </c>
      <c r="Z155" s="40">
        <f t="shared" si="26"/>
        <v>0.49893896003062177</v>
      </c>
    </row>
    <row r="156" spans="1:26" x14ac:dyDescent="0.3">
      <c r="A156" s="41" t="s">
        <v>169</v>
      </c>
      <c r="B156" s="42">
        <v>45230</v>
      </c>
      <c r="C156" s="42" t="str">
        <f t="shared" si="20"/>
        <v>Oct-2023</v>
      </c>
      <c r="D156" s="42" t="str">
        <f t="shared" si="21"/>
        <v>Q4-2023</v>
      </c>
      <c r="E156" s="42">
        <v>45232</v>
      </c>
      <c r="F156" s="42">
        <f t="shared" si="22"/>
        <v>45232</v>
      </c>
      <c r="G156" s="43">
        <f t="shared" si="23"/>
        <v>2</v>
      </c>
      <c r="H156" s="29">
        <f>IF(Table1[[#This Row],[LeadTimeDays]]&lt;=7,1,0)</f>
        <v>1</v>
      </c>
      <c r="I156" s="44" t="s">
        <v>646</v>
      </c>
      <c r="J156" s="44" t="s">
        <v>650</v>
      </c>
      <c r="K156" s="44" t="s">
        <v>662</v>
      </c>
      <c r="L156" s="30" t="str">
        <f t="shared" si="24"/>
        <v>Africa→Kenya→Kisumu</v>
      </c>
      <c r="M156" s="44" t="s">
        <v>702</v>
      </c>
      <c r="N156" s="44" t="s">
        <v>707</v>
      </c>
      <c r="O156" s="44" t="s">
        <v>719</v>
      </c>
      <c r="P156" s="44" t="s">
        <v>733</v>
      </c>
      <c r="Q156" s="44" t="s">
        <v>888</v>
      </c>
      <c r="R156" s="45">
        <v>867.89</v>
      </c>
      <c r="S156" s="45">
        <v>1349.94</v>
      </c>
      <c r="T156" s="45" t="str">
        <f>IF('standardised dimensions'!$R156&lt;=_xlfn.PERCENTILE.INC( R156:R777,0.25),"Low",IF(S156&lt;=_xlfn.PERCENTILE.INC(R156:R777,0.5),"Medium","High"))</f>
        <v>High</v>
      </c>
      <c r="U156" s="46">
        <v>0.184</v>
      </c>
      <c r="V156" s="43">
        <v>10</v>
      </c>
      <c r="W156" s="45">
        <f t="shared" si="18"/>
        <v>11015.510400000003</v>
      </c>
      <c r="X156" s="45">
        <f t="shared" si="19"/>
        <v>8678.9</v>
      </c>
      <c r="Y156" s="45">
        <f t="shared" si="25"/>
        <v>2336.6104000000032</v>
      </c>
      <c r="Z156" s="46">
        <f t="shared" si="26"/>
        <v>0.21212003031652557</v>
      </c>
    </row>
    <row r="157" spans="1:26" x14ac:dyDescent="0.3">
      <c r="A157" s="35" t="s">
        <v>170</v>
      </c>
      <c r="B157" s="36">
        <v>45511</v>
      </c>
      <c r="C157" s="36" t="str">
        <f t="shared" si="20"/>
        <v>Aug-2024</v>
      </c>
      <c r="D157" s="36" t="str">
        <f t="shared" si="21"/>
        <v>Q3-2024</v>
      </c>
      <c r="E157" s="36">
        <v>45521</v>
      </c>
      <c r="F157" s="36">
        <f t="shared" si="22"/>
        <v>45521</v>
      </c>
      <c r="G157" s="37">
        <f t="shared" si="23"/>
        <v>10</v>
      </c>
      <c r="H157" s="29">
        <f>IF(Table1[[#This Row],[LeadTimeDays]]&lt;=7,1,0)</f>
        <v>0</v>
      </c>
      <c r="I157" s="38" t="s">
        <v>647</v>
      </c>
      <c r="J157" s="38" t="s">
        <v>652</v>
      </c>
      <c r="K157" s="38" t="s">
        <v>666</v>
      </c>
      <c r="L157" s="30" t="str">
        <f t="shared" si="24"/>
        <v>Asia→Japan→Osaka</v>
      </c>
      <c r="M157" s="38" t="s">
        <v>704</v>
      </c>
      <c r="N157" s="38" t="s">
        <v>708</v>
      </c>
      <c r="O157" s="38" t="s">
        <v>723</v>
      </c>
      <c r="P157" s="38" t="s">
        <v>729</v>
      </c>
      <c r="Q157" s="38" t="s">
        <v>889</v>
      </c>
      <c r="R157" s="39">
        <v>436.58</v>
      </c>
      <c r="S157" s="39">
        <v>527.48</v>
      </c>
      <c r="T157" s="39" t="str">
        <f>IF('standardised dimensions'!$R157&lt;=_xlfn.PERCENTILE.INC( R157:R778,0.25),"Low",IF(S157&lt;=_xlfn.PERCENTILE.INC(R157:R778,0.5),"Medium","High"))</f>
        <v>Medium</v>
      </c>
      <c r="U157" s="40">
        <v>0.111</v>
      </c>
      <c r="V157" s="37">
        <v>19</v>
      </c>
      <c r="W157" s="39">
        <f t="shared" si="18"/>
        <v>8909.6646800000017</v>
      </c>
      <c r="X157" s="39">
        <f t="shared" si="19"/>
        <v>8295.02</v>
      </c>
      <c r="Y157" s="39">
        <f t="shared" si="25"/>
        <v>614.64468000000124</v>
      </c>
      <c r="Z157" s="40">
        <f t="shared" si="26"/>
        <v>6.8986286473802644E-2</v>
      </c>
    </row>
    <row r="158" spans="1:26" x14ac:dyDescent="0.3">
      <c r="A158" s="41" t="s">
        <v>171</v>
      </c>
      <c r="B158" s="42">
        <v>45323</v>
      </c>
      <c r="C158" s="42" t="str">
        <f t="shared" si="20"/>
        <v>Feb-2024</v>
      </c>
      <c r="D158" s="42" t="str">
        <f t="shared" si="21"/>
        <v>Q1-2024</v>
      </c>
      <c r="E158" s="42">
        <v>45343</v>
      </c>
      <c r="F158" s="42">
        <f t="shared" si="22"/>
        <v>45343</v>
      </c>
      <c r="G158" s="43">
        <f t="shared" si="23"/>
        <v>20</v>
      </c>
      <c r="H158" s="29">
        <f>IF(Table1[[#This Row],[LeadTimeDays]]&lt;=7,1,0)</f>
        <v>0</v>
      </c>
      <c r="I158" s="44" t="s">
        <v>649</v>
      </c>
      <c r="J158" s="44" t="s">
        <v>657</v>
      </c>
      <c r="K158" s="44" t="s">
        <v>690</v>
      </c>
      <c r="L158" s="30" t="str">
        <f t="shared" si="24"/>
        <v>Europe→France→Paris</v>
      </c>
      <c r="M158" s="44" t="s">
        <v>705</v>
      </c>
      <c r="N158" s="44" t="s">
        <v>709</v>
      </c>
      <c r="O158" s="44" t="s">
        <v>720</v>
      </c>
      <c r="P158" s="44" t="s">
        <v>729</v>
      </c>
      <c r="Q158" s="44" t="s">
        <v>890</v>
      </c>
      <c r="R158" s="45">
        <v>656.2</v>
      </c>
      <c r="S158" s="45">
        <v>1467.17</v>
      </c>
      <c r="T158" s="45" t="str">
        <f>IF('standardised dimensions'!$R158&lt;=_xlfn.PERCENTILE.INC( R158:R779,0.25),"Low",IF(S158&lt;=_xlfn.PERCENTILE.INC(R158:R779,0.5),"Medium","High"))</f>
        <v>High</v>
      </c>
      <c r="U158" s="46">
        <v>1.7999999999999999E-2</v>
      </c>
      <c r="V158" s="43">
        <v>5</v>
      </c>
      <c r="W158" s="45">
        <f t="shared" si="18"/>
        <v>7203.8047000000006</v>
      </c>
      <c r="X158" s="45">
        <f t="shared" si="19"/>
        <v>3281</v>
      </c>
      <c r="Y158" s="45">
        <f t="shared" si="25"/>
        <v>3922.8047000000006</v>
      </c>
      <c r="Z158" s="46">
        <f t="shared" si="26"/>
        <v>0.54454623124360946</v>
      </c>
    </row>
    <row r="159" spans="1:26" x14ac:dyDescent="0.3">
      <c r="A159" s="35" t="s">
        <v>172</v>
      </c>
      <c r="B159" s="36">
        <v>45531</v>
      </c>
      <c r="C159" s="36" t="str">
        <f t="shared" si="20"/>
        <v>Aug-2024</v>
      </c>
      <c r="D159" s="36" t="str">
        <f t="shared" si="21"/>
        <v>Q3-2024</v>
      </c>
      <c r="E159" s="36">
        <v>45553</v>
      </c>
      <c r="F159" s="36">
        <f t="shared" si="22"/>
        <v>45553</v>
      </c>
      <c r="G159" s="37">
        <f t="shared" si="23"/>
        <v>22</v>
      </c>
      <c r="H159" s="29">
        <f>IF(Table1[[#This Row],[LeadTimeDays]]&lt;=7,1,0)</f>
        <v>0</v>
      </c>
      <c r="I159" s="38" t="s">
        <v>647</v>
      </c>
      <c r="J159" s="38" t="s">
        <v>654</v>
      </c>
      <c r="K159" s="38" t="s">
        <v>680</v>
      </c>
      <c r="L159" s="30" t="str">
        <f t="shared" si="24"/>
        <v>Asia→India→Delhi</v>
      </c>
      <c r="M159" s="38" t="s">
        <v>704</v>
      </c>
      <c r="N159" s="38" t="s">
        <v>711</v>
      </c>
      <c r="O159" s="38" t="s">
        <v>717</v>
      </c>
      <c r="P159" s="38" t="s">
        <v>727</v>
      </c>
      <c r="Q159" s="38" t="s">
        <v>891</v>
      </c>
      <c r="R159" s="39">
        <v>896.75</v>
      </c>
      <c r="S159" s="39">
        <v>1651.14</v>
      </c>
      <c r="T159" s="39" t="str">
        <f>IF('standardised dimensions'!$R159&lt;=_xlfn.PERCENTILE.INC( R159:R780,0.25),"Low",IF(S159&lt;=_xlfn.PERCENTILE.INC(R159:R780,0.5),"Medium","High"))</f>
        <v>High</v>
      </c>
      <c r="U159" s="40">
        <v>2.5000000000000001E-2</v>
      </c>
      <c r="V159" s="37">
        <v>15</v>
      </c>
      <c r="W159" s="39">
        <f t="shared" si="18"/>
        <v>24147.922500000001</v>
      </c>
      <c r="X159" s="39">
        <f t="shared" si="19"/>
        <v>13451.25</v>
      </c>
      <c r="Y159" s="39">
        <f t="shared" si="25"/>
        <v>10696.672500000001</v>
      </c>
      <c r="Z159" s="40">
        <f t="shared" si="26"/>
        <v>0.44296450346815552</v>
      </c>
    </row>
    <row r="160" spans="1:26" x14ac:dyDescent="0.3">
      <c r="A160" s="41" t="s">
        <v>173</v>
      </c>
      <c r="B160" s="42">
        <v>45703</v>
      </c>
      <c r="C160" s="42" t="str">
        <f t="shared" si="20"/>
        <v>Feb-2025</v>
      </c>
      <c r="D160" s="42" t="str">
        <f t="shared" si="21"/>
        <v>Q1-2025</v>
      </c>
      <c r="E160" s="42">
        <v>45703</v>
      </c>
      <c r="F160" s="42">
        <f t="shared" si="22"/>
        <v>45703</v>
      </c>
      <c r="G160" s="43">
        <f t="shared" si="23"/>
        <v>0</v>
      </c>
      <c r="H160" s="29">
        <f>IF(Table1[[#This Row],[LeadTimeDays]]&lt;=7,1,0)</f>
        <v>1</v>
      </c>
      <c r="I160" s="44" t="s">
        <v>649</v>
      </c>
      <c r="J160" s="44" t="s">
        <v>656</v>
      </c>
      <c r="K160" s="44" t="s">
        <v>698</v>
      </c>
      <c r="L160" s="30" t="str">
        <f t="shared" si="24"/>
        <v>Europe→Germany→Frankfurt</v>
      </c>
      <c r="M160" s="44" t="s">
        <v>705</v>
      </c>
      <c r="N160" s="44" t="s">
        <v>709</v>
      </c>
      <c r="O160" s="44" t="s">
        <v>716</v>
      </c>
      <c r="P160" s="44" t="s">
        <v>733</v>
      </c>
      <c r="Q160" s="44" t="s">
        <v>892</v>
      </c>
      <c r="R160" s="45">
        <v>815.83</v>
      </c>
      <c r="S160" s="45">
        <v>1982.18</v>
      </c>
      <c r="T160" s="45" t="str">
        <f>IF('standardised dimensions'!$R160&lt;=_xlfn.PERCENTILE.INC( R160:R781,0.25),"Low",IF(S160&lt;=_xlfn.PERCENTILE.INC(R160:R781,0.5),"Medium","High"))</f>
        <v>High</v>
      </c>
      <c r="U160" s="46">
        <v>0.127</v>
      </c>
      <c r="V160" s="43">
        <v>6</v>
      </c>
      <c r="W160" s="45">
        <f t="shared" si="18"/>
        <v>10382.65884</v>
      </c>
      <c r="X160" s="45">
        <f t="shared" si="19"/>
        <v>4894.9800000000005</v>
      </c>
      <c r="Y160" s="45">
        <f t="shared" si="25"/>
        <v>5487.6788399999996</v>
      </c>
      <c r="Z160" s="46">
        <f t="shared" si="26"/>
        <v>0.52854272923408507</v>
      </c>
    </row>
    <row r="161" spans="1:26" x14ac:dyDescent="0.3">
      <c r="A161" s="35" t="s">
        <v>174</v>
      </c>
      <c r="B161" s="36">
        <v>45870</v>
      </c>
      <c r="C161" s="36" t="str">
        <f t="shared" si="20"/>
        <v>Aug-2025</v>
      </c>
      <c r="D161" s="36" t="str">
        <f t="shared" si="21"/>
        <v>Q3-2025</v>
      </c>
      <c r="E161" s="36">
        <v>45890</v>
      </c>
      <c r="F161" s="36">
        <f t="shared" si="22"/>
        <v>45890</v>
      </c>
      <c r="G161" s="37">
        <f t="shared" si="23"/>
        <v>20</v>
      </c>
      <c r="H161" s="29">
        <f>IF(Table1[[#This Row],[LeadTimeDays]]&lt;=7,1,0)</f>
        <v>0</v>
      </c>
      <c r="I161" s="38" t="s">
        <v>647</v>
      </c>
      <c r="J161" s="38" t="s">
        <v>659</v>
      </c>
      <c r="K161" s="38" t="s">
        <v>685</v>
      </c>
      <c r="L161" s="30" t="str">
        <f t="shared" si="24"/>
        <v>Asia→China→Shanghai</v>
      </c>
      <c r="M161" s="38" t="s">
        <v>701</v>
      </c>
      <c r="N161" s="38" t="s">
        <v>711</v>
      </c>
      <c r="O161" s="38" t="s">
        <v>714</v>
      </c>
      <c r="P161" s="38" t="s">
        <v>730</v>
      </c>
      <c r="Q161" s="38" t="s">
        <v>893</v>
      </c>
      <c r="R161" s="39">
        <v>1220.4100000000001</v>
      </c>
      <c r="S161" s="39">
        <v>2552.2199999999998</v>
      </c>
      <c r="T161" s="39" t="str">
        <f>IF('standardised dimensions'!$R161&lt;=_xlfn.PERCENTILE.INC( R161:R782,0.25),"Low",IF(S161&lt;=_xlfn.PERCENTILE.INC(R161:R782,0.5),"Medium","High"))</f>
        <v>High</v>
      </c>
      <c r="U161" s="40">
        <v>0.18099999999999999</v>
      </c>
      <c r="V161" s="37">
        <v>14</v>
      </c>
      <c r="W161" s="39">
        <f t="shared" si="18"/>
        <v>29263.754519999995</v>
      </c>
      <c r="X161" s="39">
        <f t="shared" si="19"/>
        <v>17085.740000000002</v>
      </c>
      <c r="Y161" s="39">
        <f t="shared" si="25"/>
        <v>12178.014519999993</v>
      </c>
      <c r="Z161" s="40">
        <f t="shared" si="26"/>
        <v>0.41614668793360271</v>
      </c>
    </row>
    <row r="162" spans="1:26" x14ac:dyDescent="0.3">
      <c r="A162" s="41" t="s">
        <v>175</v>
      </c>
      <c r="B162" s="42">
        <v>44977</v>
      </c>
      <c r="C162" s="42" t="str">
        <f t="shared" si="20"/>
        <v>Feb-2023</v>
      </c>
      <c r="D162" s="42" t="str">
        <f t="shared" si="21"/>
        <v>Q1-2023</v>
      </c>
      <c r="E162" s="42">
        <v>44989</v>
      </c>
      <c r="F162" s="42">
        <f t="shared" si="22"/>
        <v>44989</v>
      </c>
      <c r="G162" s="43">
        <f t="shared" si="23"/>
        <v>12</v>
      </c>
      <c r="H162" s="29">
        <f>IF(Table1[[#This Row],[LeadTimeDays]]&lt;=7,1,0)</f>
        <v>0</v>
      </c>
      <c r="I162" s="44" t="s">
        <v>647</v>
      </c>
      <c r="J162" s="44" t="s">
        <v>654</v>
      </c>
      <c r="K162" s="44" t="s">
        <v>680</v>
      </c>
      <c r="L162" s="30" t="str">
        <f t="shared" si="24"/>
        <v>Asia→India→Delhi</v>
      </c>
      <c r="M162" s="44" t="s">
        <v>704</v>
      </c>
      <c r="N162" s="44" t="s">
        <v>710</v>
      </c>
      <c r="O162" s="44" t="s">
        <v>724</v>
      </c>
      <c r="P162" s="44" t="s">
        <v>732</v>
      </c>
      <c r="Q162" s="44" t="s">
        <v>894</v>
      </c>
      <c r="R162" s="45">
        <v>299.75</v>
      </c>
      <c r="S162" s="45">
        <v>523.01</v>
      </c>
      <c r="T162" s="45" t="str">
        <f>IF('standardised dimensions'!$R162&lt;=_xlfn.PERCENTILE.INC( R162:R783,0.25),"Low",IF(S162&lt;=_xlfn.PERCENTILE.INC(R162:R783,0.5),"Medium","High"))</f>
        <v>Medium</v>
      </c>
      <c r="U162" s="46">
        <v>0.157</v>
      </c>
      <c r="V162" s="43">
        <v>50</v>
      </c>
      <c r="W162" s="45">
        <f t="shared" si="18"/>
        <v>22044.871499999997</v>
      </c>
      <c r="X162" s="45">
        <f t="shared" si="19"/>
        <v>14987.5</v>
      </c>
      <c r="Y162" s="45">
        <f t="shared" si="25"/>
        <v>7057.3714999999975</v>
      </c>
      <c r="Z162" s="46">
        <f t="shared" si="26"/>
        <v>0.32013665854210122</v>
      </c>
    </row>
    <row r="163" spans="1:26" x14ac:dyDescent="0.3">
      <c r="A163" s="35" t="s">
        <v>176</v>
      </c>
      <c r="B163" s="36">
        <v>45595</v>
      </c>
      <c r="C163" s="36" t="str">
        <f t="shared" si="20"/>
        <v>Oct-2024</v>
      </c>
      <c r="D163" s="36" t="str">
        <f t="shared" si="21"/>
        <v>Q4-2024</v>
      </c>
      <c r="E163" s="36">
        <v>45620</v>
      </c>
      <c r="F163" s="36">
        <f t="shared" si="22"/>
        <v>45620</v>
      </c>
      <c r="G163" s="37">
        <f t="shared" si="23"/>
        <v>25</v>
      </c>
      <c r="H163" s="29">
        <f>IF(Table1[[#This Row],[LeadTimeDays]]&lt;=7,1,0)</f>
        <v>0</v>
      </c>
      <c r="I163" s="38" t="s">
        <v>647</v>
      </c>
      <c r="J163" s="38" t="s">
        <v>659</v>
      </c>
      <c r="K163" s="38" t="s">
        <v>676</v>
      </c>
      <c r="L163" s="30" t="str">
        <f t="shared" si="24"/>
        <v>Asia→China→Shenzhen</v>
      </c>
      <c r="M163" s="38" t="s">
        <v>705</v>
      </c>
      <c r="N163" s="38" t="s">
        <v>708</v>
      </c>
      <c r="O163" s="38" t="s">
        <v>718</v>
      </c>
      <c r="P163" s="38" t="s">
        <v>727</v>
      </c>
      <c r="Q163" s="38" t="s">
        <v>895</v>
      </c>
      <c r="R163" s="39">
        <v>811.05</v>
      </c>
      <c r="S163" s="39">
        <v>1217.71</v>
      </c>
      <c r="T163" s="39" t="str">
        <f>IF('standardised dimensions'!$R163&lt;=_xlfn.PERCENTILE.INC( R163:R784,0.25),"Low",IF(S163&lt;=_xlfn.PERCENTILE.INC(R163:R784,0.5),"Medium","High"))</f>
        <v>High</v>
      </c>
      <c r="U163" s="40">
        <v>7.1999999999999995E-2</v>
      </c>
      <c r="V163" s="37">
        <v>5</v>
      </c>
      <c r="W163" s="39">
        <f t="shared" si="18"/>
        <v>5650.1744000000008</v>
      </c>
      <c r="X163" s="39">
        <f t="shared" si="19"/>
        <v>4055.25</v>
      </c>
      <c r="Y163" s="39">
        <f t="shared" si="25"/>
        <v>1594.9244000000008</v>
      </c>
      <c r="Z163" s="40">
        <f t="shared" si="26"/>
        <v>0.28227879125288602</v>
      </c>
    </row>
    <row r="164" spans="1:26" x14ac:dyDescent="0.3">
      <c r="A164" s="41" t="s">
        <v>177</v>
      </c>
      <c r="B164" s="42">
        <v>45385</v>
      </c>
      <c r="C164" s="42" t="str">
        <f t="shared" si="20"/>
        <v>Apr-2024</v>
      </c>
      <c r="D164" s="42" t="str">
        <f t="shared" si="21"/>
        <v>Q2-2024</v>
      </c>
      <c r="E164" s="42">
        <v>45389</v>
      </c>
      <c r="F164" s="42">
        <f t="shared" si="22"/>
        <v>45389</v>
      </c>
      <c r="G164" s="43">
        <f t="shared" si="23"/>
        <v>4</v>
      </c>
      <c r="H164" s="29">
        <f>IF(Table1[[#This Row],[LeadTimeDays]]&lt;=7,1,0)</f>
        <v>1</v>
      </c>
      <c r="I164" s="44" t="s">
        <v>648</v>
      </c>
      <c r="J164" s="44" t="s">
        <v>655</v>
      </c>
      <c r="K164" s="44" t="s">
        <v>672</v>
      </c>
      <c r="L164" s="30" t="str">
        <f t="shared" si="24"/>
        <v>Americas→Brazil→Brasília</v>
      </c>
      <c r="M164" s="44" t="s">
        <v>703</v>
      </c>
      <c r="N164" s="44" t="s">
        <v>711</v>
      </c>
      <c r="O164" s="44" t="s">
        <v>725</v>
      </c>
      <c r="P164" s="44" t="s">
        <v>730</v>
      </c>
      <c r="Q164" s="44" t="s">
        <v>896</v>
      </c>
      <c r="R164" s="45">
        <v>1023.27</v>
      </c>
      <c r="S164" s="45">
        <v>1343.64</v>
      </c>
      <c r="T164" s="45" t="str">
        <f>IF('standardised dimensions'!$R164&lt;=_xlfn.PERCENTILE.INC( R164:R785,0.25),"Low",IF(S164&lt;=_xlfn.PERCENTILE.INC(R164:R785,0.5),"Medium","High"))</f>
        <v>High</v>
      </c>
      <c r="U164" s="46">
        <v>0.13300000000000001</v>
      </c>
      <c r="V164" s="43">
        <v>7</v>
      </c>
      <c r="W164" s="45">
        <f t="shared" si="18"/>
        <v>8154.5511600000009</v>
      </c>
      <c r="X164" s="45">
        <f t="shared" si="19"/>
        <v>7162.8899999999994</v>
      </c>
      <c r="Y164" s="45">
        <f t="shared" si="25"/>
        <v>991.66116000000147</v>
      </c>
      <c r="Z164" s="46">
        <f t="shared" si="26"/>
        <v>0.12160830688810116</v>
      </c>
    </row>
    <row r="165" spans="1:26" x14ac:dyDescent="0.3">
      <c r="A165" s="35" t="s">
        <v>178</v>
      </c>
      <c r="B165" s="36">
        <v>45010</v>
      </c>
      <c r="C165" s="36" t="str">
        <f t="shared" si="20"/>
        <v>Mar-2023</v>
      </c>
      <c r="D165" s="36" t="str">
        <f t="shared" si="21"/>
        <v>Q1-2023</v>
      </c>
      <c r="E165" s="36">
        <v>45011</v>
      </c>
      <c r="F165" s="36">
        <f t="shared" si="22"/>
        <v>45011</v>
      </c>
      <c r="G165" s="37">
        <f t="shared" si="23"/>
        <v>1</v>
      </c>
      <c r="H165" s="29">
        <f>IF(Table1[[#This Row],[LeadTimeDays]]&lt;=7,1,0)</f>
        <v>1</v>
      </c>
      <c r="I165" s="38" t="s">
        <v>647</v>
      </c>
      <c r="J165" s="38" t="s">
        <v>652</v>
      </c>
      <c r="K165" s="38" t="s">
        <v>666</v>
      </c>
      <c r="L165" s="30" t="str">
        <f t="shared" si="24"/>
        <v>Asia→Japan→Osaka</v>
      </c>
      <c r="M165" s="38" t="s">
        <v>705</v>
      </c>
      <c r="N165" s="38" t="s">
        <v>710</v>
      </c>
      <c r="O165" s="38" t="s">
        <v>714</v>
      </c>
      <c r="P165" s="38" t="s">
        <v>732</v>
      </c>
      <c r="Q165" s="38" t="s">
        <v>897</v>
      </c>
      <c r="R165" s="39">
        <v>135.12</v>
      </c>
      <c r="S165" s="39">
        <v>301.7</v>
      </c>
      <c r="T165" s="39" t="str">
        <f>IF('standardised dimensions'!$R165&lt;=_xlfn.PERCENTILE.INC( R165:R786,0.25),"Low",IF(S165&lt;=_xlfn.PERCENTILE.INC(R165:R786,0.5),"Medium","High"))</f>
        <v>Low</v>
      </c>
      <c r="U165" s="40">
        <v>0.14000000000000001</v>
      </c>
      <c r="V165" s="37">
        <v>47</v>
      </c>
      <c r="W165" s="39">
        <f t="shared" si="18"/>
        <v>12194.714</v>
      </c>
      <c r="X165" s="39">
        <f t="shared" si="19"/>
        <v>6350.64</v>
      </c>
      <c r="Y165" s="39">
        <f t="shared" si="25"/>
        <v>5844.0739999999996</v>
      </c>
      <c r="Z165" s="40">
        <f t="shared" si="26"/>
        <v>0.47923009920527859</v>
      </c>
    </row>
    <row r="166" spans="1:26" x14ac:dyDescent="0.3">
      <c r="A166" s="41" t="s">
        <v>179</v>
      </c>
      <c r="B166" s="42">
        <v>45447</v>
      </c>
      <c r="C166" s="42" t="str">
        <f t="shared" si="20"/>
        <v>Jun-2024</v>
      </c>
      <c r="D166" s="42" t="str">
        <f t="shared" si="21"/>
        <v>Q2-2024</v>
      </c>
      <c r="E166" s="42">
        <v>45459</v>
      </c>
      <c r="F166" s="42">
        <f t="shared" si="22"/>
        <v>45459</v>
      </c>
      <c r="G166" s="43">
        <f t="shared" si="23"/>
        <v>12</v>
      </c>
      <c r="H166" s="29">
        <f>IF(Table1[[#This Row],[LeadTimeDays]]&lt;=7,1,0)</f>
        <v>0</v>
      </c>
      <c r="I166" s="44" t="s">
        <v>647</v>
      </c>
      <c r="J166" s="44" t="s">
        <v>659</v>
      </c>
      <c r="K166" s="44" t="s">
        <v>685</v>
      </c>
      <c r="L166" s="30" t="str">
        <f t="shared" si="24"/>
        <v>Asia→China→Shanghai</v>
      </c>
      <c r="M166" s="44" t="s">
        <v>701</v>
      </c>
      <c r="N166" s="44" t="s">
        <v>707</v>
      </c>
      <c r="O166" s="44" t="s">
        <v>713</v>
      </c>
      <c r="P166" s="44" t="s">
        <v>728</v>
      </c>
      <c r="Q166" s="44" t="s">
        <v>898</v>
      </c>
      <c r="R166" s="45">
        <v>918.42</v>
      </c>
      <c r="S166" s="45">
        <v>1511.71</v>
      </c>
      <c r="T166" s="45" t="str">
        <f>IF('standardised dimensions'!$R166&lt;=_xlfn.PERCENTILE.INC( R166:R787,0.25),"Low",IF(S166&lt;=_xlfn.PERCENTILE.INC(R166:R787,0.5),"Medium","High"))</f>
        <v>High</v>
      </c>
      <c r="U166" s="46">
        <v>0.02</v>
      </c>
      <c r="V166" s="43">
        <v>8</v>
      </c>
      <c r="W166" s="45">
        <f t="shared" si="18"/>
        <v>11851.806399999999</v>
      </c>
      <c r="X166" s="45">
        <f t="shared" si="19"/>
        <v>7347.36</v>
      </c>
      <c r="Y166" s="45">
        <f t="shared" si="25"/>
        <v>4504.4463999999998</v>
      </c>
      <c r="Z166" s="46">
        <f t="shared" si="26"/>
        <v>0.38006412254590999</v>
      </c>
    </row>
    <row r="167" spans="1:26" x14ac:dyDescent="0.3">
      <c r="A167" s="35" t="s">
        <v>180</v>
      </c>
      <c r="B167" s="36">
        <v>44976</v>
      </c>
      <c r="C167" s="36" t="str">
        <f t="shared" si="20"/>
        <v>Feb-2023</v>
      </c>
      <c r="D167" s="36" t="str">
        <f t="shared" si="21"/>
        <v>Q1-2023</v>
      </c>
      <c r="E167" s="36">
        <v>44997</v>
      </c>
      <c r="F167" s="36">
        <f t="shared" si="22"/>
        <v>44997</v>
      </c>
      <c r="G167" s="37">
        <f t="shared" si="23"/>
        <v>21</v>
      </c>
      <c r="H167" s="29">
        <f>IF(Table1[[#This Row],[LeadTimeDays]]&lt;=7,1,0)</f>
        <v>0</v>
      </c>
      <c r="I167" s="38" t="s">
        <v>649</v>
      </c>
      <c r="J167" s="38" t="s">
        <v>656</v>
      </c>
      <c r="K167" s="38" t="s">
        <v>671</v>
      </c>
      <c r="L167" s="30" t="str">
        <f t="shared" si="24"/>
        <v>Europe→Germany→Berlin</v>
      </c>
      <c r="M167" s="38" t="s">
        <v>705</v>
      </c>
      <c r="N167" s="38" t="s">
        <v>711</v>
      </c>
      <c r="O167" s="38" t="s">
        <v>716</v>
      </c>
      <c r="P167" s="38" t="s">
        <v>732</v>
      </c>
      <c r="Q167" s="38" t="s">
        <v>899</v>
      </c>
      <c r="R167" s="39">
        <v>1234.81</v>
      </c>
      <c r="S167" s="39">
        <v>2055.2399999999998</v>
      </c>
      <c r="T167" s="39" t="str">
        <f>IF('standardised dimensions'!$R167&lt;=_xlfn.PERCENTILE.INC( R167:R788,0.25),"Low",IF(S167&lt;=_xlfn.PERCENTILE.INC(R167:R788,0.5),"Medium","High"))</f>
        <v>High</v>
      </c>
      <c r="U167" s="40">
        <v>5.2999999999999999E-2</v>
      </c>
      <c r="V167" s="37">
        <v>44</v>
      </c>
      <c r="W167" s="39">
        <f t="shared" si="18"/>
        <v>85637.740319999997</v>
      </c>
      <c r="X167" s="39">
        <f t="shared" si="19"/>
        <v>54331.64</v>
      </c>
      <c r="Y167" s="39">
        <f t="shared" si="25"/>
        <v>31306.100319999998</v>
      </c>
      <c r="Z167" s="40">
        <f t="shared" si="26"/>
        <v>0.36556429680441616</v>
      </c>
    </row>
    <row r="168" spans="1:26" x14ac:dyDescent="0.3">
      <c r="A168" s="41" t="s">
        <v>181</v>
      </c>
      <c r="B168" s="42">
        <v>45034</v>
      </c>
      <c r="C168" s="42" t="str">
        <f t="shared" si="20"/>
        <v>Apr-2023</v>
      </c>
      <c r="D168" s="42" t="str">
        <f t="shared" si="21"/>
        <v>Q2-2023</v>
      </c>
      <c r="E168" s="42">
        <v>45064</v>
      </c>
      <c r="F168" s="42">
        <f t="shared" si="22"/>
        <v>45064</v>
      </c>
      <c r="G168" s="43">
        <f t="shared" si="23"/>
        <v>30</v>
      </c>
      <c r="H168" s="29">
        <f>IF(Table1[[#This Row],[LeadTimeDays]]&lt;=7,1,0)</f>
        <v>0</v>
      </c>
      <c r="I168" s="44" t="s">
        <v>647</v>
      </c>
      <c r="J168" s="44" t="s">
        <v>659</v>
      </c>
      <c r="K168" s="44" t="s">
        <v>676</v>
      </c>
      <c r="L168" s="30" t="str">
        <f t="shared" si="24"/>
        <v>Asia→China→Shenzhen</v>
      </c>
      <c r="M168" s="44" t="s">
        <v>703</v>
      </c>
      <c r="N168" s="44" t="s">
        <v>707</v>
      </c>
      <c r="O168" s="44" t="s">
        <v>722</v>
      </c>
      <c r="P168" s="44" t="s">
        <v>731</v>
      </c>
      <c r="Q168" s="44" t="s">
        <v>900</v>
      </c>
      <c r="R168" s="45">
        <v>329.03</v>
      </c>
      <c r="S168" s="45">
        <v>391.15</v>
      </c>
      <c r="T168" s="45" t="str">
        <f>IF('standardised dimensions'!$R168&lt;=_xlfn.PERCENTILE.INC( R168:R789,0.25),"Low",IF(S168&lt;=_xlfn.PERCENTILE.INC(R168:R789,0.5),"Medium","High"))</f>
        <v>Low</v>
      </c>
      <c r="U168" s="46">
        <v>0.19700000000000001</v>
      </c>
      <c r="V168" s="43">
        <v>46</v>
      </c>
      <c r="W168" s="45">
        <f t="shared" si="18"/>
        <v>14448.298699999998</v>
      </c>
      <c r="X168" s="45">
        <f t="shared" si="19"/>
        <v>15135.38</v>
      </c>
      <c r="Y168" s="45">
        <f t="shared" si="25"/>
        <v>-687.08130000000165</v>
      </c>
      <c r="Z168" s="46">
        <f t="shared" si="26"/>
        <v>-4.7554477815440081E-2</v>
      </c>
    </row>
    <row r="169" spans="1:26" x14ac:dyDescent="0.3">
      <c r="A169" s="35" t="s">
        <v>182</v>
      </c>
      <c r="B169" s="36">
        <v>45435</v>
      </c>
      <c r="C169" s="36" t="str">
        <f t="shared" si="20"/>
        <v>May-2024</v>
      </c>
      <c r="D169" s="36" t="str">
        <f t="shared" si="21"/>
        <v>Q2-2024</v>
      </c>
      <c r="E169" s="36">
        <v>45457</v>
      </c>
      <c r="F169" s="36">
        <f t="shared" si="22"/>
        <v>45457</v>
      </c>
      <c r="G169" s="37">
        <f t="shared" si="23"/>
        <v>22</v>
      </c>
      <c r="H169" s="29">
        <f>IF(Table1[[#This Row],[LeadTimeDays]]&lt;=7,1,0)</f>
        <v>0</v>
      </c>
      <c r="I169" s="38" t="s">
        <v>649</v>
      </c>
      <c r="J169" s="38" t="s">
        <v>657</v>
      </c>
      <c r="K169" s="38" t="s">
        <v>673</v>
      </c>
      <c r="L169" s="30" t="str">
        <f t="shared" si="24"/>
        <v>Europe→France→Marseille</v>
      </c>
      <c r="M169" s="38" t="s">
        <v>705</v>
      </c>
      <c r="N169" s="38" t="s">
        <v>708</v>
      </c>
      <c r="O169" s="38" t="s">
        <v>725</v>
      </c>
      <c r="P169" s="38" t="s">
        <v>732</v>
      </c>
      <c r="Q169" s="38" t="s">
        <v>901</v>
      </c>
      <c r="R169" s="39">
        <v>1481.74</v>
      </c>
      <c r="S169" s="39">
        <v>1848.97</v>
      </c>
      <c r="T169" s="39" t="str">
        <f>IF('standardised dimensions'!$R169&lt;=_xlfn.PERCENTILE.INC( R169:R790,0.25),"Low",IF(S169&lt;=_xlfn.PERCENTILE.INC(R169:R790,0.5),"Medium","High"))</f>
        <v>High</v>
      </c>
      <c r="U169" s="40">
        <v>0.254</v>
      </c>
      <c r="V169" s="37">
        <v>9</v>
      </c>
      <c r="W169" s="39">
        <f t="shared" si="18"/>
        <v>12413.98458</v>
      </c>
      <c r="X169" s="39">
        <f t="shared" si="19"/>
        <v>13335.66</v>
      </c>
      <c r="Y169" s="39">
        <f t="shared" si="25"/>
        <v>-921.67541999999958</v>
      </c>
      <c r="Z169" s="40">
        <f t="shared" si="26"/>
        <v>-7.4244930309072407E-2</v>
      </c>
    </row>
    <row r="170" spans="1:26" x14ac:dyDescent="0.3">
      <c r="A170" s="41" t="s">
        <v>183</v>
      </c>
      <c r="B170" s="42">
        <v>45206</v>
      </c>
      <c r="C170" s="42" t="str">
        <f t="shared" si="20"/>
        <v>Oct-2023</v>
      </c>
      <c r="D170" s="42" t="str">
        <f t="shared" si="21"/>
        <v>Q4-2023</v>
      </c>
      <c r="E170" s="42">
        <v>45222</v>
      </c>
      <c r="F170" s="42">
        <f t="shared" si="22"/>
        <v>45222</v>
      </c>
      <c r="G170" s="43">
        <f t="shared" si="23"/>
        <v>16</v>
      </c>
      <c r="H170" s="29">
        <f>IF(Table1[[#This Row],[LeadTimeDays]]&lt;=7,1,0)</f>
        <v>0</v>
      </c>
      <c r="I170" s="44" t="s">
        <v>647</v>
      </c>
      <c r="J170" s="44" t="s">
        <v>654</v>
      </c>
      <c r="K170" s="44" t="s">
        <v>696</v>
      </c>
      <c r="L170" s="30" t="str">
        <f t="shared" si="24"/>
        <v>Asia→India→Hyderabad</v>
      </c>
      <c r="M170" s="44" t="s">
        <v>704</v>
      </c>
      <c r="N170" s="44" t="s">
        <v>707</v>
      </c>
      <c r="O170" s="44" t="s">
        <v>715</v>
      </c>
      <c r="P170" s="44" t="s">
        <v>732</v>
      </c>
      <c r="Q170" s="44" t="s">
        <v>902</v>
      </c>
      <c r="R170" s="45">
        <v>906.81</v>
      </c>
      <c r="S170" s="45">
        <v>1395.56</v>
      </c>
      <c r="T170" s="45" t="str">
        <f>IF('standardised dimensions'!$R170&lt;=_xlfn.PERCENTILE.INC( R170:R791,0.25),"Low",IF(S170&lt;=_xlfn.PERCENTILE.INC(R170:R791,0.5),"Medium","High"))</f>
        <v>High</v>
      </c>
      <c r="U170" s="46">
        <v>0.185</v>
      </c>
      <c r="V170" s="43">
        <v>6</v>
      </c>
      <c r="W170" s="45">
        <f t="shared" si="18"/>
        <v>6824.2884000000004</v>
      </c>
      <c r="X170" s="45">
        <f t="shared" si="19"/>
        <v>5440.86</v>
      </c>
      <c r="Y170" s="45">
        <f t="shared" si="25"/>
        <v>1383.4284000000007</v>
      </c>
      <c r="Z170" s="46">
        <f t="shared" si="26"/>
        <v>0.20272126834498974</v>
      </c>
    </row>
    <row r="171" spans="1:26" x14ac:dyDescent="0.3">
      <c r="A171" s="35" t="s">
        <v>184</v>
      </c>
      <c r="B171" s="36">
        <v>45574</v>
      </c>
      <c r="C171" s="36" t="str">
        <f t="shared" si="20"/>
        <v>Oct-2024</v>
      </c>
      <c r="D171" s="36" t="str">
        <f t="shared" si="21"/>
        <v>Q4-2024</v>
      </c>
      <c r="E171" s="36">
        <v>45604</v>
      </c>
      <c r="F171" s="36">
        <f t="shared" si="22"/>
        <v>45604</v>
      </c>
      <c r="G171" s="37">
        <f t="shared" si="23"/>
        <v>30</v>
      </c>
      <c r="H171" s="29">
        <f>IF(Table1[[#This Row],[LeadTimeDays]]&lt;=7,1,0)</f>
        <v>0</v>
      </c>
      <c r="I171" s="38" t="s">
        <v>649</v>
      </c>
      <c r="J171" s="38" t="s">
        <v>658</v>
      </c>
      <c r="K171" s="38" t="s">
        <v>693</v>
      </c>
      <c r="L171" s="30" t="str">
        <f t="shared" si="24"/>
        <v>Europe→United Kingdom→Manchester</v>
      </c>
      <c r="M171" s="38" t="s">
        <v>705</v>
      </c>
      <c r="N171" s="38" t="s">
        <v>710</v>
      </c>
      <c r="O171" s="38" t="s">
        <v>713</v>
      </c>
      <c r="P171" s="38" t="s">
        <v>727</v>
      </c>
      <c r="Q171" s="38" t="s">
        <v>903</v>
      </c>
      <c r="R171" s="39">
        <v>343.85</v>
      </c>
      <c r="S171" s="39">
        <v>538.04</v>
      </c>
      <c r="T171" s="39" t="str">
        <f>IF('standardised dimensions'!$R171&lt;=_xlfn.PERCENTILE.INC( R171:R792,0.25),"Low",IF(S171&lt;=_xlfn.PERCENTILE.INC(R171:R792,0.5),"Medium","High"))</f>
        <v>Medium</v>
      </c>
      <c r="U171" s="40">
        <v>0.13900000000000001</v>
      </c>
      <c r="V171" s="37">
        <v>5</v>
      </c>
      <c r="W171" s="39">
        <f t="shared" si="18"/>
        <v>2316.2621999999997</v>
      </c>
      <c r="X171" s="39">
        <f t="shared" si="19"/>
        <v>1719.25</v>
      </c>
      <c r="Y171" s="39">
        <f t="shared" si="25"/>
        <v>597.01219999999967</v>
      </c>
      <c r="Z171" s="40">
        <f t="shared" si="26"/>
        <v>0.25774810813732563</v>
      </c>
    </row>
    <row r="172" spans="1:26" x14ac:dyDescent="0.3">
      <c r="A172" s="41" t="s">
        <v>185</v>
      </c>
      <c r="B172" s="42">
        <v>45488</v>
      </c>
      <c r="C172" s="42" t="str">
        <f t="shared" si="20"/>
        <v>Jul-2024</v>
      </c>
      <c r="D172" s="42" t="str">
        <f t="shared" si="21"/>
        <v>Q3-2024</v>
      </c>
      <c r="E172" s="42">
        <v>45488</v>
      </c>
      <c r="F172" s="42">
        <f t="shared" si="22"/>
        <v>45488</v>
      </c>
      <c r="G172" s="43">
        <f t="shared" si="23"/>
        <v>0</v>
      </c>
      <c r="H172" s="29">
        <f>IF(Table1[[#This Row],[LeadTimeDays]]&lt;=7,1,0)</f>
        <v>1</v>
      </c>
      <c r="I172" s="44" t="s">
        <v>647</v>
      </c>
      <c r="J172" s="44" t="s">
        <v>652</v>
      </c>
      <c r="K172" s="44" t="s">
        <v>689</v>
      </c>
      <c r="L172" s="30" t="str">
        <f t="shared" si="24"/>
        <v>Asia→Japan→Tokyo</v>
      </c>
      <c r="M172" s="44" t="s">
        <v>705</v>
      </c>
      <c r="N172" s="44" t="s">
        <v>709</v>
      </c>
      <c r="O172" s="44" t="s">
        <v>715</v>
      </c>
      <c r="P172" s="44" t="s">
        <v>733</v>
      </c>
      <c r="Q172" s="44" t="s">
        <v>904</v>
      </c>
      <c r="R172" s="45">
        <v>801.77</v>
      </c>
      <c r="S172" s="45">
        <v>1218.92</v>
      </c>
      <c r="T172" s="45" t="str">
        <f>IF('standardised dimensions'!$R172&lt;=_xlfn.PERCENTILE.INC( R172:R793,0.25),"Low",IF(S172&lt;=_xlfn.PERCENTILE.INC(R172:R793,0.5),"Medium","High"))</f>
        <v>High</v>
      </c>
      <c r="U172" s="46">
        <v>0.254</v>
      </c>
      <c r="V172" s="43">
        <v>16</v>
      </c>
      <c r="W172" s="45">
        <f t="shared" si="18"/>
        <v>14549.029120000001</v>
      </c>
      <c r="X172" s="45">
        <f t="shared" si="19"/>
        <v>12828.32</v>
      </c>
      <c r="Y172" s="45">
        <f t="shared" si="25"/>
        <v>1720.7091200000013</v>
      </c>
      <c r="Z172" s="46">
        <f t="shared" si="26"/>
        <v>0.11826968698788344</v>
      </c>
    </row>
    <row r="173" spans="1:26" x14ac:dyDescent="0.3">
      <c r="A173" s="35" t="s">
        <v>186</v>
      </c>
      <c r="B173" s="36">
        <v>45190</v>
      </c>
      <c r="C173" s="36" t="str">
        <f t="shared" si="20"/>
        <v>Sep-2023</v>
      </c>
      <c r="D173" s="36" t="str">
        <f t="shared" si="21"/>
        <v>Q3-2023</v>
      </c>
      <c r="E173" s="36">
        <v>45209</v>
      </c>
      <c r="F173" s="36">
        <f t="shared" si="22"/>
        <v>45209</v>
      </c>
      <c r="G173" s="37">
        <f t="shared" si="23"/>
        <v>19</v>
      </c>
      <c r="H173" s="29">
        <f>IF(Table1[[#This Row],[LeadTimeDays]]&lt;=7,1,0)</f>
        <v>0</v>
      </c>
      <c r="I173" s="38" t="s">
        <v>647</v>
      </c>
      <c r="J173" s="38" t="s">
        <v>652</v>
      </c>
      <c r="K173" s="38" t="s">
        <v>689</v>
      </c>
      <c r="L173" s="30" t="str">
        <f t="shared" si="24"/>
        <v>Asia→Japan→Tokyo</v>
      </c>
      <c r="M173" s="38" t="s">
        <v>702</v>
      </c>
      <c r="N173" s="38" t="s">
        <v>708</v>
      </c>
      <c r="O173" s="38" t="s">
        <v>726</v>
      </c>
      <c r="P173" s="38" t="s">
        <v>727</v>
      </c>
      <c r="Q173" s="38" t="s">
        <v>905</v>
      </c>
      <c r="R173" s="39">
        <v>845.63</v>
      </c>
      <c r="S173" s="39">
        <v>2062.12</v>
      </c>
      <c r="T173" s="39" t="str">
        <f>IF('standardised dimensions'!$R173&lt;=_xlfn.PERCENTILE.INC( R173:R794,0.25),"Low",IF(S173&lt;=_xlfn.PERCENTILE.INC(R173:R794,0.5),"Medium","High"))</f>
        <v>High</v>
      </c>
      <c r="U173" s="40">
        <v>0.13400000000000001</v>
      </c>
      <c r="V173" s="37">
        <v>5</v>
      </c>
      <c r="W173" s="39">
        <f t="shared" si="18"/>
        <v>8928.9795999999988</v>
      </c>
      <c r="X173" s="39">
        <f t="shared" si="19"/>
        <v>4228.1499999999996</v>
      </c>
      <c r="Y173" s="39">
        <f t="shared" si="25"/>
        <v>4700.8295999999991</v>
      </c>
      <c r="Z173" s="40">
        <f t="shared" si="26"/>
        <v>0.52646884757133949</v>
      </c>
    </row>
    <row r="174" spans="1:26" x14ac:dyDescent="0.3">
      <c r="A174" s="41" t="s">
        <v>187</v>
      </c>
      <c r="B174" s="42">
        <v>44981</v>
      </c>
      <c r="C174" s="42" t="str">
        <f t="shared" si="20"/>
        <v>Feb-2023</v>
      </c>
      <c r="D174" s="42" t="str">
        <f t="shared" si="21"/>
        <v>Q1-2023</v>
      </c>
      <c r="E174" s="42">
        <v>44994</v>
      </c>
      <c r="F174" s="42">
        <f t="shared" si="22"/>
        <v>44994</v>
      </c>
      <c r="G174" s="43">
        <f t="shared" si="23"/>
        <v>13</v>
      </c>
      <c r="H174" s="29">
        <f>IF(Table1[[#This Row],[LeadTimeDays]]&lt;=7,1,0)</f>
        <v>0</v>
      </c>
      <c r="I174" s="44" t="s">
        <v>648</v>
      </c>
      <c r="J174" s="44" t="s">
        <v>660</v>
      </c>
      <c r="K174" s="44" t="s">
        <v>700</v>
      </c>
      <c r="L174" s="30" t="str">
        <f t="shared" si="24"/>
        <v>Americas→USA→New York</v>
      </c>
      <c r="M174" s="44" t="s">
        <v>706</v>
      </c>
      <c r="N174" s="44" t="s">
        <v>708</v>
      </c>
      <c r="O174" s="44" t="s">
        <v>724</v>
      </c>
      <c r="P174" s="44" t="s">
        <v>727</v>
      </c>
      <c r="Q174" s="44" t="s">
        <v>906</v>
      </c>
      <c r="R174" s="45">
        <v>6.85</v>
      </c>
      <c r="S174" s="45">
        <v>10.18</v>
      </c>
      <c r="T174" s="45" t="str">
        <f>IF('standardised dimensions'!$R174&lt;=_xlfn.PERCENTILE.INC( R174:R795,0.25),"Low",IF(S174&lt;=_xlfn.PERCENTILE.INC(R174:R795,0.5),"Medium","High"))</f>
        <v>Low</v>
      </c>
      <c r="U174" s="46">
        <v>4.7E-2</v>
      </c>
      <c r="V174" s="43">
        <v>10</v>
      </c>
      <c r="W174" s="45">
        <f t="shared" si="18"/>
        <v>97.0154</v>
      </c>
      <c r="X174" s="45">
        <f t="shared" si="19"/>
        <v>68.5</v>
      </c>
      <c r="Y174" s="45">
        <f t="shared" si="25"/>
        <v>28.5154</v>
      </c>
      <c r="Z174" s="46">
        <f t="shared" si="26"/>
        <v>0.2939265312517394</v>
      </c>
    </row>
    <row r="175" spans="1:26" x14ac:dyDescent="0.3">
      <c r="A175" s="35" t="s">
        <v>188</v>
      </c>
      <c r="B175" s="36">
        <v>45798</v>
      </c>
      <c r="C175" s="36" t="str">
        <f t="shared" si="20"/>
        <v>May-2025</v>
      </c>
      <c r="D175" s="36" t="str">
        <f t="shared" si="21"/>
        <v>Q2-2025</v>
      </c>
      <c r="E175" s="36">
        <v>45796</v>
      </c>
      <c r="F175" s="36">
        <f t="shared" si="22"/>
        <v>45798</v>
      </c>
      <c r="G175" s="37">
        <f t="shared" si="23"/>
        <v>0</v>
      </c>
      <c r="H175" s="29">
        <f>IF(Table1[[#This Row],[LeadTimeDays]]&lt;=7,1,0)</f>
        <v>1</v>
      </c>
      <c r="I175" s="38" t="s">
        <v>646</v>
      </c>
      <c r="J175" s="38" t="s">
        <v>661</v>
      </c>
      <c r="K175" s="38" t="s">
        <v>682</v>
      </c>
      <c r="L175" s="30" t="str">
        <f t="shared" si="24"/>
        <v>Africa→South Africa→Johannesburg</v>
      </c>
      <c r="M175" s="38" t="s">
        <v>703</v>
      </c>
      <c r="N175" s="38" t="s">
        <v>710</v>
      </c>
      <c r="O175" s="38" t="s">
        <v>719</v>
      </c>
      <c r="P175" s="38" t="s">
        <v>731</v>
      </c>
      <c r="Q175" s="38" t="s">
        <v>907</v>
      </c>
      <c r="R175" s="39">
        <v>1263.8399999999999</v>
      </c>
      <c r="S175" s="39">
        <v>2281.7199999999998</v>
      </c>
      <c r="T175" s="39" t="str">
        <f>IF('standardised dimensions'!$R175&lt;=_xlfn.PERCENTILE.INC( R175:R796,0.25),"Low",IF(S175&lt;=_xlfn.PERCENTILE.INC(R175:R796,0.5),"Medium","High"))</f>
        <v>High</v>
      </c>
      <c r="U175" s="40">
        <v>7.8E-2</v>
      </c>
      <c r="V175" s="37">
        <v>15</v>
      </c>
      <c r="W175" s="39">
        <f t="shared" si="18"/>
        <v>31556.187599999997</v>
      </c>
      <c r="X175" s="39">
        <f t="shared" si="19"/>
        <v>18957.599999999999</v>
      </c>
      <c r="Y175" s="39">
        <f t="shared" si="25"/>
        <v>12598.587599999999</v>
      </c>
      <c r="Z175" s="40">
        <f t="shared" si="26"/>
        <v>0.39924301882398494</v>
      </c>
    </row>
    <row r="176" spans="1:26" x14ac:dyDescent="0.3">
      <c r="A176" s="41" t="s">
        <v>189</v>
      </c>
      <c r="B176" s="42">
        <v>45435</v>
      </c>
      <c r="C176" s="42" t="str">
        <f t="shared" si="20"/>
        <v>May-2024</v>
      </c>
      <c r="D176" s="42" t="str">
        <f t="shared" si="21"/>
        <v>Q2-2024</v>
      </c>
      <c r="E176" s="42">
        <v>45446</v>
      </c>
      <c r="F176" s="42">
        <f t="shared" si="22"/>
        <v>45446</v>
      </c>
      <c r="G176" s="43">
        <f t="shared" si="23"/>
        <v>11</v>
      </c>
      <c r="H176" s="29">
        <f>IF(Table1[[#This Row],[LeadTimeDays]]&lt;=7,1,0)</f>
        <v>0</v>
      </c>
      <c r="I176" s="44" t="s">
        <v>646</v>
      </c>
      <c r="J176" s="44" t="s">
        <v>661</v>
      </c>
      <c r="K176" s="44" t="s">
        <v>682</v>
      </c>
      <c r="L176" s="30" t="str">
        <f t="shared" si="24"/>
        <v>Africa→South Africa→Johannesburg</v>
      </c>
      <c r="M176" s="44" t="s">
        <v>705</v>
      </c>
      <c r="N176" s="44" t="s">
        <v>710</v>
      </c>
      <c r="O176" s="44" t="s">
        <v>721</v>
      </c>
      <c r="P176" s="44" t="s">
        <v>728</v>
      </c>
      <c r="Q176" s="44" t="s">
        <v>908</v>
      </c>
      <c r="R176" s="45">
        <v>180.89</v>
      </c>
      <c r="S176" s="45">
        <v>249.57</v>
      </c>
      <c r="T176" s="45" t="str">
        <f>IF('standardised dimensions'!$R176&lt;=_xlfn.PERCENTILE.INC( R176:R797,0.25),"Low",IF(S176&lt;=_xlfn.PERCENTILE.INC(R176:R797,0.5),"Medium","High"))</f>
        <v>Low</v>
      </c>
      <c r="U176" s="46">
        <v>2.1999999999999999E-2</v>
      </c>
      <c r="V176" s="43">
        <v>8</v>
      </c>
      <c r="W176" s="45">
        <f t="shared" si="18"/>
        <v>1952.6356799999999</v>
      </c>
      <c r="X176" s="45">
        <f t="shared" si="19"/>
        <v>1447.12</v>
      </c>
      <c r="Y176" s="45">
        <f t="shared" si="25"/>
        <v>505.51567999999997</v>
      </c>
      <c r="Z176" s="46">
        <f t="shared" si="26"/>
        <v>0.25888888806948362</v>
      </c>
    </row>
    <row r="177" spans="1:26" x14ac:dyDescent="0.3">
      <c r="A177" s="35" t="s">
        <v>190</v>
      </c>
      <c r="B177" s="36">
        <v>45761</v>
      </c>
      <c r="C177" s="36" t="str">
        <f t="shared" si="20"/>
        <v>Apr-2025</v>
      </c>
      <c r="D177" s="36" t="str">
        <f t="shared" si="21"/>
        <v>Q2-2025</v>
      </c>
      <c r="E177" s="36">
        <v>45781</v>
      </c>
      <c r="F177" s="36">
        <f t="shared" si="22"/>
        <v>45781</v>
      </c>
      <c r="G177" s="37">
        <f t="shared" si="23"/>
        <v>20</v>
      </c>
      <c r="H177" s="29">
        <f>IF(Table1[[#This Row],[LeadTimeDays]]&lt;=7,1,0)</f>
        <v>0</v>
      </c>
      <c r="I177" s="38" t="s">
        <v>649</v>
      </c>
      <c r="J177" s="38" t="s">
        <v>658</v>
      </c>
      <c r="K177" s="38" t="s">
        <v>674</v>
      </c>
      <c r="L177" s="30" t="str">
        <f t="shared" si="24"/>
        <v>Europe→United Kingdom→Birmingham</v>
      </c>
      <c r="M177" s="38" t="s">
        <v>706</v>
      </c>
      <c r="N177" s="38" t="s">
        <v>709</v>
      </c>
      <c r="O177" s="38" t="s">
        <v>723</v>
      </c>
      <c r="P177" s="38" t="s">
        <v>732</v>
      </c>
      <c r="Q177" s="38" t="s">
        <v>909</v>
      </c>
      <c r="R177" s="39">
        <v>1413.87</v>
      </c>
      <c r="S177" s="39">
        <v>3275</v>
      </c>
      <c r="T177" s="39" t="str">
        <f>IF('standardised dimensions'!$R177&lt;=_xlfn.PERCENTILE.INC( R177:R798,0.25),"Low",IF(S177&lt;=_xlfn.PERCENTILE.INC(R177:R798,0.5),"Medium","High"))</f>
        <v>High</v>
      </c>
      <c r="U177" s="40">
        <v>0.255</v>
      </c>
      <c r="V177" s="37">
        <v>38</v>
      </c>
      <c r="W177" s="39">
        <f t="shared" si="18"/>
        <v>92715.25</v>
      </c>
      <c r="X177" s="39">
        <f t="shared" si="19"/>
        <v>53727.06</v>
      </c>
      <c r="Y177" s="39">
        <f t="shared" si="25"/>
        <v>38988.19</v>
      </c>
      <c r="Z177" s="40">
        <f t="shared" si="26"/>
        <v>0.42051539525590453</v>
      </c>
    </row>
    <row r="178" spans="1:26" x14ac:dyDescent="0.3">
      <c r="A178" s="41" t="s">
        <v>191</v>
      </c>
      <c r="B178" s="42">
        <v>45165</v>
      </c>
      <c r="C178" s="42" t="str">
        <f t="shared" si="20"/>
        <v>Aug-2023</v>
      </c>
      <c r="D178" s="42" t="str">
        <f t="shared" si="21"/>
        <v>Q3-2023</v>
      </c>
      <c r="E178" s="42">
        <v>45180</v>
      </c>
      <c r="F178" s="42">
        <f t="shared" si="22"/>
        <v>45180</v>
      </c>
      <c r="G178" s="43">
        <f t="shared" si="23"/>
        <v>15</v>
      </c>
      <c r="H178" s="29">
        <f>IF(Table1[[#This Row],[LeadTimeDays]]&lt;=7,1,0)</f>
        <v>0</v>
      </c>
      <c r="I178" s="44" t="s">
        <v>649</v>
      </c>
      <c r="J178" s="44" t="s">
        <v>658</v>
      </c>
      <c r="K178" s="44" t="s">
        <v>683</v>
      </c>
      <c r="L178" s="30" t="str">
        <f t="shared" si="24"/>
        <v>Europe→United Kingdom→London</v>
      </c>
      <c r="M178" s="44" t="s">
        <v>704</v>
      </c>
      <c r="N178" s="44" t="s">
        <v>709</v>
      </c>
      <c r="O178" s="44" t="s">
        <v>725</v>
      </c>
      <c r="P178" s="44" t="s">
        <v>728</v>
      </c>
      <c r="Q178" s="44" t="s">
        <v>910</v>
      </c>
      <c r="R178" s="45">
        <v>943.79</v>
      </c>
      <c r="S178" s="45">
        <v>1913.76</v>
      </c>
      <c r="T178" s="45" t="str">
        <f>IF('standardised dimensions'!$R178&lt;=_xlfn.PERCENTILE.INC( R178:R799,0.25),"Low",IF(S178&lt;=_xlfn.PERCENTILE.INC(R178:R799,0.5),"Medium","High"))</f>
        <v>High</v>
      </c>
      <c r="U178" s="46">
        <v>9.0999999999999998E-2</v>
      </c>
      <c r="V178" s="43">
        <v>9</v>
      </c>
      <c r="W178" s="45">
        <f t="shared" si="18"/>
        <v>15656.47056</v>
      </c>
      <c r="X178" s="45">
        <f t="shared" si="19"/>
        <v>8494.11</v>
      </c>
      <c r="Y178" s="45">
        <f t="shared" si="25"/>
        <v>7162.3605599999992</v>
      </c>
      <c r="Z178" s="46">
        <f t="shared" si="26"/>
        <v>0.45746967891338081</v>
      </c>
    </row>
    <row r="179" spans="1:26" x14ac:dyDescent="0.3">
      <c r="A179" s="35" t="s">
        <v>192</v>
      </c>
      <c r="B179" s="36">
        <v>45325</v>
      </c>
      <c r="C179" s="36" t="str">
        <f t="shared" si="20"/>
        <v>Feb-2024</v>
      </c>
      <c r="D179" s="36" t="str">
        <f t="shared" si="21"/>
        <v>Q1-2024</v>
      </c>
      <c r="E179" s="36">
        <v>45343</v>
      </c>
      <c r="F179" s="36">
        <f t="shared" si="22"/>
        <v>45343</v>
      </c>
      <c r="G179" s="37">
        <f t="shared" si="23"/>
        <v>18</v>
      </c>
      <c r="H179" s="29">
        <f>IF(Table1[[#This Row],[LeadTimeDays]]&lt;=7,1,0)</f>
        <v>0</v>
      </c>
      <c r="I179" s="38" t="s">
        <v>649</v>
      </c>
      <c r="J179" s="38" t="s">
        <v>656</v>
      </c>
      <c r="K179" s="38" t="s">
        <v>698</v>
      </c>
      <c r="L179" s="30" t="str">
        <f t="shared" si="24"/>
        <v>Europe→Germany→Frankfurt</v>
      </c>
      <c r="M179" s="38" t="s">
        <v>701</v>
      </c>
      <c r="N179" s="38" t="s">
        <v>707</v>
      </c>
      <c r="O179" s="38" t="s">
        <v>722</v>
      </c>
      <c r="P179" s="38" t="s">
        <v>727</v>
      </c>
      <c r="Q179" s="38" t="s">
        <v>911</v>
      </c>
      <c r="R179" s="39">
        <v>39.229999999999997</v>
      </c>
      <c r="S179" s="39">
        <v>30.09</v>
      </c>
      <c r="T179" s="39" t="str">
        <f>IF('standardised dimensions'!$R179&lt;=_xlfn.PERCENTILE.INC( R179:R800,0.25),"Low",IF(S179&lt;=_xlfn.PERCENTILE.INC(R179:R800,0.5),"Medium","High"))</f>
        <v>Low</v>
      </c>
      <c r="U179" s="40">
        <v>0.17699999999999999</v>
      </c>
      <c r="V179" s="37">
        <v>13</v>
      </c>
      <c r="W179" s="39">
        <f t="shared" si="18"/>
        <v>321.93290999999999</v>
      </c>
      <c r="X179" s="39">
        <f t="shared" si="19"/>
        <v>509.98999999999995</v>
      </c>
      <c r="Y179" s="39">
        <f t="shared" si="25"/>
        <v>-188.05708999999996</v>
      </c>
      <c r="Z179" s="40">
        <f t="shared" si="26"/>
        <v>-0.58414993981199359</v>
      </c>
    </row>
    <row r="180" spans="1:26" x14ac:dyDescent="0.3">
      <c r="A180" s="41" t="s">
        <v>193</v>
      </c>
      <c r="B180" s="42">
        <v>45021</v>
      </c>
      <c r="C180" s="42" t="str">
        <f t="shared" si="20"/>
        <v>Apr-2023</v>
      </c>
      <c r="D180" s="42" t="str">
        <f t="shared" si="21"/>
        <v>Q2-2023</v>
      </c>
      <c r="E180" s="42">
        <v>45032</v>
      </c>
      <c r="F180" s="42">
        <f t="shared" si="22"/>
        <v>45032</v>
      </c>
      <c r="G180" s="43">
        <f t="shared" si="23"/>
        <v>11</v>
      </c>
      <c r="H180" s="29">
        <f>IF(Table1[[#This Row],[LeadTimeDays]]&lt;=7,1,0)</f>
        <v>0</v>
      </c>
      <c r="I180" s="44" t="s">
        <v>648</v>
      </c>
      <c r="J180" s="44" t="s">
        <v>653</v>
      </c>
      <c r="K180" s="44" t="s">
        <v>688</v>
      </c>
      <c r="L180" s="30" t="str">
        <f t="shared" si="24"/>
        <v>Americas→Canada→Vancouver</v>
      </c>
      <c r="M180" s="44" t="s">
        <v>703</v>
      </c>
      <c r="N180" s="44" t="s">
        <v>708</v>
      </c>
      <c r="O180" s="44" t="s">
        <v>719</v>
      </c>
      <c r="P180" s="44" t="s">
        <v>732</v>
      </c>
      <c r="Q180" s="44" t="s">
        <v>912</v>
      </c>
      <c r="R180" s="45">
        <v>213.1</v>
      </c>
      <c r="S180" s="45">
        <v>501.31</v>
      </c>
      <c r="T180" s="45" t="str">
        <f>IF('standardised dimensions'!$R180&lt;=_xlfn.PERCENTILE.INC( R180:R801,0.25),"Low",IF(S180&lt;=_xlfn.PERCENTILE.INC(R180:R801,0.5),"Medium","High"))</f>
        <v>Medium</v>
      </c>
      <c r="U180" s="46">
        <v>5.6000000000000001E-2</v>
      </c>
      <c r="V180" s="43">
        <v>15</v>
      </c>
      <c r="W180" s="45">
        <f t="shared" si="18"/>
        <v>7098.5495999999994</v>
      </c>
      <c r="X180" s="45">
        <f t="shared" si="19"/>
        <v>3196.5</v>
      </c>
      <c r="Y180" s="45">
        <f t="shared" si="25"/>
        <v>3902.0495999999994</v>
      </c>
      <c r="Z180" s="46">
        <f t="shared" si="26"/>
        <v>0.54969674368409005</v>
      </c>
    </row>
    <row r="181" spans="1:26" x14ac:dyDescent="0.3">
      <c r="A181" s="35" t="s">
        <v>194</v>
      </c>
      <c r="B181" s="36">
        <v>45890</v>
      </c>
      <c r="C181" s="36" t="str">
        <f t="shared" si="20"/>
        <v>Aug-2025</v>
      </c>
      <c r="D181" s="36" t="str">
        <f t="shared" si="21"/>
        <v>Q3-2025</v>
      </c>
      <c r="E181" s="36">
        <v>45912</v>
      </c>
      <c r="F181" s="36">
        <f t="shared" si="22"/>
        <v>45912</v>
      </c>
      <c r="G181" s="37">
        <f t="shared" si="23"/>
        <v>22</v>
      </c>
      <c r="H181" s="29">
        <f>IF(Table1[[#This Row],[LeadTimeDays]]&lt;=7,1,0)</f>
        <v>0</v>
      </c>
      <c r="I181" s="38" t="s">
        <v>647</v>
      </c>
      <c r="J181" s="38" t="s">
        <v>659</v>
      </c>
      <c r="K181" s="38" t="s">
        <v>676</v>
      </c>
      <c r="L181" s="30" t="str">
        <f t="shared" si="24"/>
        <v>Asia→China→Shenzhen</v>
      </c>
      <c r="M181" s="38" t="s">
        <v>702</v>
      </c>
      <c r="N181" s="38" t="s">
        <v>707</v>
      </c>
      <c r="O181" s="38" t="s">
        <v>717</v>
      </c>
      <c r="P181" s="38" t="s">
        <v>728</v>
      </c>
      <c r="Q181" s="38" t="s">
        <v>913</v>
      </c>
      <c r="R181" s="39">
        <v>352.66</v>
      </c>
      <c r="S181" s="39">
        <v>411.18</v>
      </c>
      <c r="T181" s="39" t="str">
        <f>IF('standardised dimensions'!$R181&lt;=_xlfn.PERCENTILE.INC( R181:R802,0.25),"Low",IF(S181&lt;=_xlfn.PERCENTILE.INC(R181:R802,0.5),"Medium","High"))</f>
        <v>Medium</v>
      </c>
      <c r="U181" s="40">
        <v>0.17299999999999999</v>
      </c>
      <c r="V181" s="37">
        <v>13</v>
      </c>
      <c r="W181" s="39">
        <f t="shared" si="18"/>
        <v>4420.5961799999995</v>
      </c>
      <c r="X181" s="39">
        <f t="shared" si="19"/>
        <v>4584.58</v>
      </c>
      <c r="Y181" s="39">
        <f t="shared" si="25"/>
        <v>-163.98382000000038</v>
      </c>
      <c r="Z181" s="40">
        <f t="shared" si="26"/>
        <v>-3.7095408248758066E-2</v>
      </c>
    </row>
    <row r="182" spans="1:26" x14ac:dyDescent="0.3">
      <c r="A182" s="41" t="s">
        <v>195</v>
      </c>
      <c r="B182" s="42">
        <v>45915</v>
      </c>
      <c r="C182" s="42" t="str">
        <f t="shared" si="20"/>
        <v>Sep-2025</v>
      </c>
      <c r="D182" s="42" t="str">
        <f t="shared" si="21"/>
        <v>Q3-2025</v>
      </c>
      <c r="E182" s="42">
        <v>45918</v>
      </c>
      <c r="F182" s="42">
        <f t="shared" si="22"/>
        <v>45918</v>
      </c>
      <c r="G182" s="43">
        <f t="shared" si="23"/>
        <v>3</v>
      </c>
      <c r="H182" s="29">
        <f>IF(Table1[[#This Row],[LeadTimeDays]]&lt;=7,1,0)</f>
        <v>1</v>
      </c>
      <c r="I182" s="44" t="s">
        <v>648</v>
      </c>
      <c r="J182" s="44" t="s">
        <v>655</v>
      </c>
      <c r="K182" s="44" t="s">
        <v>692</v>
      </c>
      <c r="L182" s="30" t="str">
        <f t="shared" si="24"/>
        <v>Americas→Brazil→Rio de Janeiro</v>
      </c>
      <c r="M182" s="44" t="s">
        <v>703</v>
      </c>
      <c r="N182" s="44" t="s">
        <v>711</v>
      </c>
      <c r="O182" s="44" t="s">
        <v>716</v>
      </c>
      <c r="P182" s="44" t="s">
        <v>733</v>
      </c>
      <c r="Q182" s="44" t="s">
        <v>914</v>
      </c>
      <c r="R182" s="45">
        <v>5.5</v>
      </c>
      <c r="S182" s="45">
        <v>5.92</v>
      </c>
      <c r="T182" s="45" t="str">
        <f>IF('standardised dimensions'!$R182&lt;=_xlfn.PERCENTILE.INC( R182:R803,0.25),"Low",IF(S182&lt;=_xlfn.PERCENTILE.INC(R182:R803,0.5),"Medium","High"))</f>
        <v>Low</v>
      </c>
      <c r="U182" s="46">
        <v>0.21199999999999999</v>
      </c>
      <c r="V182" s="43">
        <v>4</v>
      </c>
      <c r="W182" s="45">
        <f t="shared" si="18"/>
        <v>18.659839999999999</v>
      </c>
      <c r="X182" s="45">
        <f t="shared" si="19"/>
        <v>22</v>
      </c>
      <c r="Y182" s="45">
        <f t="shared" si="25"/>
        <v>-3.3401600000000009</v>
      </c>
      <c r="Z182" s="46">
        <f t="shared" si="26"/>
        <v>-0.17900260666758133</v>
      </c>
    </row>
    <row r="183" spans="1:26" x14ac:dyDescent="0.3">
      <c r="A183" s="35" t="s">
        <v>196</v>
      </c>
      <c r="B183" s="36">
        <v>45568</v>
      </c>
      <c r="C183" s="36" t="str">
        <f t="shared" si="20"/>
        <v>Oct-2024</v>
      </c>
      <c r="D183" s="36" t="str">
        <f t="shared" si="21"/>
        <v>Q4-2024</v>
      </c>
      <c r="E183" s="36">
        <v>45576</v>
      </c>
      <c r="F183" s="36">
        <f t="shared" si="22"/>
        <v>45576</v>
      </c>
      <c r="G183" s="37">
        <f t="shared" si="23"/>
        <v>8</v>
      </c>
      <c r="H183" s="29">
        <f>IF(Table1[[#This Row],[LeadTimeDays]]&lt;=7,1,0)</f>
        <v>0</v>
      </c>
      <c r="I183" s="38" t="s">
        <v>647</v>
      </c>
      <c r="J183" s="38" t="s">
        <v>659</v>
      </c>
      <c r="K183" s="38" t="s">
        <v>699</v>
      </c>
      <c r="L183" s="30" t="str">
        <f t="shared" si="24"/>
        <v>Asia→China→Beijing</v>
      </c>
      <c r="M183" s="38" t="s">
        <v>706</v>
      </c>
      <c r="N183" s="38" t="s">
        <v>711</v>
      </c>
      <c r="O183" s="38" t="s">
        <v>717</v>
      </c>
      <c r="P183" s="38" t="s">
        <v>730</v>
      </c>
      <c r="Q183" s="38" t="s">
        <v>915</v>
      </c>
      <c r="R183" s="39">
        <v>1132.6099999999999</v>
      </c>
      <c r="S183" s="39">
        <v>2206.63</v>
      </c>
      <c r="T183" s="39" t="str">
        <f>IF('standardised dimensions'!$R183&lt;=_xlfn.PERCENTILE.INC( R183:R804,0.25),"Low",IF(S183&lt;=_xlfn.PERCENTILE.INC(R183:R804,0.5),"Medium","High"))</f>
        <v>High</v>
      </c>
      <c r="U183" s="40">
        <v>6.3E-2</v>
      </c>
      <c r="V183" s="37">
        <v>20</v>
      </c>
      <c r="W183" s="39">
        <f t="shared" si="18"/>
        <v>41352.246200000009</v>
      </c>
      <c r="X183" s="39">
        <f t="shared" si="19"/>
        <v>22652.199999999997</v>
      </c>
      <c r="Y183" s="39">
        <f t="shared" si="25"/>
        <v>18700.046200000012</v>
      </c>
      <c r="Z183" s="40">
        <f t="shared" si="26"/>
        <v>0.45221355351671338</v>
      </c>
    </row>
    <row r="184" spans="1:26" x14ac:dyDescent="0.3">
      <c r="A184" s="41" t="s">
        <v>197</v>
      </c>
      <c r="B184" s="42">
        <v>45690</v>
      </c>
      <c r="C184" s="42" t="str">
        <f t="shared" si="20"/>
        <v>Feb-2025</v>
      </c>
      <c r="D184" s="42" t="str">
        <f t="shared" si="21"/>
        <v>Q1-2025</v>
      </c>
      <c r="E184" s="42">
        <v>45720</v>
      </c>
      <c r="F184" s="42">
        <f t="shared" si="22"/>
        <v>45720</v>
      </c>
      <c r="G184" s="43">
        <f t="shared" si="23"/>
        <v>30</v>
      </c>
      <c r="H184" s="29">
        <f>IF(Table1[[#This Row],[LeadTimeDays]]&lt;=7,1,0)</f>
        <v>0</v>
      </c>
      <c r="I184" s="44" t="s">
        <v>647</v>
      </c>
      <c r="J184" s="44" t="s">
        <v>652</v>
      </c>
      <c r="K184" s="44" t="s">
        <v>666</v>
      </c>
      <c r="L184" s="30" t="str">
        <f t="shared" si="24"/>
        <v>Asia→Japan→Osaka</v>
      </c>
      <c r="M184" s="44" t="s">
        <v>702</v>
      </c>
      <c r="N184" s="44" t="s">
        <v>710</v>
      </c>
      <c r="O184" s="44" t="s">
        <v>716</v>
      </c>
      <c r="P184" s="44" t="s">
        <v>733</v>
      </c>
      <c r="Q184" s="44" t="s">
        <v>916</v>
      </c>
      <c r="R184" s="45">
        <v>766.59</v>
      </c>
      <c r="S184" s="45">
        <v>1912.8</v>
      </c>
      <c r="T184" s="45" t="str">
        <f>IF('standardised dimensions'!$R184&lt;=_xlfn.PERCENTILE.INC( R184:R805,0.25),"Low",IF(S184&lt;=_xlfn.PERCENTILE.INC(R184:R805,0.5),"Medium","High"))</f>
        <v>High</v>
      </c>
      <c r="U184" s="46">
        <v>0.19600000000000001</v>
      </c>
      <c r="V184" s="43">
        <v>5</v>
      </c>
      <c r="W184" s="45">
        <f t="shared" si="18"/>
        <v>7689.4560000000001</v>
      </c>
      <c r="X184" s="45">
        <f t="shared" si="19"/>
        <v>3832.9500000000003</v>
      </c>
      <c r="Y184" s="45">
        <f t="shared" si="25"/>
        <v>3856.5059999999999</v>
      </c>
      <c r="Z184" s="46">
        <f t="shared" si="26"/>
        <v>0.50153170783472845</v>
      </c>
    </row>
    <row r="185" spans="1:26" x14ac:dyDescent="0.3">
      <c r="A185" s="35" t="s">
        <v>198</v>
      </c>
      <c r="B185" s="36">
        <v>45157</v>
      </c>
      <c r="C185" s="36" t="str">
        <f t="shared" si="20"/>
        <v>Aug-2023</v>
      </c>
      <c r="D185" s="36" t="str">
        <f t="shared" si="21"/>
        <v>Q3-2023</v>
      </c>
      <c r="E185" s="36">
        <v>45161</v>
      </c>
      <c r="F185" s="36">
        <f t="shared" si="22"/>
        <v>45161</v>
      </c>
      <c r="G185" s="37">
        <f t="shared" si="23"/>
        <v>4</v>
      </c>
      <c r="H185" s="29">
        <f>IF(Table1[[#This Row],[LeadTimeDays]]&lt;=7,1,0)</f>
        <v>1</v>
      </c>
      <c r="I185" s="38" t="s">
        <v>646</v>
      </c>
      <c r="J185" s="38" t="s">
        <v>651</v>
      </c>
      <c r="K185" s="38" t="s">
        <v>669</v>
      </c>
      <c r="L185" s="30" t="str">
        <f t="shared" si="24"/>
        <v>Africa→Nigeria→Abuja</v>
      </c>
      <c r="M185" s="38" t="s">
        <v>705</v>
      </c>
      <c r="N185" s="38" t="s">
        <v>708</v>
      </c>
      <c r="O185" s="38" t="s">
        <v>713</v>
      </c>
      <c r="P185" s="38" t="s">
        <v>732</v>
      </c>
      <c r="Q185" s="38" t="s">
        <v>917</v>
      </c>
      <c r="R185" s="39">
        <v>790.63</v>
      </c>
      <c r="S185" s="39">
        <v>1382.31</v>
      </c>
      <c r="T185" s="39" t="str">
        <f>IF('standardised dimensions'!$R185&lt;=_xlfn.PERCENTILE.INC( R185:R806,0.25),"Low",IF(S185&lt;=_xlfn.PERCENTILE.INC(R185:R806,0.5),"Medium","High"))</f>
        <v>High</v>
      </c>
      <c r="U185" s="40">
        <v>0.10100000000000001</v>
      </c>
      <c r="V185" s="37">
        <v>7</v>
      </c>
      <c r="W185" s="39">
        <f t="shared" si="18"/>
        <v>8698.8768300000011</v>
      </c>
      <c r="X185" s="39">
        <f t="shared" si="19"/>
        <v>5534.41</v>
      </c>
      <c r="Y185" s="39">
        <f t="shared" si="25"/>
        <v>3164.4668300000012</v>
      </c>
      <c r="Z185" s="40">
        <f t="shared" si="26"/>
        <v>0.36377878338116448</v>
      </c>
    </row>
    <row r="186" spans="1:26" x14ac:dyDescent="0.3">
      <c r="A186" s="41" t="s">
        <v>199</v>
      </c>
      <c r="B186" s="42">
        <v>45587</v>
      </c>
      <c r="C186" s="42" t="str">
        <f t="shared" si="20"/>
        <v>Oct-2024</v>
      </c>
      <c r="D186" s="42" t="str">
        <f t="shared" si="21"/>
        <v>Q4-2024</v>
      </c>
      <c r="E186" s="42">
        <v>45594</v>
      </c>
      <c r="F186" s="42">
        <f t="shared" si="22"/>
        <v>45594</v>
      </c>
      <c r="G186" s="43">
        <f t="shared" si="23"/>
        <v>7</v>
      </c>
      <c r="H186" s="29">
        <f>IF(Table1[[#This Row],[LeadTimeDays]]&lt;=7,1,0)</f>
        <v>1</v>
      </c>
      <c r="I186" s="44" t="s">
        <v>646</v>
      </c>
      <c r="J186" s="44" t="s">
        <v>651</v>
      </c>
      <c r="K186" s="44" t="s">
        <v>663</v>
      </c>
      <c r="L186" s="30" t="str">
        <f t="shared" si="24"/>
        <v>Africa→Nigeria→Port Harcourt</v>
      </c>
      <c r="M186" s="44" t="s">
        <v>706</v>
      </c>
      <c r="N186" s="44" t="s">
        <v>710</v>
      </c>
      <c r="O186" s="44" t="s">
        <v>724</v>
      </c>
      <c r="P186" s="44" t="s">
        <v>732</v>
      </c>
      <c r="Q186" s="44" t="s">
        <v>918</v>
      </c>
      <c r="R186" s="45">
        <v>1023.06</v>
      </c>
      <c r="S186" s="45">
        <v>1355.61</v>
      </c>
      <c r="T186" s="45" t="str">
        <f>IF('standardised dimensions'!$R186&lt;=_xlfn.PERCENTILE.INC( R186:R807,0.25),"Low",IF(S186&lt;=_xlfn.PERCENTILE.INC(R186:R807,0.5),"Medium","High"))</f>
        <v>High</v>
      </c>
      <c r="U186" s="46">
        <v>0.153</v>
      </c>
      <c r="V186" s="43">
        <v>23</v>
      </c>
      <c r="W186" s="45">
        <f t="shared" si="18"/>
        <v>26408.63841</v>
      </c>
      <c r="X186" s="45">
        <f t="shared" si="19"/>
        <v>23530.379999999997</v>
      </c>
      <c r="Y186" s="45">
        <f t="shared" si="25"/>
        <v>2878.2584100000022</v>
      </c>
      <c r="Z186" s="46">
        <f t="shared" si="26"/>
        <v>0.10898927711888809</v>
      </c>
    </row>
    <row r="187" spans="1:26" x14ac:dyDescent="0.3">
      <c r="A187" s="35" t="s">
        <v>200</v>
      </c>
      <c r="B187" s="36">
        <v>45099</v>
      </c>
      <c r="C187" s="36" t="str">
        <f t="shared" si="20"/>
        <v>Jun-2023</v>
      </c>
      <c r="D187" s="36" t="str">
        <f t="shared" si="21"/>
        <v>Q2-2023</v>
      </c>
      <c r="E187" s="36">
        <v>45128</v>
      </c>
      <c r="F187" s="36">
        <f t="shared" si="22"/>
        <v>45128</v>
      </c>
      <c r="G187" s="37">
        <f t="shared" si="23"/>
        <v>29</v>
      </c>
      <c r="H187" s="29">
        <f>IF(Table1[[#This Row],[LeadTimeDays]]&lt;=7,1,0)</f>
        <v>0</v>
      </c>
      <c r="I187" s="38" t="s">
        <v>649</v>
      </c>
      <c r="J187" s="38" t="s">
        <v>657</v>
      </c>
      <c r="K187" s="38" t="s">
        <v>679</v>
      </c>
      <c r="L187" s="30" t="str">
        <f t="shared" si="24"/>
        <v>Europe→France→Lyon</v>
      </c>
      <c r="M187" s="38" t="s">
        <v>701</v>
      </c>
      <c r="N187" s="38" t="s">
        <v>707</v>
      </c>
      <c r="O187" s="38" t="s">
        <v>713</v>
      </c>
      <c r="P187" s="38" t="s">
        <v>733</v>
      </c>
      <c r="Q187" s="38" t="s">
        <v>919</v>
      </c>
      <c r="R187" s="39">
        <v>734.34</v>
      </c>
      <c r="S187" s="39">
        <v>887.9</v>
      </c>
      <c r="T187" s="39" t="str">
        <f>IF('standardised dimensions'!$R187&lt;=_xlfn.PERCENTILE.INC( R187:R808,0.25),"Low",IF(S187&lt;=_xlfn.PERCENTILE.INC(R187:R808,0.5),"Medium","High"))</f>
        <v>High</v>
      </c>
      <c r="U187" s="40">
        <v>2.5000000000000001E-2</v>
      </c>
      <c r="V187" s="37">
        <v>12</v>
      </c>
      <c r="W187" s="39">
        <f t="shared" si="18"/>
        <v>10388.429999999998</v>
      </c>
      <c r="X187" s="39">
        <f t="shared" si="19"/>
        <v>8812.08</v>
      </c>
      <c r="Y187" s="39">
        <f t="shared" si="25"/>
        <v>1576.3499999999985</v>
      </c>
      <c r="Z187" s="40">
        <f t="shared" si="26"/>
        <v>0.15174092716608753</v>
      </c>
    </row>
    <row r="188" spans="1:26" x14ac:dyDescent="0.3">
      <c r="A188" s="41" t="s">
        <v>201</v>
      </c>
      <c r="B188" s="42">
        <v>45670</v>
      </c>
      <c r="C188" s="42" t="str">
        <f t="shared" si="20"/>
        <v>Jan-2025</v>
      </c>
      <c r="D188" s="42" t="str">
        <f t="shared" si="21"/>
        <v>Q1-2025</v>
      </c>
      <c r="E188" s="42">
        <v>45696</v>
      </c>
      <c r="F188" s="42">
        <f t="shared" si="22"/>
        <v>45696</v>
      </c>
      <c r="G188" s="43">
        <f t="shared" si="23"/>
        <v>26</v>
      </c>
      <c r="H188" s="29">
        <f>IF(Table1[[#This Row],[LeadTimeDays]]&lt;=7,1,0)</f>
        <v>0</v>
      </c>
      <c r="I188" s="44" t="s">
        <v>649</v>
      </c>
      <c r="J188" s="44" t="s">
        <v>657</v>
      </c>
      <c r="K188" s="44" t="s">
        <v>690</v>
      </c>
      <c r="L188" s="30" t="str">
        <f t="shared" si="24"/>
        <v>Europe→France→Paris</v>
      </c>
      <c r="M188" s="44" t="s">
        <v>703</v>
      </c>
      <c r="N188" s="44" t="s">
        <v>1426</v>
      </c>
      <c r="O188" s="44" t="s">
        <v>718</v>
      </c>
      <c r="P188" s="44" t="s">
        <v>732</v>
      </c>
      <c r="Q188" s="44" t="s">
        <v>920</v>
      </c>
      <c r="R188" s="45">
        <v>594.74</v>
      </c>
      <c r="S188" s="45">
        <v>1020.69</v>
      </c>
      <c r="T188" s="45" t="str">
        <f>IF('standardised dimensions'!$R188&lt;=_xlfn.PERCENTILE.INC( R188:R809,0.25),"Low",IF(S188&lt;=_xlfn.PERCENTILE.INC(R188:R809,0.5),"Medium","High"))</f>
        <v>High</v>
      </c>
      <c r="U188" s="46">
        <v>0.21099999999999999</v>
      </c>
      <c r="V188" s="43">
        <v>6</v>
      </c>
      <c r="W188" s="45">
        <f t="shared" si="18"/>
        <v>4831.9464600000001</v>
      </c>
      <c r="X188" s="45">
        <f t="shared" si="19"/>
        <v>3568.44</v>
      </c>
      <c r="Y188" s="45">
        <f t="shared" si="25"/>
        <v>1263.5064600000001</v>
      </c>
      <c r="Z188" s="46">
        <f t="shared" si="26"/>
        <v>0.26149016146176424</v>
      </c>
    </row>
    <row r="189" spans="1:26" x14ac:dyDescent="0.3">
      <c r="A189" s="35" t="s">
        <v>202</v>
      </c>
      <c r="B189" s="36">
        <v>45126</v>
      </c>
      <c r="C189" s="36" t="str">
        <f t="shared" si="20"/>
        <v>Jul-2023</v>
      </c>
      <c r="D189" s="36" t="str">
        <f t="shared" si="21"/>
        <v>Q3-2023</v>
      </c>
      <c r="E189" s="36">
        <v>45138</v>
      </c>
      <c r="F189" s="36">
        <f t="shared" si="22"/>
        <v>45138</v>
      </c>
      <c r="G189" s="37">
        <f t="shared" si="23"/>
        <v>12</v>
      </c>
      <c r="H189" s="29">
        <f>IF(Table1[[#This Row],[LeadTimeDays]]&lt;=7,1,0)</f>
        <v>0</v>
      </c>
      <c r="I189" s="38" t="s">
        <v>648</v>
      </c>
      <c r="J189" s="38" t="s">
        <v>655</v>
      </c>
      <c r="K189" s="38" t="s">
        <v>692</v>
      </c>
      <c r="L189" s="30" t="str">
        <f t="shared" si="24"/>
        <v>Americas→Brazil→Rio de Janeiro</v>
      </c>
      <c r="M189" s="38" t="s">
        <v>701</v>
      </c>
      <c r="N189" s="38" t="s">
        <v>707</v>
      </c>
      <c r="O189" s="38" t="s">
        <v>712</v>
      </c>
      <c r="P189" s="38" t="s">
        <v>732</v>
      </c>
      <c r="Q189" s="38" t="s">
        <v>922</v>
      </c>
      <c r="R189" s="39">
        <v>1334.64</v>
      </c>
      <c r="S189" s="39">
        <v>2273.42</v>
      </c>
      <c r="T189" s="39" t="str">
        <f>IF('standardised dimensions'!$R189&lt;=_xlfn.PERCENTILE.INC( R189:R810,0.25),"Low",IF(S189&lt;=_xlfn.PERCENTILE.INC(R189:R810,0.5),"Medium","High"))</f>
        <v>High</v>
      </c>
      <c r="U189" s="40">
        <v>0.11799999999999999</v>
      </c>
      <c r="V189" s="37">
        <v>14</v>
      </c>
      <c r="W189" s="39">
        <f t="shared" si="18"/>
        <v>28072.190160000002</v>
      </c>
      <c r="X189" s="39">
        <f t="shared" si="19"/>
        <v>18684.960000000003</v>
      </c>
      <c r="Y189" s="39">
        <f t="shared" si="25"/>
        <v>9387.2301599999992</v>
      </c>
      <c r="Z189" s="40">
        <f t="shared" si="26"/>
        <v>0.33439607335575267</v>
      </c>
    </row>
    <row r="190" spans="1:26" x14ac:dyDescent="0.3">
      <c r="A190" s="41" t="s">
        <v>203</v>
      </c>
      <c r="B190" s="42">
        <v>45431</v>
      </c>
      <c r="C190" s="42" t="str">
        <f t="shared" si="20"/>
        <v>May-2024</v>
      </c>
      <c r="D190" s="42" t="str">
        <f t="shared" si="21"/>
        <v>Q2-2024</v>
      </c>
      <c r="E190" s="42">
        <v>45451</v>
      </c>
      <c r="F190" s="42">
        <f t="shared" si="22"/>
        <v>45451</v>
      </c>
      <c r="G190" s="43">
        <f t="shared" si="23"/>
        <v>20</v>
      </c>
      <c r="H190" s="29">
        <f>IF(Table1[[#This Row],[LeadTimeDays]]&lt;=7,1,0)</f>
        <v>0</v>
      </c>
      <c r="I190" s="44" t="s">
        <v>648</v>
      </c>
      <c r="J190" s="44" t="s">
        <v>655</v>
      </c>
      <c r="K190" s="44" t="s">
        <v>672</v>
      </c>
      <c r="L190" s="30" t="str">
        <f t="shared" si="24"/>
        <v>Americas→Brazil→Brasília</v>
      </c>
      <c r="M190" s="44" t="s">
        <v>705</v>
      </c>
      <c r="N190" s="44" t="s">
        <v>707</v>
      </c>
      <c r="O190" s="44" t="s">
        <v>718</v>
      </c>
      <c r="P190" s="44" t="s">
        <v>732</v>
      </c>
      <c r="Q190" s="44" t="s">
        <v>923</v>
      </c>
      <c r="R190" s="45">
        <v>1075.9000000000001</v>
      </c>
      <c r="S190" s="45">
        <v>1242.1500000000001</v>
      </c>
      <c r="T190" s="45" t="str">
        <f>IF('standardised dimensions'!$R190&lt;=_xlfn.PERCENTILE.INC( R190:R811,0.25),"Low",IF(S190&lt;=_xlfn.PERCENTILE.INC(R190:R811,0.5),"Medium","High"))</f>
        <v>High</v>
      </c>
      <c r="U190" s="46">
        <v>1.2E-2</v>
      </c>
      <c r="V190" s="43">
        <v>7</v>
      </c>
      <c r="W190" s="45">
        <f t="shared" si="18"/>
        <v>8590.7094000000016</v>
      </c>
      <c r="X190" s="45">
        <f t="shared" si="19"/>
        <v>7531.3000000000011</v>
      </c>
      <c r="Y190" s="45">
        <f t="shared" si="25"/>
        <v>1059.4094000000005</v>
      </c>
      <c r="Z190" s="46">
        <f t="shared" si="26"/>
        <v>0.12332036280961853</v>
      </c>
    </row>
    <row r="191" spans="1:26" x14ac:dyDescent="0.3">
      <c r="A191" s="35" t="s">
        <v>204</v>
      </c>
      <c r="B191" s="36">
        <v>45325</v>
      </c>
      <c r="C191" s="36" t="str">
        <f t="shared" si="20"/>
        <v>Feb-2024</v>
      </c>
      <c r="D191" s="36" t="str">
        <f t="shared" si="21"/>
        <v>Q1-2024</v>
      </c>
      <c r="E191" s="36">
        <v>45341</v>
      </c>
      <c r="F191" s="36">
        <f t="shared" si="22"/>
        <v>45341</v>
      </c>
      <c r="G191" s="37">
        <f t="shared" si="23"/>
        <v>16</v>
      </c>
      <c r="H191" s="29">
        <f>IF(Table1[[#This Row],[LeadTimeDays]]&lt;=7,1,0)</f>
        <v>0</v>
      </c>
      <c r="I191" s="38" t="s">
        <v>647</v>
      </c>
      <c r="J191" s="38" t="s">
        <v>659</v>
      </c>
      <c r="K191" s="38" t="s">
        <v>676</v>
      </c>
      <c r="L191" s="30" t="str">
        <f t="shared" si="24"/>
        <v>Asia→China→Shenzhen</v>
      </c>
      <c r="M191" s="38" t="s">
        <v>705</v>
      </c>
      <c r="N191" s="38" t="s">
        <v>708</v>
      </c>
      <c r="O191" s="38" t="s">
        <v>722</v>
      </c>
      <c r="P191" s="38" t="s">
        <v>731</v>
      </c>
      <c r="Q191" s="38" t="s">
        <v>924</v>
      </c>
      <c r="R191" s="39">
        <v>993.75</v>
      </c>
      <c r="S191" s="39">
        <v>1310.29</v>
      </c>
      <c r="T191" s="39" t="str">
        <f>IF('standardised dimensions'!$R191&lt;=_xlfn.PERCENTILE.INC( R191:R812,0.25),"Low",IF(S191&lt;=_xlfn.PERCENTILE.INC(R191:R812,0.5),"Medium","High"))</f>
        <v>High</v>
      </c>
      <c r="U191" s="40">
        <v>0.215</v>
      </c>
      <c r="V191" s="37">
        <v>19</v>
      </c>
      <c r="W191" s="39">
        <f t="shared" si="18"/>
        <v>19542.975350000001</v>
      </c>
      <c r="X191" s="39">
        <f t="shared" si="19"/>
        <v>18881.25</v>
      </c>
      <c r="Y191" s="39">
        <f t="shared" si="25"/>
        <v>661.72535000000062</v>
      </c>
      <c r="Z191" s="40">
        <f t="shared" si="26"/>
        <v>3.3860010471742245E-2</v>
      </c>
    </row>
    <row r="192" spans="1:26" x14ac:dyDescent="0.3">
      <c r="A192" s="41" t="s">
        <v>205</v>
      </c>
      <c r="B192" s="42">
        <v>45146</v>
      </c>
      <c r="C192" s="42" t="str">
        <f t="shared" si="20"/>
        <v>Aug-2023</v>
      </c>
      <c r="D192" s="42" t="str">
        <f t="shared" si="21"/>
        <v>Q3-2023</v>
      </c>
      <c r="E192" s="42">
        <v>45160</v>
      </c>
      <c r="F192" s="42">
        <f t="shared" si="22"/>
        <v>45160</v>
      </c>
      <c r="G192" s="43">
        <f t="shared" si="23"/>
        <v>14</v>
      </c>
      <c r="H192" s="29">
        <f>IF(Table1[[#This Row],[LeadTimeDays]]&lt;=7,1,0)</f>
        <v>0</v>
      </c>
      <c r="I192" s="44" t="s">
        <v>649</v>
      </c>
      <c r="J192" s="44" t="s">
        <v>658</v>
      </c>
      <c r="K192" s="44" t="s">
        <v>674</v>
      </c>
      <c r="L192" s="30" t="str">
        <f t="shared" si="24"/>
        <v>Europe→United Kingdom→Birmingham</v>
      </c>
      <c r="M192" s="44" t="s">
        <v>703</v>
      </c>
      <c r="N192" s="44" t="s">
        <v>711</v>
      </c>
      <c r="O192" s="44" t="s">
        <v>725</v>
      </c>
      <c r="P192" s="44" t="s">
        <v>732</v>
      </c>
      <c r="Q192" s="44" t="s">
        <v>925</v>
      </c>
      <c r="R192" s="45">
        <v>446.69</v>
      </c>
      <c r="S192" s="45">
        <v>967.25</v>
      </c>
      <c r="T192" s="45" t="str">
        <f>IF('standardised dimensions'!$R192&lt;=_xlfn.PERCENTILE.INC( R192:R813,0.25),"Low",IF(S192&lt;=_xlfn.PERCENTILE.INC(R192:R813,0.5),"Medium","High"))</f>
        <v>High</v>
      </c>
      <c r="U192" s="46">
        <v>9.4E-2</v>
      </c>
      <c r="V192" s="43">
        <v>10</v>
      </c>
      <c r="W192" s="45">
        <f t="shared" si="18"/>
        <v>8763.2849999999999</v>
      </c>
      <c r="X192" s="45">
        <f t="shared" si="19"/>
        <v>4466.8999999999996</v>
      </c>
      <c r="Y192" s="45">
        <f t="shared" si="25"/>
        <v>4296.3850000000002</v>
      </c>
      <c r="Z192" s="46">
        <f t="shared" si="26"/>
        <v>0.49027105702941309</v>
      </c>
    </row>
    <row r="193" spans="1:26" x14ac:dyDescent="0.3">
      <c r="A193" s="35" t="s">
        <v>206</v>
      </c>
      <c r="B193" s="36">
        <v>45516</v>
      </c>
      <c r="C193" s="36" t="str">
        <f t="shared" si="20"/>
        <v>Aug-2024</v>
      </c>
      <c r="D193" s="36" t="str">
        <f t="shared" si="21"/>
        <v>Q3-2024</v>
      </c>
      <c r="E193" s="36">
        <v>45538</v>
      </c>
      <c r="F193" s="36">
        <f t="shared" si="22"/>
        <v>45538</v>
      </c>
      <c r="G193" s="37">
        <f t="shared" si="23"/>
        <v>22</v>
      </c>
      <c r="H193" s="29">
        <f>IF(Table1[[#This Row],[LeadTimeDays]]&lt;=7,1,0)</f>
        <v>0</v>
      </c>
      <c r="I193" s="38" t="s">
        <v>648</v>
      </c>
      <c r="J193" s="38" t="s">
        <v>660</v>
      </c>
      <c r="K193" s="38" t="s">
        <v>697</v>
      </c>
      <c r="L193" s="30" t="str">
        <f t="shared" si="24"/>
        <v>Americas→USA→Austin</v>
      </c>
      <c r="M193" s="38" t="s">
        <v>704</v>
      </c>
      <c r="N193" s="38" t="s">
        <v>710</v>
      </c>
      <c r="O193" s="38" t="s">
        <v>714</v>
      </c>
      <c r="P193" s="38" t="s">
        <v>731</v>
      </c>
      <c r="Q193" s="38" t="s">
        <v>926</v>
      </c>
      <c r="R193" s="39">
        <v>797.8</v>
      </c>
      <c r="S193" s="39">
        <v>886.22</v>
      </c>
      <c r="T193" s="39" t="str">
        <f>IF('standardised dimensions'!$R193&lt;=_xlfn.PERCENTILE.INC( R193:R814,0.25),"Low",IF(S193&lt;=_xlfn.PERCENTILE.INC(R193:R814,0.5),"Medium","High"))</f>
        <v>High</v>
      </c>
      <c r="U193" s="40">
        <v>0.23599999999999999</v>
      </c>
      <c r="V193" s="37">
        <v>36</v>
      </c>
      <c r="W193" s="39">
        <f t="shared" si="18"/>
        <v>24374.594880000001</v>
      </c>
      <c r="X193" s="39">
        <f t="shared" si="19"/>
        <v>28720.799999999999</v>
      </c>
      <c r="Y193" s="39">
        <f t="shared" si="25"/>
        <v>-4346.2051199999987</v>
      </c>
      <c r="Z193" s="40">
        <f t="shared" si="26"/>
        <v>-0.17830881462428633</v>
      </c>
    </row>
    <row r="194" spans="1:26" x14ac:dyDescent="0.3">
      <c r="A194" s="41" t="s">
        <v>207</v>
      </c>
      <c r="B194" s="42">
        <v>45214</v>
      </c>
      <c r="C194" s="42" t="str">
        <f t="shared" si="20"/>
        <v>Oct-2023</v>
      </c>
      <c r="D194" s="42" t="str">
        <f t="shared" si="21"/>
        <v>Q4-2023</v>
      </c>
      <c r="E194" s="42">
        <v>45243</v>
      </c>
      <c r="F194" s="42">
        <f t="shared" si="22"/>
        <v>45243</v>
      </c>
      <c r="G194" s="43">
        <f t="shared" si="23"/>
        <v>29</v>
      </c>
      <c r="H194" s="29">
        <f>IF(Table1[[#This Row],[LeadTimeDays]]&lt;=7,1,0)</f>
        <v>0</v>
      </c>
      <c r="I194" s="44" t="s">
        <v>647</v>
      </c>
      <c r="J194" s="44" t="s">
        <v>659</v>
      </c>
      <c r="K194" s="44" t="s">
        <v>676</v>
      </c>
      <c r="L194" s="30" t="str">
        <f t="shared" si="24"/>
        <v>Asia→China→Shenzhen</v>
      </c>
      <c r="M194" s="44" t="s">
        <v>703</v>
      </c>
      <c r="N194" s="44" t="s">
        <v>710</v>
      </c>
      <c r="O194" s="44" t="s">
        <v>713</v>
      </c>
      <c r="P194" s="44" t="s">
        <v>728</v>
      </c>
      <c r="Q194" s="44" t="s">
        <v>927</v>
      </c>
      <c r="R194" s="45">
        <v>986.44</v>
      </c>
      <c r="S194" s="45">
        <v>790.61</v>
      </c>
      <c r="T194" s="45" t="str">
        <f>IF('standardised dimensions'!$R194&lt;=_xlfn.PERCENTILE.INC( R194:R815,0.25),"Low",IF(S194&lt;=_xlfn.PERCENTILE.INC(R194:R815,0.5),"Medium","High"))</f>
        <v>Medium</v>
      </c>
      <c r="U194" s="46">
        <v>7.1999999999999995E-2</v>
      </c>
      <c r="V194" s="43">
        <v>6</v>
      </c>
      <c r="W194" s="45">
        <f t="shared" ref="W194:W257" si="27">S194*V194*(1-U194)</f>
        <v>4402.1164799999997</v>
      </c>
      <c r="X194" s="45">
        <f t="shared" ref="X194:X257" si="28">R194*V194</f>
        <v>5918.64</v>
      </c>
      <c r="Y194" s="45">
        <f t="shared" si="25"/>
        <v>-1516.5235200000006</v>
      </c>
      <c r="Z194" s="46">
        <f t="shared" si="26"/>
        <v>-0.34449872621271499</v>
      </c>
    </row>
    <row r="195" spans="1:26" x14ac:dyDescent="0.3">
      <c r="A195" s="35" t="s">
        <v>208</v>
      </c>
      <c r="B195" s="36">
        <v>45050</v>
      </c>
      <c r="C195" s="36" t="str">
        <f t="shared" ref="C195:C258" si="29">TEXT(B195,"MMM-YYYY")</f>
        <v>May-2023</v>
      </c>
      <c r="D195" s="36" t="str">
        <f t="shared" ref="D195:D258" si="30">"Q"&amp;ROUNDUP(MONTH(B195)/3,0)&amp;"-"&amp;YEAR(B195)</f>
        <v>Q2-2023</v>
      </c>
      <c r="E195" s="36">
        <v>45072</v>
      </c>
      <c r="F195" s="36">
        <f t="shared" ref="F195:F258" si="31">IF(E195&lt;B195,B195,E195)</f>
        <v>45072</v>
      </c>
      <c r="G195" s="37">
        <f t="shared" ref="G195:G258" si="32">F195-B195</f>
        <v>22</v>
      </c>
      <c r="H195" s="29">
        <f>IF(Table1[[#This Row],[LeadTimeDays]]&lt;=7,1,0)</f>
        <v>0</v>
      </c>
      <c r="I195" s="38" t="s">
        <v>648</v>
      </c>
      <c r="J195" s="38" t="s">
        <v>660</v>
      </c>
      <c r="K195" s="38" t="s">
        <v>686</v>
      </c>
      <c r="L195" s="30" t="str">
        <f t="shared" ref="L195:L258" si="33">CONCATENATE(I195&amp;"→"&amp;J195&amp;"→"&amp;K195)</f>
        <v>Americas→USA→San Francisco</v>
      </c>
      <c r="M195" s="38" t="s">
        <v>706</v>
      </c>
      <c r="N195" s="38" t="s">
        <v>708</v>
      </c>
      <c r="O195" s="38" t="s">
        <v>713</v>
      </c>
      <c r="P195" s="38" t="s">
        <v>729</v>
      </c>
      <c r="Q195" s="38" t="s">
        <v>928</v>
      </c>
      <c r="R195" s="39">
        <v>249.71</v>
      </c>
      <c r="S195" s="39">
        <v>361.33</v>
      </c>
      <c r="T195" s="39" t="str">
        <f>IF('standardised dimensions'!$R195&lt;=_xlfn.PERCENTILE.INC( R195:R816,0.25),"Low",IF(S195&lt;=_xlfn.PERCENTILE.INC(R195:R816,0.5),"Medium","High"))</f>
        <v>Low</v>
      </c>
      <c r="U195" s="40">
        <v>9.4E-2</v>
      </c>
      <c r="V195" s="37">
        <v>12</v>
      </c>
      <c r="W195" s="39">
        <f t="shared" si="27"/>
        <v>3928.3797600000003</v>
      </c>
      <c r="X195" s="39">
        <f t="shared" si="28"/>
        <v>2996.52</v>
      </c>
      <c r="Y195" s="39">
        <f t="shared" ref="Y195:Y258" si="34">W195-X195</f>
        <v>931.85976000000028</v>
      </c>
      <c r="Z195" s="40">
        <f t="shared" ref="Z195:Z258" si="35">IF(W195=0,0,Y195/W195)</f>
        <v>0.23721223937881206</v>
      </c>
    </row>
    <row r="196" spans="1:26" x14ac:dyDescent="0.3">
      <c r="A196" s="41" t="s">
        <v>209</v>
      </c>
      <c r="B196" s="42">
        <v>45557</v>
      </c>
      <c r="C196" s="42" t="str">
        <f t="shared" si="29"/>
        <v>Sep-2024</v>
      </c>
      <c r="D196" s="42" t="str">
        <f t="shared" si="30"/>
        <v>Q3-2024</v>
      </c>
      <c r="E196" s="42">
        <v>45566</v>
      </c>
      <c r="F196" s="42">
        <f t="shared" si="31"/>
        <v>45566</v>
      </c>
      <c r="G196" s="43">
        <f t="shared" si="32"/>
        <v>9</v>
      </c>
      <c r="H196" s="29">
        <f>IF(Table1[[#This Row],[LeadTimeDays]]&lt;=7,1,0)</f>
        <v>0</v>
      </c>
      <c r="I196" s="44" t="s">
        <v>648</v>
      </c>
      <c r="J196" s="44" t="s">
        <v>655</v>
      </c>
      <c r="K196" s="44" t="s">
        <v>670</v>
      </c>
      <c r="L196" s="30" t="str">
        <f t="shared" si="33"/>
        <v>Americas→Brazil→São Paulo</v>
      </c>
      <c r="M196" s="44" t="s">
        <v>703</v>
      </c>
      <c r="N196" s="44" t="s">
        <v>708</v>
      </c>
      <c r="O196" s="44" t="s">
        <v>723</v>
      </c>
      <c r="P196" s="44" t="s">
        <v>732</v>
      </c>
      <c r="Q196" s="44" t="s">
        <v>929</v>
      </c>
      <c r="R196" s="45">
        <v>1378.8</v>
      </c>
      <c r="S196" s="45">
        <v>1952.04</v>
      </c>
      <c r="T196" s="45" t="str">
        <f>IF('standardised dimensions'!$R196&lt;=_xlfn.PERCENTILE.INC( R196:R817,0.25),"Low",IF(S196&lt;=_xlfn.PERCENTILE.INC(R196:R817,0.5),"Medium","High"))</f>
        <v>High</v>
      </c>
      <c r="U196" s="46">
        <v>0.159</v>
      </c>
      <c r="V196" s="43">
        <v>19</v>
      </c>
      <c r="W196" s="45">
        <f t="shared" si="27"/>
        <v>31191.64716</v>
      </c>
      <c r="X196" s="45">
        <f t="shared" si="28"/>
        <v>26197.200000000001</v>
      </c>
      <c r="Y196" s="45">
        <f t="shared" si="34"/>
        <v>4994.4471599999997</v>
      </c>
      <c r="Z196" s="46">
        <f t="shared" si="35"/>
        <v>0.16012130216723058</v>
      </c>
    </row>
    <row r="197" spans="1:26" x14ac:dyDescent="0.3">
      <c r="A197" s="35" t="s">
        <v>210</v>
      </c>
      <c r="B197" s="36">
        <v>45588</v>
      </c>
      <c r="C197" s="36" t="str">
        <f t="shared" si="29"/>
        <v>Oct-2024</v>
      </c>
      <c r="D197" s="36" t="str">
        <f t="shared" si="30"/>
        <v>Q4-2024</v>
      </c>
      <c r="E197" s="36">
        <v>45610</v>
      </c>
      <c r="F197" s="36">
        <f t="shared" si="31"/>
        <v>45610</v>
      </c>
      <c r="G197" s="37">
        <f t="shared" si="32"/>
        <v>22</v>
      </c>
      <c r="H197" s="29">
        <f>IF(Table1[[#This Row],[LeadTimeDays]]&lt;=7,1,0)</f>
        <v>0</v>
      </c>
      <c r="I197" s="38" t="s">
        <v>647</v>
      </c>
      <c r="J197" s="38" t="s">
        <v>652</v>
      </c>
      <c r="K197" s="38" t="s">
        <v>666</v>
      </c>
      <c r="L197" s="30" t="str">
        <f t="shared" si="33"/>
        <v>Asia→Japan→Osaka</v>
      </c>
      <c r="M197" s="38" t="s">
        <v>703</v>
      </c>
      <c r="N197" s="38" t="s">
        <v>711</v>
      </c>
      <c r="O197" s="38" t="s">
        <v>717</v>
      </c>
      <c r="P197" s="38" t="s">
        <v>730</v>
      </c>
      <c r="Q197" s="38" t="s">
        <v>930</v>
      </c>
      <c r="R197" s="39">
        <v>1406.4</v>
      </c>
      <c r="S197" s="39">
        <v>1564.76</v>
      </c>
      <c r="T197" s="39" t="str">
        <f>IF('standardised dimensions'!$R197&lt;=_xlfn.PERCENTILE.INC( R197:R818,0.25),"Low",IF(S197&lt;=_xlfn.PERCENTILE.INC(R197:R818,0.5),"Medium","High"))</f>
        <v>High</v>
      </c>
      <c r="U197" s="40">
        <v>0.185</v>
      </c>
      <c r="V197" s="37">
        <v>17</v>
      </c>
      <c r="W197" s="39">
        <f t="shared" si="27"/>
        <v>21679.749799999998</v>
      </c>
      <c r="X197" s="39">
        <f t="shared" si="28"/>
        <v>23908.800000000003</v>
      </c>
      <c r="Y197" s="39">
        <f t="shared" si="34"/>
        <v>-2229.0502000000051</v>
      </c>
      <c r="Z197" s="40">
        <f t="shared" si="35"/>
        <v>-0.10281715520536151</v>
      </c>
    </row>
    <row r="198" spans="1:26" x14ac:dyDescent="0.3">
      <c r="A198" s="41" t="s">
        <v>211</v>
      </c>
      <c r="B198" s="42">
        <v>45333</v>
      </c>
      <c r="C198" s="42" t="str">
        <f t="shared" si="29"/>
        <v>Feb-2024</v>
      </c>
      <c r="D198" s="42" t="str">
        <f t="shared" si="30"/>
        <v>Q1-2024</v>
      </c>
      <c r="E198" s="42">
        <v>45354</v>
      </c>
      <c r="F198" s="42">
        <f t="shared" si="31"/>
        <v>45354</v>
      </c>
      <c r="G198" s="43">
        <f t="shared" si="32"/>
        <v>21</v>
      </c>
      <c r="H198" s="29">
        <f>IF(Table1[[#This Row],[LeadTimeDays]]&lt;=7,1,0)</f>
        <v>0</v>
      </c>
      <c r="I198" s="44" t="s">
        <v>646</v>
      </c>
      <c r="J198" s="44" t="s">
        <v>650</v>
      </c>
      <c r="K198" s="44" t="s">
        <v>662</v>
      </c>
      <c r="L198" s="30" t="str">
        <f t="shared" si="33"/>
        <v>Africa→Kenya→Kisumu</v>
      </c>
      <c r="M198" s="44" t="s">
        <v>706</v>
      </c>
      <c r="N198" s="44" t="s">
        <v>708</v>
      </c>
      <c r="O198" s="44" t="s">
        <v>717</v>
      </c>
      <c r="P198" s="44" t="s">
        <v>730</v>
      </c>
      <c r="Q198" s="44" t="s">
        <v>931</v>
      </c>
      <c r="R198" s="45">
        <v>516.86</v>
      </c>
      <c r="S198" s="45">
        <v>852.54</v>
      </c>
      <c r="T198" s="45" t="str">
        <f>IF('standardised dimensions'!$R198&lt;=_xlfn.PERCENTILE.INC( R198:R819,0.25),"Low",IF(S198&lt;=_xlfn.PERCENTILE.INC(R198:R819,0.5),"Medium","High"))</f>
        <v>High</v>
      </c>
      <c r="U198" s="46">
        <v>5.0999999999999997E-2</v>
      </c>
      <c r="V198" s="43">
        <v>14</v>
      </c>
      <c r="W198" s="45">
        <f t="shared" si="27"/>
        <v>11326.846439999999</v>
      </c>
      <c r="X198" s="45">
        <f t="shared" si="28"/>
        <v>7236.04</v>
      </c>
      <c r="Y198" s="45">
        <f t="shared" si="34"/>
        <v>4090.8064399999994</v>
      </c>
      <c r="Z198" s="46">
        <f t="shared" si="35"/>
        <v>0.36116022775355994</v>
      </c>
    </row>
    <row r="199" spans="1:26" x14ac:dyDescent="0.3">
      <c r="A199" s="35" t="s">
        <v>212</v>
      </c>
      <c r="B199" s="36">
        <v>44956</v>
      </c>
      <c r="C199" s="36" t="str">
        <f t="shared" si="29"/>
        <v>Jan-2023</v>
      </c>
      <c r="D199" s="36" t="str">
        <f t="shared" si="30"/>
        <v>Q1-2023</v>
      </c>
      <c r="E199" s="36">
        <v>44978</v>
      </c>
      <c r="F199" s="36">
        <f t="shared" si="31"/>
        <v>44978</v>
      </c>
      <c r="G199" s="37">
        <f t="shared" si="32"/>
        <v>22</v>
      </c>
      <c r="H199" s="29">
        <f>IF(Table1[[#This Row],[LeadTimeDays]]&lt;=7,1,0)</f>
        <v>0</v>
      </c>
      <c r="I199" s="38" t="s">
        <v>649</v>
      </c>
      <c r="J199" s="38" t="s">
        <v>656</v>
      </c>
      <c r="K199" s="38" t="s">
        <v>684</v>
      </c>
      <c r="L199" s="30" t="str">
        <f t="shared" si="33"/>
        <v>Europe→Germany→Munich</v>
      </c>
      <c r="M199" s="38" t="s">
        <v>705</v>
      </c>
      <c r="N199" s="38" t="s">
        <v>709</v>
      </c>
      <c r="O199" s="38" t="s">
        <v>715</v>
      </c>
      <c r="P199" s="38" t="s">
        <v>729</v>
      </c>
      <c r="Q199" s="38" t="s">
        <v>932</v>
      </c>
      <c r="R199" s="39">
        <v>1142.8800000000001</v>
      </c>
      <c r="S199" s="39">
        <v>1465.29</v>
      </c>
      <c r="T199" s="39" t="str">
        <f>IF('standardised dimensions'!$R199&lt;=_xlfn.PERCENTILE.INC( R199:R820,0.25),"Low",IF(S199&lt;=_xlfn.PERCENTILE.INC(R199:R820,0.5),"Medium","High"))</f>
        <v>High</v>
      </c>
      <c r="U199" s="40">
        <v>0.186</v>
      </c>
      <c r="V199" s="37">
        <v>7</v>
      </c>
      <c r="W199" s="39">
        <f t="shared" si="27"/>
        <v>8349.2224200000001</v>
      </c>
      <c r="X199" s="39">
        <f t="shared" si="28"/>
        <v>8000.1600000000008</v>
      </c>
      <c r="Y199" s="39">
        <f t="shared" si="34"/>
        <v>349.06241999999929</v>
      </c>
      <c r="Z199" s="40">
        <f t="shared" si="35"/>
        <v>4.1807775915017401E-2</v>
      </c>
    </row>
    <row r="200" spans="1:26" x14ac:dyDescent="0.3">
      <c r="A200" s="41" t="s">
        <v>213</v>
      </c>
      <c r="B200" s="42">
        <v>45030</v>
      </c>
      <c r="C200" s="42" t="str">
        <f t="shared" si="29"/>
        <v>Apr-2023</v>
      </c>
      <c r="D200" s="42" t="str">
        <f t="shared" si="30"/>
        <v>Q2-2023</v>
      </c>
      <c r="E200" s="42">
        <v>45059</v>
      </c>
      <c r="F200" s="42">
        <f t="shared" si="31"/>
        <v>45059</v>
      </c>
      <c r="G200" s="43">
        <f t="shared" si="32"/>
        <v>29</v>
      </c>
      <c r="H200" s="29">
        <f>IF(Table1[[#This Row],[LeadTimeDays]]&lt;=7,1,0)</f>
        <v>0</v>
      </c>
      <c r="I200" s="44" t="s">
        <v>649</v>
      </c>
      <c r="J200" s="44" t="s">
        <v>656</v>
      </c>
      <c r="K200" s="44" t="s">
        <v>698</v>
      </c>
      <c r="L200" s="30" t="str">
        <f t="shared" si="33"/>
        <v>Europe→Germany→Frankfurt</v>
      </c>
      <c r="M200" s="44" t="s">
        <v>704</v>
      </c>
      <c r="N200" s="44" t="s">
        <v>711</v>
      </c>
      <c r="O200" s="44" t="s">
        <v>713</v>
      </c>
      <c r="P200" s="44" t="s">
        <v>728</v>
      </c>
      <c r="Q200" s="44" t="s">
        <v>933</v>
      </c>
      <c r="R200" s="45">
        <v>1320.33</v>
      </c>
      <c r="S200" s="45">
        <v>2645.23</v>
      </c>
      <c r="T200" s="45" t="str">
        <f>IF('standardised dimensions'!$R200&lt;=_xlfn.PERCENTILE.INC( R200:R821,0.25),"Low",IF(S200&lt;=_xlfn.PERCENTILE.INC(R200:R821,0.5),"Medium","High"))</f>
        <v>High</v>
      </c>
      <c r="U200" s="46">
        <v>0.155</v>
      </c>
      <c r="V200" s="43">
        <v>25</v>
      </c>
      <c r="W200" s="45">
        <f t="shared" si="27"/>
        <v>55880.483749999999</v>
      </c>
      <c r="X200" s="45">
        <f t="shared" si="28"/>
        <v>33008.25</v>
      </c>
      <c r="Y200" s="45">
        <f t="shared" si="34"/>
        <v>22872.233749999999</v>
      </c>
      <c r="Z200" s="46">
        <f t="shared" si="35"/>
        <v>0.40930629470436536</v>
      </c>
    </row>
    <row r="201" spans="1:26" x14ac:dyDescent="0.3">
      <c r="A201" s="35" t="s">
        <v>214</v>
      </c>
      <c r="B201" s="36">
        <v>44939</v>
      </c>
      <c r="C201" s="36" t="str">
        <f t="shared" si="29"/>
        <v>Jan-2023</v>
      </c>
      <c r="D201" s="36" t="str">
        <f t="shared" si="30"/>
        <v>Q1-2023</v>
      </c>
      <c r="E201" s="36">
        <v>44945</v>
      </c>
      <c r="F201" s="36">
        <f t="shared" si="31"/>
        <v>44945</v>
      </c>
      <c r="G201" s="37">
        <f t="shared" si="32"/>
        <v>6</v>
      </c>
      <c r="H201" s="29">
        <f>IF(Table1[[#This Row],[LeadTimeDays]]&lt;=7,1,0)</f>
        <v>1</v>
      </c>
      <c r="I201" s="38" t="s">
        <v>648</v>
      </c>
      <c r="J201" s="38" t="s">
        <v>660</v>
      </c>
      <c r="K201" s="38" t="s">
        <v>677</v>
      </c>
      <c r="L201" s="30" t="str">
        <f t="shared" si="33"/>
        <v>Americas→USA→Chicago</v>
      </c>
      <c r="M201" s="38" t="s">
        <v>701</v>
      </c>
      <c r="N201" s="38" t="s">
        <v>711</v>
      </c>
      <c r="O201" s="38" t="s">
        <v>722</v>
      </c>
      <c r="P201" s="38" t="s">
        <v>730</v>
      </c>
      <c r="Q201" s="38" t="s">
        <v>934</v>
      </c>
      <c r="R201" s="39">
        <v>833.57</v>
      </c>
      <c r="S201" s="39">
        <v>881.57</v>
      </c>
      <c r="T201" s="39" t="str">
        <f>IF('standardised dimensions'!$R201&lt;=_xlfn.PERCENTILE.INC( R201:R822,0.25),"Low",IF(S201&lt;=_xlfn.PERCENTILE.INC(R201:R822,0.5),"Medium","High"))</f>
        <v>High</v>
      </c>
      <c r="U201" s="40">
        <v>5.7000000000000002E-2</v>
      </c>
      <c r="V201" s="37">
        <v>18</v>
      </c>
      <c r="W201" s="39">
        <f t="shared" si="27"/>
        <v>14963.769179999999</v>
      </c>
      <c r="X201" s="39">
        <f t="shared" si="28"/>
        <v>15004.26</v>
      </c>
      <c r="Y201" s="39">
        <f t="shared" si="34"/>
        <v>-40.490820000000895</v>
      </c>
      <c r="Z201" s="40">
        <f t="shared" si="35"/>
        <v>-2.7059238560107821E-3</v>
      </c>
    </row>
    <row r="202" spans="1:26" x14ac:dyDescent="0.3">
      <c r="A202" s="41" t="s">
        <v>215</v>
      </c>
      <c r="B202" s="42">
        <v>45303</v>
      </c>
      <c r="C202" s="42" t="str">
        <f t="shared" si="29"/>
        <v>Jan-2024</v>
      </c>
      <c r="D202" s="42" t="str">
        <f t="shared" si="30"/>
        <v>Q1-2024</v>
      </c>
      <c r="E202" s="42">
        <v>45320</v>
      </c>
      <c r="F202" s="42">
        <f t="shared" si="31"/>
        <v>45320</v>
      </c>
      <c r="G202" s="43">
        <f t="shared" si="32"/>
        <v>17</v>
      </c>
      <c r="H202" s="29">
        <f>IF(Table1[[#This Row],[LeadTimeDays]]&lt;=7,1,0)</f>
        <v>0</v>
      </c>
      <c r="I202" s="44" t="s">
        <v>648</v>
      </c>
      <c r="J202" s="44" t="s">
        <v>660</v>
      </c>
      <c r="K202" s="44" t="s">
        <v>677</v>
      </c>
      <c r="L202" s="30" t="str">
        <f t="shared" si="33"/>
        <v>Americas→USA→Chicago</v>
      </c>
      <c r="M202" s="44" t="s">
        <v>702</v>
      </c>
      <c r="N202" s="44" t="s">
        <v>710</v>
      </c>
      <c r="O202" s="44" t="s">
        <v>720</v>
      </c>
      <c r="P202" s="44" t="s">
        <v>728</v>
      </c>
      <c r="Q202" s="44" t="s">
        <v>935</v>
      </c>
      <c r="R202" s="45">
        <v>493.76</v>
      </c>
      <c r="S202" s="45">
        <v>625.04</v>
      </c>
      <c r="T202" s="45" t="str">
        <f>IF('standardised dimensions'!$R202&lt;=_xlfn.PERCENTILE.INC( R202:R823,0.25),"Low",IF(S202&lt;=_xlfn.PERCENTILE.INC(R202:R823,0.5),"Medium","High"))</f>
        <v>Medium</v>
      </c>
      <c r="U202" s="46">
        <v>0.25800000000000001</v>
      </c>
      <c r="V202" s="43">
        <v>10</v>
      </c>
      <c r="W202" s="45">
        <f t="shared" si="27"/>
        <v>4637.7968000000001</v>
      </c>
      <c r="X202" s="45">
        <f t="shared" si="28"/>
        <v>4937.6000000000004</v>
      </c>
      <c r="Y202" s="45">
        <f t="shared" si="34"/>
        <v>-299.80320000000029</v>
      </c>
      <c r="Z202" s="46">
        <f t="shared" si="35"/>
        <v>-6.464345311549663E-2</v>
      </c>
    </row>
    <row r="203" spans="1:26" x14ac:dyDescent="0.3">
      <c r="A203" s="35" t="s">
        <v>216</v>
      </c>
      <c r="B203" s="36">
        <v>45153</v>
      </c>
      <c r="C203" s="36" t="str">
        <f t="shared" si="29"/>
        <v>Aug-2023</v>
      </c>
      <c r="D203" s="36" t="str">
        <f t="shared" si="30"/>
        <v>Q3-2023</v>
      </c>
      <c r="E203" s="36">
        <v>45176</v>
      </c>
      <c r="F203" s="36">
        <f t="shared" si="31"/>
        <v>45176</v>
      </c>
      <c r="G203" s="37">
        <f t="shared" si="32"/>
        <v>23</v>
      </c>
      <c r="H203" s="29">
        <f>IF(Table1[[#This Row],[LeadTimeDays]]&lt;=7,1,0)</f>
        <v>0</v>
      </c>
      <c r="I203" s="38" t="s">
        <v>648</v>
      </c>
      <c r="J203" s="38" t="s">
        <v>660</v>
      </c>
      <c r="K203" s="38" t="s">
        <v>700</v>
      </c>
      <c r="L203" s="30" t="str">
        <f t="shared" si="33"/>
        <v>Americas→USA→New York</v>
      </c>
      <c r="M203" s="38" t="s">
        <v>706</v>
      </c>
      <c r="N203" s="38" t="s">
        <v>708</v>
      </c>
      <c r="O203" s="38" t="s">
        <v>723</v>
      </c>
      <c r="P203" s="38" t="s">
        <v>730</v>
      </c>
      <c r="Q203" s="38" t="s">
        <v>936</v>
      </c>
      <c r="R203" s="39">
        <v>590.33000000000004</v>
      </c>
      <c r="S203" s="39">
        <v>973.04</v>
      </c>
      <c r="T203" s="39" t="str">
        <f>IF('standardised dimensions'!$R203&lt;=_xlfn.PERCENTILE.INC( R203:R824,0.25),"Low",IF(S203&lt;=_xlfn.PERCENTILE.INC(R203:R824,0.5),"Medium","High"))</f>
        <v>High</v>
      </c>
      <c r="U203" s="40">
        <v>0</v>
      </c>
      <c r="V203" s="37">
        <v>26</v>
      </c>
      <c r="W203" s="39">
        <f t="shared" si="27"/>
        <v>25299.040000000001</v>
      </c>
      <c r="X203" s="39">
        <f t="shared" si="28"/>
        <v>15348.580000000002</v>
      </c>
      <c r="Y203" s="39">
        <f t="shared" si="34"/>
        <v>9950.4599999999991</v>
      </c>
      <c r="Z203" s="40">
        <f t="shared" si="35"/>
        <v>0.39331373838691108</v>
      </c>
    </row>
    <row r="204" spans="1:26" x14ac:dyDescent="0.3">
      <c r="A204" s="41" t="s">
        <v>217</v>
      </c>
      <c r="B204" s="42">
        <v>44946</v>
      </c>
      <c r="C204" s="42" t="str">
        <f t="shared" si="29"/>
        <v>Jan-2023</v>
      </c>
      <c r="D204" s="42" t="str">
        <f t="shared" si="30"/>
        <v>Q1-2023</v>
      </c>
      <c r="E204" s="42">
        <v>44960</v>
      </c>
      <c r="F204" s="42">
        <f t="shared" si="31"/>
        <v>44960</v>
      </c>
      <c r="G204" s="43">
        <f t="shared" si="32"/>
        <v>14</v>
      </c>
      <c r="H204" s="29">
        <f>IF(Table1[[#This Row],[LeadTimeDays]]&lt;=7,1,0)</f>
        <v>0</v>
      </c>
      <c r="I204" s="44" t="s">
        <v>646</v>
      </c>
      <c r="J204" s="44" t="s">
        <v>650</v>
      </c>
      <c r="K204" s="44" t="s">
        <v>662</v>
      </c>
      <c r="L204" s="30" t="str">
        <f t="shared" si="33"/>
        <v>Africa→Kenya→Kisumu</v>
      </c>
      <c r="M204" s="44" t="s">
        <v>701</v>
      </c>
      <c r="N204" s="44" t="s">
        <v>707</v>
      </c>
      <c r="O204" s="44" t="s">
        <v>724</v>
      </c>
      <c r="P204" s="44" t="s">
        <v>729</v>
      </c>
      <c r="Q204" s="44" t="s">
        <v>937</v>
      </c>
      <c r="R204" s="45">
        <v>884.36</v>
      </c>
      <c r="S204" s="45">
        <v>1545.34</v>
      </c>
      <c r="T204" s="45" t="str">
        <f>IF('standardised dimensions'!$R204&lt;=_xlfn.PERCENTILE.INC( R204:R825,0.25),"Low",IF(S204&lt;=_xlfn.PERCENTILE.INC(R204:R825,0.5),"Medium","High"))</f>
        <v>High</v>
      </c>
      <c r="U204" s="46">
        <v>0.24299999999999999</v>
      </c>
      <c r="V204" s="43">
        <v>41</v>
      </c>
      <c r="W204" s="45">
        <f t="shared" si="27"/>
        <v>47962.717579999997</v>
      </c>
      <c r="X204" s="45">
        <f t="shared" si="28"/>
        <v>36258.76</v>
      </c>
      <c r="Y204" s="45">
        <f t="shared" si="34"/>
        <v>11703.957579999995</v>
      </c>
      <c r="Z204" s="46">
        <f t="shared" si="35"/>
        <v>0.24402198562827965</v>
      </c>
    </row>
    <row r="205" spans="1:26" x14ac:dyDescent="0.3">
      <c r="A205" s="35" t="s">
        <v>218</v>
      </c>
      <c r="B205" s="36">
        <v>45692</v>
      </c>
      <c r="C205" s="36" t="str">
        <f t="shared" si="29"/>
        <v>Feb-2025</v>
      </c>
      <c r="D205" s="36" t="str">
        <f t="shared" si="30"/>
        <v>Q1-2025</v>
      </c>
      <c r="E205" s="36">
        <v>45713</v>
      </c>
      <c r="F205" s="36">
        <f t="shared" si="31"/>
        <v>45713</v>
      </c>
      <c r="G205" s="37">
        <f t="shared" si="32"/>
        <v>21</v>
      </c>
      <c r="H205" s="29">
        <f>IF(Table1[[#This Row],[LeadTimeDays]]&lt;=7,1,0)</f>
        <v>0</v>
      </c>
      <c r="I205" s="38" t="s">
        <v>649</v>
      </c>
      <c r="J205" s="38" t="s">
        <v>658</v>
      </c>
      <c r="K205" s="38" t="s">
        <v>674</v>
      </c>
      <c r="L205" s="30" t="str">
        <f t="shared" si="33"/>
        <v>Europe→United Kingdom→Birmingham</v>
      </c>
      <c r="M205" s="38" t="s">
        <v>701</v>
      </c>
      <c r="N205" s="38" t="s">
        <v>709</v>
      </c>
      <c r="O205" s="38" t="s">
        <v>726</v>
      </c>
      <c r="P205" s="38" t="s">
        <v>732</v>
      </c>
      <c r="Q205" s="38" t="s">
        <v>938</v>
      </c>
      <c r="R205" s="39">
        <v>1016.32</v>
      </c>
      <c r="S205" s="39">
        <v>2253.42</v>
      </c>
      <c r="T205" s="39" t="str">
        <f>IF('standardised dimensions'!$R205&lt;=_xlfn.PERCENTILE.INC( R205:R826,0.25),"Low",IF(S205&lt;=_xlfn.PERCENTILE.INC(R205:R826,0.5),"Medium","High"))</f>
        <v>High</v>
      </c>
      <c r="U205" s="40">
        <v>5.5E-2</v>
      </c>
      <c r="V205" s="37">
        <v>12</v>
      </c>
      <c r="W205" s="39">
        <f t="shared" si="27"/>
        <v>25553.782800000001</v>
      </c>
      <c r="X205" s="39">
        <f t="shared" si="28"/>
        <v>12195.84</v>
      </c>
      <c r="Y205" s="39">
        <f t="shared" si="34"/>
        <v>13357.942800000001</v>
      </c>
      <c r="Z205" s="40">
        <f t="shared" si="35"/>
        <v>0.52273837124419797</v>
      </c>
    </row>
    <row r="206" spans="1:26" x14ac:dyDescent="0.3">
      <c r="A206" s="41" t="s">
        <v>219</v>
      </c>
      <c r="B206" s="42">
        <v>45035</v>
      </c>
      <c r="C206" s="42" t="str">
        <f t="shared" si="29"/>
        <v>Apr-2023</v>
      </c>
      <c r="D206" s="42" t="str">
        <f t="shared" si="30"/>
        <v>Q2-2023</v>
      </c>
      <c r="E206" s="42">
        <v>45044</v>
      </c>
      <c r="F206" s="42">
        <f t="shared" si="31"/>
        <v>45044</v>
      </c>
      <c r="G206" s="43">
        <f t="shared" si="32"/>
        <v>9</v>
      </c>
      <c r="H206" s="29">
        <f>IF(Table1[[#This Row],[LeadTimeDays]]&lt;=7,1,0)</f>
        <v>0</v>
      </c>
      <c r="I206" s="44" t="s">
        <v>649</v>
      </c>
      <c r="J206" s="44" t="s">
        <v>656</v>
      </c>
      <c r="K206" s="44" t="s">
        <v>671</v>
      </c>
      <c r="L206" s="30" t="str">
        <f t="shared" si="33"/>
        <v>Europe→Germany→Berlin</v>
      </c>
      <c r="M206" s="44" t="s">
        <v>702</v>
      </c>
      <c r="N206" s="44" t="s">
        <v>708</v>
      </c>
      <c r="O206" s="44" t="s">
        <v>718</v>
      </c>
      <c r="P206" s="44" t="s">
        <v>732</v>
      </c>
      <c r="Q206" s="44" t="s">
        <v>939</v>
      </c>
      <c r="R206" s="45">
        <v>1178.42</v>
      </c>
      <c r="S206" s="45">
        <v>2446.56</v>
      </c>
      <c r="T206" s="45" t="str">
        <f>IF('standardised dimensions'!$R206&lt;=_xlfn.PERCENTILE.INC( R206:R827,0.25),"Low",IF(S206&lt;=_xlfn.PERCENTILE.INC(R206:R827,0.5),"Medium","High"))</f>
        <v>High</v>
      </c>
      <c r="U206" s="46">
        <v>2.9000000000000001E-2</v>
      </c>
      <c r="V206" s="43">
        <v>11</v>
      </c>
      <c r="W206" s="45">
        <f t="shared" si="27"/>
        <v>26131.70736</v>
      </c>
      <c r="X206" s="45">
        <f t="shared" si="28"/>
        <v>12962.62</v>
      </c>
      <c r="Y206" s="45">
        <f t="shared" si="34"/>
        <v>13169.08736</v>
      </c>
      <c r="Z206" s="46">
        <f t="shared" si="35"/>
        <v>0.5039505141618883</v>
      </c>
    </row>
    <row r="207" spans="1:26" x14ac:dyDescent="0.3">
      <c r="A207" s="35" t="s">
        <v>220</v>
      </c>
      <c r="B207" s="36">
        <v>45109</v>
      </c>
      <c r="C207" s="36" t="str">
        <f t="shared" si="29"/>
        <v>Jul-2023</v>
      </c>
      <c r="D207" s="36" t="str">
        <f t="shared" si="30"/>
        <v>Q3-2023</v>
      </c>
      <c r="E207" s="36">
        <v>45139</v>
      </c>
      <c r="F207" s="36">
        <f t="shared" si="31"/>
        <v>45139</v>
      </c>
      <c r="G207" s="37">
        <f t="shared" si="32"/>
        <v>30</v>
      </c>
      <c r="H207" s="29">
        <f>IF(Table1[[#This Row],[LeadTimeDays]]&lt;=7,1,0)</f>
        <v>0</v>
      </c>
      <c r="I207" s="38" t="s">
        <v>649</v>
      </c>
      <c r="J207" s="38" t="s">
        <v>658</v>
      </c>
      <c r="K207" s="38" t="s">
        <v>674</v>
      </c>
      <c r="L207" s="30" t="str">
        <f t="shared" si="33"/>
        <v>Europe→United Kingdom→Birmingham</v>
      </c>
      <c r="M207" s="38" t="s">
        <v>705</v>
      </c>
      <c r="N207" s="38" t="s">
        <v>707</v>
      </c>
      <c r="O207" s="38" t="s">
        <v>717</v>
      </c>
      <c r="P207" s="38" t="s">
        <v>727</v>
      </c>
      <c r="Q207" s="38" t="s">
        <v>940</v>
      </c>
      <c r="R207" s="39">
        <v>137.46</v>
      </c>
      <c r="S207" s="39">
        <v>188.3</v>
      </c>
      <c r="T207" s="39" t="str">
        <f>IF('standardised dimensions'!$R207&lt;=_xlfn.PERCENTILE.INC( R207:R828,0.25),"Low",IF(S207&lt;=_xlfn.PERCENTILE.INC(R207:R828,0.5),"Medium","High"))</f>
        <v>Low</v>
      </c>
      <c r="U207" s="40">
        <v>3.7999999999999999E-2</v>
      </c>
      <c r="V207" s="37">
        <v>37</v>
      </c>
      <c r="W207" s="39">
        <f t="shared" si="27"/>
        <v>6702.3501999999999</v>
      </c>
      <c r="X207" s="39">
        <f t="shared" si="28"/>
        <v>5086.0200000000004</v>
      </c>
      <c r="Y207" s="39">
        <f t="shared" si="34"/>
        <v>1616.3301999999994</v>
      </c>
      <c r="Z207" s="40">
        <f t="shared" si="35"/>
        <v>0.24115872071262398</v>
      </c>
    </row>
    <row r="208" spans="1:26" x14ac:dyDescent="0.3">
      <c r="A208" s="41" t="s">
        <v>221</v>
      </c>
      <c r="B208" s="42">
        <v>45678</v>
      </c>
      <c r="C208" s="42" t="str">
        <f t="shared" si="29"/>
        <v>Jan-2025</v>
      </c>
      <c r="D208" s="42" t="str">
        <f t="shared" si="30"/>
        <v>Q1-2025</v>
      </c>
      <c r="E208" s="42">
        <v>45702</v>
      </c>
      <c r="F208" s="42">
        <f t="shared" si="31"/>
        <v>45702</v>
      </c>
      <c r="G208" s="43">
        <f t="shared" si="32"/>
        <v>24</v>
      </c>
      <c r="H208" s="29">
        <f>IF(Table1[[#This Row],[LeadTimeDays]]&lt;=7,1,0)</f>
        <v>0</v>
      </c>
      <c r="I208" s="44" t="s">
        <v>646</v>
      </c>
      <c r="J208" s="44" t="s">
        <v>650</v>
      </c>
      <c r="K208" s="44" t="s">
        <v>664</v>
      </c>
      <c r="L208" s="30" t="str">
        <f t="shared" si="33"/>
        <v>Africa→Kenya→Nairobi</v>
      </c>
      <c r="M208" s="44" t="s">
        <v>705</v>
      </c>
      <c r="N208" s="44" t="s">
        <v>707</v>
      </c>
      <c r="O208" s="44" t="s">
        <v>713</v>
      </c>
      <c r="P208" s="44" t="s">
        <v>733</v>
      </c>
      <c r="Q208" s="44" t="s">
        <v>941</v>
      </c>
      <c r="R208" s="45">
        <v>1030.44</v>
      </c>
      <c r="S208" s="45">
        <v>2562.84</v>
      </c>
      <c r="T208" s="45" t="str">
        <f>IF('standardised dimensions'!$R208&lt;=_xlfn.PERCENTILE.INC( R208:R829,0.25),"Low",IF(S208&lt;=_xlfn.PERCENTILE.INC(R208:R829,0.5),"Medium","High"))</f>
        <v>High</v>
      </c>
      <c r="U208" s="46">
        <v>0.14799999999999999</v>
      </c>
      <c r="V208" s="43">
        <v>13</v>
      </c>
      <c r="W208" s="45">
        <f t="shared" si="27"/>
        <v>28386.015839999996</v>
      </c>
      <c r="X208" s="45">
        <f t="shared" si="28"/>
        <v>13395.720000000001</v>
      </c>
      <c r="Y208" s="45">
        <f t="shared" si="34"/>
        <v>14990.295839999995</v>
      </c>
      <c r="Z208" s="46">
        <f t="shared" si="35"/>
        <v>0.52808734852027039</v>
      </c>
    </row>
    <row r="209" spans="1:26" x14ac:dyDescent="0.3">
      <c r="A209" s="35" t="s">
        <v>222</v>
      </c>
      <c r="B209" s="36">
        <v>45545</v>
      </c>
      <c r="C209" s="36" t="str">
        <f t="shared" si="29"/>
        <v>Sep-2024</v>
      </c>
      <c r="D209" s="36" t="str">
        <f t="shared" si="30"/>
        <v>Q3-2024</v>
      </c>
      <c r="E209" s="36">
        <v>45572</v>
      </c>
      <c r="F209" s="36">
        <f t="shared" si="31"/>
        <v>45572</v>
      </c>
      <c r="G209" s="37">
        <f t="shared" si="32"/>
        <v>27</v>
      </c>
      <c r="H209" s="29">
        <f>IF(Table1[[#This Row],[LeadTimeDays]]&lt;=7,1,0)</f>
        <v>0</v>
      </c>
      <c r="I209" s="38" t="s">
        <v>646</v>
      </c>
      <c r="J209" s="38" t="s">
        <v>650</v>
      </c>
      <c r="K209" s="38" t="s">
        <v>662</v>
      </c>
      <c r="L209" s="30" t="str">
        <f t="shared" si="33"/>
        <v>Africa→Kenya→Kisumu</v>
      </c>
      <c r="M209" s="38" t="s">
        <v>704</v>
      </c>
      <c r="N209" s="38" t="s">
        <v>707</v>
      </c>
      <c r="O209" s="38" t="s">
        <v>716</v>
      </c>
      <c r="P209" s="38" t="s">
        <v>728</v>
      </c>
      <c r="Q209" s="38" t="s">
        <v>942</v>
      </c>
      <c r="R209" s="39">
        <v>1248.3900000000001</v>
      </c>
      <c r="S209" s="39">
        <v>1805.11</v>
      </c>
      <c r="T209" s="39" t="str">
        <f>IF('standardised dimensions'!$R209&lt;=_xlfn.PERCENTILE.INC( R209:R830,0.25),"Low",IF(S209&lt;=_xlfn.PERCENTILE.INC(R209:R830,0.5),"Medium","High"))</f>
        <v>High</v>
      </c>
      <c r="U209" s="40">
        <v>0.20300000000000001</v>
      </c>
      <c r="V209" s="37">
        <v>11</v>
      </c>
      <c r="W209" s="39">
        <f t="shared" si="27"/>
        <v>15825.399369999997</v>
      </c>
      <c r="X209" s="39">
        <f t="shared" si="28"/>
        <v>13732.29</v>
      </c>
      <c r="Y209" s="39">
        <f t="shared" si="34"/>
        <v>2093.1093699999965</v>
      </c>
      <c r="Z209" s="40">
        <f t="shared" si="35"/>
        <v>0.13226265707820786</v>
      </c>
    </row>
    <row r="210" spans="1:26" x14ac:dyDescent="0.3">
      <c r="A210" s="41" t="s">
        <v>223</v>
      </c>
      <c r="B210" s="42">
        <v>45859</v>
      </c>
      <c r="C210" s="42" t="str">
        <f t="shared" si="29"/>
        <v>Jul-2025</v>
      </c>
      <c r="D210" s="42" t="str">
        <f t="shared" si="30"/>
        <v>Q3-2025</v>
      </c>
      <c r="E210" s="42">
        <v>45876</v>
      </c>
      <c r="F210" s="42">
        <f t="shared" si="31"/>
        <v>45876</v>
      </c>
      <c r="G210" s="43">
        <f t="shared" si="32"/>
        <v>17</v>
      </c>
      <c r="H210" s="29">
        <f>IF(Table1[[#This Row],[LeadTimeDays]]&lt;=7,1,0)</f>
        <v>0</v>
      </c>
      <c r="I210" s="44" t="s">
        <v>646</v>
      </c>
      <c r="J210" s="44" t="s">
        <v>651</v>
      </c>
      <c r="K210" s="44" t="s">
        <v>665</v>
      </c>
      <c r="L210" s="30" t="str">
        <f t="shared" si="33"/>
        <v>Africa→Nigeria→Lagos</v>
      </c>
      <c r="M210" s="44" t="s">
        <v>706</v>
      </c>
      <c r="N210" s="44" t="s">
        <v>711</v>
      </c>
      <c r="O210" s="44" t="s">
        <v>724</v>
      </c>
      <c r="P210" s="44" t="s">
        <v>733</v>
      </c>
      <c r="Q210" s="44" t="s">
        <v>943</v>
      </c>
      <c r="R210" s="45">
        <v>1204.95</v>
      </c>
      <c r="S210" s="45">
        <v>2065.73</v>
      </c>
      <c r="T210" s="45" t="str">
        <f>IF('standardised dimensions'!$R210&lt;=_xlfn.PERCENTILE.INC( R210:R831,0.25),"Low",IF(S210&lt;=_xlfn.PERCENTILE.INC(R210:R831,0.5),"Medium","High"))</f>
        <v>High</v>
      </c>
      <c r="U210" s="46">
        <v>0.13600000000000001</v>
      </c>
      <c r="V210" s="43">
        <v>10</v>
      </c>
      <c r="W210" s="45">
        <f t="shared" si="27"/>
        <v>17847.907199999998</v>
      </c>
      <c r="X210" s="45">
        <f t="shared" si="28"/>
        <v>12049.5</v>
      </c>
      <c r="Y210" s="45">
        <f t="shared" si="34"/>
        <v>5798.4071999999978</v>
      </c>
      <c r="Z210" s="46">
        <f t="shared" si="35"/>
        <v>0.32487882949100039</v>
      </c>
    </row>
    <row r="211" spans="1:26" x14ac:dyDescent="0.3">
      <c r="A211" s="35" t="s">
        <v>224</v>
      </c>
      <c r="B211" s="36">
        <v>45567</v>
      </c>
      <c r="C211" s="36" t="str">
        <f t="shared" si="29"/>
        <v>Oct-2024</v>
      </c>
      <c r="D211" s="36" t="str">
        <f t="shared" si="30"/>
        <v>Q4-2024</v>
      </c>
      <c r="E211" s="36">
        <v>45588</v>
      </c>
      <c r="F211" s="36">
        <f t="shared" si="31"/>
        <v>45588</v>
      </c>
      <c r="G211" s="37">
        <f t="shared" si="32"/>
        <v>21</v>
      </c>
      <c r="H211" s="29">
        <f>IF(Table1[[#This Row],[LeadTimeDays]]&lt;=7,1,0)</f>
        <v>0</v>
      </c>
      <c r="I211" s="38" t="s">
        <v>646</v>
      </c>
      <c r="J211" s="38" t="s">
        <v>661</v>
      </c>
      <c r="K211" s="38" t="s">
        <v>687</v>
      </c>
      <c r="L211" s="30" t="str">
        <f t="shared" si="33"/>
        <v>Africa→South Africa→Durban</v>
      </c>
      <c r="M211" s="38" t="s">
        <v>701</v>
      </c>
      <c r="N211" s="38" t="s">
        <v>709</v>
      </c>
      <c r="O211" s="38" t="s">
        <v>720</v>
      </c>
      <c r="P211" s="38" t="s">
        <v>727</v>
      </c>
      <c r="Q211" s="38" t="s">
        <v>944</v>
      </c>
      <c r="R211" s="39">
        <v>1095.6099999999999</v>
      </c>
      <c r="S211" s="39">
        <v>2366.5100000000002</v>
      </c>
      <c r="T211" s="39" t="str">
        <f>IF('standardised dimensions'!$R211&lt;=_xlfn.PERCENTILE.INC( R211:R832,0.25),"Low",IF(S211&lt;=_xlfn.PERCENTILE.INC(R211:R832,0.5),"Medium","High"))</f>
        <v>High</v>
      </c>
      <c r="U211" s="40">
        <v>0.152</v>
      </c>
      <c r="V211" s="37">
        <v>9</v>
      </c>
      <c r="W211" s="39">
        <f t="shared" si="27"/>
        <v>18061.204320000004</v>
      </c>
      <c r="X211" s="39">
        <f t="shared" si="28"/>
        <v>9860.49</v>
      </c>
      <c r="Y211" s="39">
        <f t="shared" si="34"/>
        <v>8200.7143200000046</v>
      </c>
      <c r="Z211" s="40">
        <f t="shared" si="35"/>
        <v>0.4540513564158607</v>
      </c>
    </row>
    <row r="212" spans="1:26" x14ac:dyDescent="0.3">
      <c r="A212" s="41" t="s">
        <v>225</v>
      </c>
      <c r="B212" s="42">
        <v>45852</v>
      </c>
      <c r="C212" s="42" t="str">
        <f t="shared" si="29"/>
        <v>Jul-2025</v>
      </c>
      <c r="D212" s="42" t="str">
        <f t="shared" si="30"/>
        <v>Q3-2025</v>
      </c>
      <c r="E212" s="42">
        <v>45873</v>
      </c>
      <c r="F212" s="42">
        <f t="shared" si="31"/>
        <v>45873</v>
      </c>
      <c r="G212" s="43">
        <f t="shared" si="32"/>
        <v>21</v>
      </c>
      <c r="H212" s="29">
        <f>IF(Table1[[#This Row],[LeadTimeDays]]&lt;=7,1,0)</f>
        <v>0</v>
      </c>
      <c r="I212" s="44" t="s">
        <v>648</v>
      </c>
      <c r="J212" s="44" t="s">
        <v>653</v>
      </c>
      <c r="K212" s="44" t="s">
        <v>681</v>
      </c>
      <c r="L212" s="30" t="str">
        <f t="shared" si="33"/>
        <v>Americas→Canada→Montreal</v>
      </c>
      <c r="M212" s="44" t="s">
        <v>704</v>
      </c>
      <c r="N212" s="44" t="s">
        <v>708</v>
      </c>
      <c r="O212" s="44" t="s">
        <v>722</v>
      </c>
      <c r="P212" s="44" t="s">
        <v>732</v>
      </c>
      <c r="Q212" s="44" t="s">
        <v>945</v>
      </c>
      <c r="R212" s="45">
        <v>90.3</v>
      </c>
      <c r="S212" s="45">
        <v>131.76</v>
      </c>
      <c r="T212" s="45" t="str">
        <f>IF('standardised dimensions'!$R212&lt;=_xlfn.PERCENTILE.INC( R212:R833,0.25),"Low",IF(S212&lt;=_xlfn.PERCENTILE.INC(R212:R833,0.5),"Medium","High"))</f>
        <v>Low</v>
      </c>
      <c r="U212" s="46">
        <v>0.10199999999999999</v>
      </c>
      <c r="V212" s="43">
        <v>15</v>
      </c>
      <c r="W212" s="45">
        <f t="shared" si="27"/>
        <v>1774.8072</v>
      </c>
      <c r="X212" s="45">
        <f t="shared" si="28"/>
        <v>1354.5</v>
      </c>
      <c r="Y212" s="45">
        <f t="shared" si="34"/>
        <v>420.30719999999997</v>
      </c>
      <c r="Z212" s="46">
        <f t="shared" si="35"/>
        <v>0.23681851189244668</v>
      </c>
    </row>
    <row r="213" spans="1:26" x14ac:dyDescent="0.3">
      <c r="A213" s="35" t="s">
        <v>226</v>
      </c>
      <c r="B213" s="36">
        <v>45544</v>
      </c>
      <c r="C213" s="36" t="str">
        <f t="shared" si="29"/>
        <v>Sep-2024</v>
      </c>
      <c r="D213" s="36" t="str">
        <f t="shared" si="30"/>
        <v>Q3-2024</v>
      </c>
      <c r="E213" s="36">
        <v>45566</v>
      </c>
      <c r="F213" s="36">
        <f t="shared" si="31"/>
        <v>45566</v>
      </c>
      <c r="G213" s="37">
        <f t="shared" si="32"/>
        <v>22</v>
      </c>
      <c r="H213" s="29">
        <f>IF(Table1[[#This Row],[LeadTimeDays]]&lt;=7,1,0)</f>
        <v>0</v>
      </c>
      <c r="I213" s="38" t="s">
        <v>647</v>
      </c>
      <c r="J213" s="38" t="s">
        <v>659</v>
      </c>
      <c r="K213" s="38" t="s">
        <v>676</v>
      </c>
      <c r="L213" s="30" t="str">
        <f t="shared" si="33"/>
        <v>Asia→China→Shenzhen</v>
      </c>
      <c r="M213" s="38" t="s">
        <v>704</v>
      </c>
      <c r="N213" s="38" t="s">
        <v>711</v>
      </c>
      <c r="O213" s="38" t="s">
        <v>716</v>
      </c>
      <c r="P213" s="38" t="s">
        <v>728</v>
      </c>
      <c r="Q213" s="38" t="s">
        <v>946</v>
      </c>
      <c r="R213" s="39">
        <v>1166.18</v>
      </c>
      <c r="S213" s="39">
        <v>1335.02</v>
      </c>
      <c r="T213" s="39" t="str">
        <f>IF('standardised dimensions'!$R213&lt;=_xlfn.PERCENTILE.INC( R213:R834,0.25),"Low",IF(S213&lt;=_xlfn.PERCENTILE.INC(R213:R834,0.5),"Medium","High"))</f>
        <v>High</v>
      </c>
      <c r="U213" s="40">
        <v>0.128</v>
      </c>
      <c r="V213" s="37">
        <v>6</v>
      </c>
      <c r="W213" s="39">
        <f t="shared" si="27"/>
        <v>6984.8246399999998</v>
      </c>
      <c r="X213" s="39">
        <f t="shared" si="28"/>
        <v>6997.08</v>
      </c>
      <c r="Y213" s="39">
        <f t="shared" si="34"/>
        <v>-12.25536000000011</v>
      </c>
      <c r="Z213" s="40">
        <f t="shared" si="35"/>
        <v>-1.7545694604582242E-3</v>
      </c>
    </row>
    <row r="214" spans="1:26" x14ac:dyDescent="0.3">
      <c r="A214" s="41" t="s">
        <v>227</v>
      </c>
      <c r="B214" s="42">
        <v>45686</v>
      </c>
      <c r="C214" s="42" t="str">
        <f t="shared" si="29"/>
        <v>Jan-2025</v>
      </c>
      <c r="D214" s="42" t="str">
        <f t="shared" si="30"/>
        <v>Q1-2025</v>
      </c>
      <c r="E214" s="42">
        <v>45694</v>
      </c>
      <c r="F214" s="42">
        <f t="shared" si="31"/>
        <v>45694</v>
      </c>
      <c r="G214" s="43">
        <f t="shared" si="32"/>
        <v>8</v>
      </c>
      <c r="H214" s="29">
        <f>IF(Table1[[#This Row],[LeadTimeDays]]&lt;=7,1,0)</f>
        <v>0</v>
      </c>
      <c r="I214" s="44" t="s">
        <v>646</v>
      </c>
      <c r="J214" s="44" t="s">
        <v>650</v>
      </c>
      <c r="K214" s="44" t="s">
        <v>662</v>
      </c>
      <c r="L214" s="30" t="str">
        <f t="shared" si="33"/>
        <v>Africa→Kenya→Kisumu</v>
      </c>
      <c r="M214" s="44" t="s">
        <v>702</v>
      </c>
      <c r="N214" s="44" t="s">
        <v>707</v>
      </c>
      <c r="O214" s="44" t="s">
        <v>717</v>
      </c>
      <c r="P214" s="44" t="s">
        <v>730</v>
      </c>
      <c r="Q214" s="44" t="s">
        <v>947</v>
      </c>
      <c r="R214" s="45">
        <v>1445.27</v>
      </c>
      <c r="S214" s="45">
        <v>2691.45</v>
      </c>
      <c r="T214" s="45" t="str">
        <f>IF('standardised dimensions'!$R214&lt;=_xlfn.PERCENTILE.INC( R214:R835,0.25),"Low",IF(S214&lt;=_xlfn.PERCENTILE.INC(R214:R835,0.5),"Medium","High"))</f>
        <v>High</v>
      </c>
      <c r="U214" s="46">
        <v>0</v>
      </c>
      <c r="V214" s="43">
        <v>9</v>
      </c>
      <c r="W214" s="45">
        <f t="shared" si="27"/>
        <v>24223.05</v>
      </c>
      <c r="X214" s="45">
        <f t="shared" si="28"/>
        <v>13007.43</v>
      </c>
      <c r="Y214" s="45">
        <f t="shared" si="34"/>
        <v>11215.619999999999</v>
      </c>
      <c r="Z214" s="46">
        <f t="shared" si="35"/>
        <v>0.46301436028906351</v>
      </c>
    </row>
    <row r="215" spans="1:26" x14ac:dyDescent="0.3">
      <c r="A215" s="35" t="s">
        <v>228</v>
      </c>
      <c r="B215" s="36">
        <v>45240</v>
      </c>
      <c r="C215" s="36" t="str">
        <f t="shared" si="29"/>
        <v>Nov-2023</v>
      </c>
      <c r="D215" s="36" t="str">
        <f t="shared" si="30"/>
        <v>Q4-2023</v>
      </c>
      <c r="E215" s="36">
        <v>45258</v>
      </c>
      <c r="F215" s="36">
        <f t="shared" si="31"/>
        <v>45258</v>
      </c>
      <c r="G215" s="37">
        <f t="shared" si="32"/>
        <v>18</v>
      </c>
      <c r="H215" s="29">
        <f>IF(Table1[[#This Row],[LeadTimeDays]]&lt;=7,1,0)</f>
        <v>0</v>
      </c>
      <c r="I215" s="38" t="s">
        <v>648</v>
      </c>
      <c r="J215" s="38" t="s">
        <v>655</v>
      </c>
      <c r="K215" s="38" t="s">
        <v>672</v>
      </c>
      <c r="L215" s="30" t="str">
        <f t="shared" si="33"/>
        <v>Americas→Brazil→Brasília</v>
      </c>
      <c r="M215" s="38" t="s">
        <v>702</v>
      </c>
      <c r="N215" s="38" t="s">
        <v>709</v>
      </c>
      <c r="O215" s="38" t="s">
        <v>716</v>
      </c>
      <c r="P215" s="38" t="s">
        <v>733</v>
      </c>
      <c r="Q215" s="38" t="s">
        <v>948</v>
      </c>
      <c r="R215" s="39">
        <v>388.51</v>
      </c>
      <c r="S215" s="39">
        <v>776.46</v>
      </c>
      <c r="T215" s="39" t="str">
        <f>IF('standardised dimensions'!$R215&lt;=_xlfn.PERCENTILE.INC( R215:R836,0.25),"Low",IF(S215&lt;=_xlfn.PERCENTILE.INC(R215:R836,0.5),"Medium","High"))</f>
        <v>Medium</v>
      </c>
      <c r="U215" s="40">
        <v>0.157</v>
      </c>
      <c r="V215" s="37">
        <v>12</v>
      </c>
      <c r="W215" s="39">
        <f t="shared" si="27"/>
        <v>7854.6693599999999</v>
      </c>
      <c r="X215" s="39">
        <f t="shared" si="28"/>
        <v>4662.12</v>
      </c>
      <c r="Y215" s="39">
        <f t="shared" si="34"/>
        <v>3192.54936</v>
      </c>
      <c r="Z215" s="40">
        <f t="shared" si="35"/>
        <v>0.40645241876864946</v>
      </c>
    </row>
    <row r="216" spans="1:26" x14ac:dyDescent="0.3">
      <c r="A216" s="41" t="s">
        <v>229</v>
      </c>
      <c r="B216" s="42">
        <v>45351</v>
      </c>
      <c r="C216" s="42" t="str">
        <f t="shared" si="29"/>
        <v>Feb-2024</v>
      </c>
      <c r="D216" s="42" t="str">
        <f t="shared" si="30"/>
        <v>Q1-2024</v>
      </c>
      <c r="E216" s="42">
        <v>45381</v>
      </c>
      <c r="F216" s="42">
        <f t="shared" si="31"/>
        <v>45381</v>
      </c>
      <c r="G216" s="43">
        <f t="shared" si="32"/>
        <v>30</v>
      </c>
      <c r="H216" s="29">
        <f>IF(Table1[[#This Row],[LeadTimeDays]]&lt;=7,1,0)</f>
        <v>0</v>
      </c>
      <c r="I216" s="44" t="s">
        <v>647</v>
      </c>
      <c r="J216" s="44" t="s">
        <v>652</v>
      </c>
      <c r="K216" s="44" t="s">
        <v>694</v>
      </c>
      <c r="L216" s="30" t="str">
        <f t="shared" si="33"/>
        <v>Asia→Japan→Nagoya</v>
      </c>
      <c r="M216" s="44" t="s">
        <v>705</v>
      </c>
      <c r="N216" s="44" t="s">
        <v>711</v>
      </c>
      <c r="O216" s="44" t="s">
        <v>714</v>
      </c>
      <c r="P216" s="44" t="s">
        <v>729</v>
      </c>
      <c r="Q216" s="44" t="s">
        <v>949</v>
      </c>
      <c r="R216" s="45">
        <v>231.11</v>
      </c>
      <c r="S216" s="45">
        <v>318.17</v>
      </c>
      <c r="T216" s="45" t="str">
        <f>IF('standardised dimensions'!$R216&lt;=_xlfn.PERCENTILE.INC( R216:R837,0.25),"Low",IF(S216&lt;=_xlfn.PERCENTILE.INC(R216:R837,0.5),"Medium","High"))</f>
        <v>Low</v>
      </c>
      <c r="U216" s="46">
        <v>0.20100000000000001</v>
      </c>
      <c r="V216" s="43">
        <v>60</v>
      </c>
      <c r="W216" s="45">
        <f t="shared" si="27"/>
        <v>15253.069799999999</v>
      </c>
      <c r="X216" s="45">
        <f t="shared" si="28"/>
        <v>13866.6</v>
      </c>
      <c r="Y216" s="45">
        <f t="shared" si="34"/>
        <v>1386.4697999999989</v>
      </c>
      <c r="Z216" s="46">
        <f t="shared" si="35"/>
        <v>9.0897754889969692E-2</v>
      </c>
    </row>
    <row r="217" spans="1:26" x14ac:dyDescent="0.3">
      <c r="A217" s="35" t="s">
        <v>230</v>
      </c>
      <c r="B217" s="36">
        <v>45280</v>
      </c>
      <c r="C217" s="36" t="str">
        <f t="shared" si="29"/>
        <v>Dec-2023</v>
      </c>
      <c r="D217" s="36" t="str">
        <f t="shared" si="30"/>
        <v>Q4-2023</v>
      </c>
      <c r="E217" s="36">
        <v>45305</v>
      </c>
      <c r="F217" s="36">
        <f t="shared" si="31"/>
        <v>45305</v>
      </c>
      <c r="G217" s="37">
        <f t="shared" si="32"/>
        <v>25</v>
      </c>
      <c r="H217" s="29">
        <f>IF(Table1[[#This Row],[LeadTimeDays]]&lt;=7,1,0)</f>
        <v>0</v>
      </c>
      <c r="I217" s="38" t="s">
        <v>647</v>
      </c>
      <c r="J217" s="38" t="s">
        <v>654</v>
      </c>
      <c r="K217" s="38" t="s">
        <v>691</v>
      </c>
      <c r="L217" s="30" t="str">
        <f t="shared" si="33"/>
        <v>Asia→India→Mumbai</v>
      </c>
      <c r="M217" s="38" t="s">
        <v>703</v>
      </c>
      <c r="N217" s="38" t="s">
        <v>709</v>
      </c>
      <c r="O217" s="38" t="s">
        <v>716</v>
      </c>
      <c r="P217" s="38" t="s">
        <v>732</v>
      </c>
      <c r="Q217" s="38" t="s">
        <v>950</v>
      </c>
      <c r="R217" s="39">
        <v>1085.6099999999999</v>
      </c>
      <c r="S217" s="39">
        <v>1246.4100000000001</v>
      </c>
      <c r="T217" s="39" t="str">
        <f>IF('standardised dimensions'!$R217&lt;=_xlfn.PERCENTILE.INC( R217:R838,0.25),"Low",IF(S217&lt;=_xlfn.PERCENTILE.INC(R217:R838,0.5),"Medium","High"))</f>
        <v>High</v>
      </c>
      <c r="U217" s="40">
        <v>0.113</v>
      </c>
      <c r="V217" s="37">
        <v>7</v>
      </c>
      <c r="W217" s="39">
        <f t="shared" si="27"/>
        <v>7738.9596900000006</v>
      </c>
      <c r="X217" s="39">
        <f t="shared" si="28"/>
        <v>7599.2699999999995</v>
      </c>
      <c r="Y217" s="39">
        <f t="shared" si="34"/>
        <v>139.68969000000106</v>
      </c>
      <c r="Z217" s="40">
        <f t="shared" si="35"/>
        <v>1.8050189637310417E-2</v>
      </c>
    </row>
    <row r="218" spans="1:26" x14ac:dyDescent="0.3">
      <c r="A218" s="41" t="s">
        <v>231</v>
      </c>
      <c r="B218" s="42">
        <v>44948</v>
      </c>
      <c r="C218" s="42" t="str">
        <f t="shared" si="29"/>
        <v>Jan-2023</v>
      </c>
      <c r="D218" s="42" t="str">
        <f t="shared" si="30"/>
        <v>Q1-2023</v>
      </c>
      <c r="E218" s="42">
        <v>44947</v>
      </c>
      <c r="F218" s="42">
        <f t="shared" si="31"/>
        <v>44948</v>
      </c>
      <c r="G218" s="43">
        <f t="shared" si="32"/>
        <v>0</v>
      </c>
      <c r="H218" s="29">
        <f>IF(Table1[[#This Row],[LeadTimeDays]]&lt;=7,1,0)</f>
        <v>1</v>
      </c>
      <c r="I218" s="44" t="s">
        <v>649</v>
      </c>
      <c r="J218" s="44" t="s">
        <v>656</v>
      </c>
      <c r="K218" s="44" t="s">
        <v>684</v>
      </c>
      <c r="L218" s="30" t="str">
        <f t="shared" si="33"/>
        <v>Europe→Germany→Munich</v>
      </c>
      <c r="M218" s="44" t="s">
        <v>701</v>
      </c>
      <c r="N218" s="44" t="s">
        <v>711</v>
      </c>
      <c r="O218" s="44" t="s">
        <v>721</v>
      </c>
      <c r="P218" s="44" t="s">
        <v>732</v>
      </c>
      <c r="Q218" s="44" t="s">
        <v>951</v>
      </c>
      <c r="R218" s="45">
        <v>150.86000000000001</v>
      </c>
      <c r="S218" s="45">
        <v>346.96</v>
      </c>
      <c r="T218" s="45" t="str">
        <f>IF('standardised dimensions'!$R218&lt;=_xlfn.PERCENTILE.INC( R218:R839,0.25),"Low",IF(S218&lt;=_xlfn.PERCENTILE.INC(R218:R839,0.5),"Medium","High"))</f>
        <v>Low</v>
      </c>
      <c r="U218" s="46">
        <v>0.19600000000000001</v>
      </c>
      <c r="V218" s="43">
        <v>8</v>
      </c>
      <c r="W218" s="45">
        <f t="shared" si="27"/>
        <v>2231.6467200000002</v>
      </c>
      <c r="X218" s="45">
        <f t="shared" si="28"/>
        <v>1206.8800000000001</v>
      </c>
      <c r="Y218" s="45">
        <f t="shared" si="34"/>
        <v>1024.7667200000001</v>
      </c>
      <c r="Z218" s="46">
        <f t="shared" si="35"/>
        <v>0.45919755614365343</v>
      </c>
    </row>
    <row r="219" spans="1:26" x14ac:dyDescent="0.3">
      <c r="A219" s="35" t="s">
        <v>232</v>
      </c>
      <c r="B219" s="36">
        <v>45576</v>
      </c>
      <c r="C219" s="36" t="str">
        <f t="shared" si="29"/>
        <v>Oct-2024</v>
      </c>
      <c r="D219" s="36" t="str">
        <f t="shared" si="30"/>
        <v>Q4-2024</v>
      </c>
      <c r="E219" s="36">
        <v>45605</v>
      </c>
      <c r="F219" s="36">
        <f t="shared" si="31"/>
        <v>45605</v>
      </c>
      <c r="G219" s="37">
        <f t="shared" si="32"/>
        <v>29</v>
      </c>
      <c r="H219" s="29">
        <f>IF(Table1[[#This Row],[LeadTimeDays]]&lt;=7,1,0)</f>
        <v>0</v>
      </c>
      <c r="I219" s="38" t="s">
        <v>647</v>
      </c>
      <c r="J219" s="38" t="s">
        <v>659</v>
      </c>
      <c r="K219" s="38" t="s">
        <v>685</v>
      </c>
      <c r="L219" s="30" t="str">
        <f t="shared" si="33"/>
        <v>Asia→China→Shanghai</v>
      </c>
      <c r="M219" s="38" t="s">
        <v>703</v>
      </c>
      <c r="N219" s="38" t="s">
        <v>708</v>
      </c>
      <c r="O219" s="38" t="s">
        <v>721</v>
      </c>
      <c r="P219" s="38" t="s">
        <v>728</v>
      </c>
      <c r="Q219" s="38" t="s">
        <v>952</v>
      </c>
      <c r="R219" s="39">
        <v>391.64</v>
      </c>
      <c r="S219" s="39">
        <v>504.76</v>
      </c>
      <c r="T219" s="39" t="str">
        <f>IF('standardised dimensions'!$R219&lt;=_xlfn.PERCENTILE.INC( R219:R840,0.25),"Low",IF(S219&lt;=_xlfn.PERCENTILE.INC(R219:R840,0.5),"Medium","High"))</f>
        <v>Medium</v>
      </c>
      <c r="U219" s="40">
        <v>4.0000000000000001E-3</v>
      </c>
      <c r="V219" s="37">
        <v>13</v>
      </c>
      <c r="W219" s="39">
        <f t="shared" si="27"/>
        <v>6535.6324800000002</v>
      </c>
      <c r="X219" s="39">
        <f t="shared" si="28"/>
        <v>5091.32</v>
      </c>
      <c r="Y219" s="39">
        <f t="shared" si="34"/>
        <v>1444.3124800000005</v>
      </c>
      <c r="Z219" s="40">
        <f t="shared" si="35"/>
        <v>0.22099046793402319</v>
      </c>
    </row>
    <row r="220" spans="1:26" x14ac:dyDescent="0.3">
      <c r="A220" s="41" t="s">
        <v>233</v>
      </c>
      <c r="B220" s="42">
        <v>45554</v>
      </c>
      <c r="C220" s="42" t="str">
        <f t="shared" si="29"/>
        <v>Sep-2024</v>
      </c>
      <c r="D220" s="42" t="str">
        <f t="shared" si="30"/>
        <v>Q3-2024</v>
      </c>
      <c r="E220" s="42">
        <v>45579</v>
      </c>
      <c r="F220" s="42">
        <f t="shared" si="31"/>
        <v>45579</v>
      </c>
      <c r="G220" s="43">
        <f t="shared" si="32"/>
        <v>25</v>
      </c>
      <c r="H220" s="29">
        <f>IF(Table1[[#This Row],[LeadTimeDays]]&lt;=7,1,0)</f>
        <v>0</v>
      </c>
      <c r="I220" s="44" t="s">
        <v>648</v>
      </c>
      <c r="J220" s="44" t="s">
        <v>655</v>
      </c>
      <c r="K220" s="44" t="s">
        <v>692</v>
      </c>
      <c r="L220" s="30" t="str">
        <f t="shared" si="33"/>
        <v>Americas→Brazil→Rio de Janeiro</v>
      </c>
      <c r="M220" s="44" t="s">
        <v>705</v>
      </c>
      <c r="N220" s="44" t="s">
        <v>707</v>
      </c>
      <c r="O220" s="44" t="s">
        <v>723</v>
      </c>
      <c r="P220" s="44" t="s">
        <v>728</v>
      </c>
      <c r="Q220" s="44" t="s">
        <v>953</v>
      </c>
      <c r="R220" s="45">
        <v>386.96</v>
      </c>
      <c r="S220" s="45">
        <v>937.46</v>
      </c>
      <c r="T220" s="45" t="str">
        <f>IF('standardised dimensions'!$R220&lt;=_xlfn.PERCENTILE.INC( R220:R841,0.25),"Low",IF(S220&lt;=_xlfn.PERCENTILE.INC(R220:R841,0.5),"Medium","High"))</f>
        <v>High</v>
      </c>
      <c r="U220" s="46">
        <v>0.26600000000000001</v>
      </c>
      <c r="V220" s="43">
        <v>41</v>
      </c>
      <c r="W220" s="45">
        <f t="shared" si="27"/>
        <v>28211.92124</v>
      </c>
      <c r="X220" s="45">
        <f t="shared" si="28"/>
        <v>15865.359999999999</v>
      </c>
      <c r="Y220" s="45">
        <f t="shared" si="34"/>
        <v>12346.561240000001</v>
      </c>
      <c r="Z220" s="46">
        <f t="shared" si="35"/>
        <v>0.43763631462626335</v>
      </c>
    </row>
    <row r="221" spans="1:26" x14ac:dyDescent="0.3">
      <c r="A221" s="35" t="s">
        <v>234</v>
      </c>
      <c r="B221" s="36">
        <v>45894</v>
      </c>
      <c r="C221" s="36" t="str">
        <f t="shared" si="29"/>
        <v>Aug-2025</v>
      </c>
      <c r="D221" s="36" t="str">
        <f t="shared" si="30"/>
        <v>Q3-2025</v>
      </c>
      <c r="E221" s="36">
        <v>45924</v>
      </c>
      <c r="F221" s="36">
        <f t="shared" si="31"/>
        <v>45924</v>
      </c>
      <c r="G221" s="37">
        <f t="shared" si="32"/>
        <v>30</v>
      </c>
      <c r="H221" s="29">
        <f>IF(Table1[[#This Row],[LeadTimeDays]]&lt;=7,1,0)</f>
        <v>0</v>
      </c>
      <c r="I221" s="38" t="s">
        <v>646</v>
      </c>
      <c r="J221" s="38" t="s">
        <v>650</v>
      </c>
      <c r="K221" s="38" t="s">
        <v>664</v>
      </c>
      <c r="L221" s="30" t="str">
        <f t="shared" si="33"/>
        <v>Africa→Kenya→Nairobi</v>
      </c>
      <c r="M221" s="38" t="s">
        <v>704</v>
      </c>
      <c r="N221" s="38" t="s">
        <v>711</v>
      </c>
      <c r="O221" s="38" t="s">
        <v>717</v>
      </c>
      <c r="P221" s="38" t="s">
        <v>727</v>
      </c>
      <c r="Q221" s="38" t="s">
        <v>954</v>
      </c>
      <c r="R221" s="39">
        <v>589.14</v>
      </c>
      <c r="S221" s="39">
        <v>1300.58</v>
      </c>
      <c r="T221" s="39" t="str">
        <f>IF('standardised dimensions'!$R221&lt;=_xlfn.PERCENTILE.INC( R221:R842,0.25),"Low",IF(S221&lt;=_xlfn.PERCENTILE.INC(R221:R842,0.5),"Medium","High"))</f>
        <v>High</v>
      </c>
      <c r="U221" s="40">
        <v>5.5E-2</v>
      </c>
      <c r="V221" s="37">
        <v>11</v>
      </c>
      <c r="W221" s="39">
        <f t="shared" si="27"/>
        <v>13519.529099999998</v>
      </c>
      <c r="X221" s="39">
        <f t="shared" si="28"/>
        <v>6480.54</v>
      </c>
      <c r="Y221" s="39">
        <f t="shared" si="34"/>
        <v>7038.989099999998</v>
      </c>
      <c r="Z221" s="40">
        <f t="shared" si="35"/>
        <v>0.52065342275863724</v>
      </c>
    </row>
    <row r="222" spans="1:26" x14ac:dyDescent="0.3">
      <c r="A222" s="41" t="s">
        <v>235</v>
      </c>
      <c r="B222" s="42">
        <v>45194</v>
      </c>
      <c r="C222" s="42" t="str">
        <f t="shared" si="29"/>
        <v>Sep-2023</v>
      </c>
      <c r="D222" s="42" t="str">
        <f t="shared" si="30"/>
        <v>Q3-2023</v>
      </c>
      <c r="E222" s="42">
        <v>45201</v>
      </c>
      <c r="F222" s="42">
        <f t="shared" si="31"/>
        <v>45201</v>
      </c>
      <c r="G222" s="43">
        <f t="shared" si="32"/>
        <v>7</v>
      </c>
      <c r="H222" s="29">
        <f>IF(Table1[[#This Row],[LeadTimeDays]]&lt;=7,1,0)</f>
        <v>1</v>
      </c>
      <c r="I222" s="44" t="s">
        <v>648</v>
      </c>
      <c r="J222" s="44" t="s">
        <v>660</v>
      </c>
      <c r="K222" s="44" t="s">
        <v>700</v>
      </c>
      <c r="L222" s="30" t="str">
        <f t="shared" si="33"/>
        <v>Americas→USA→New York</v>
      </c>
      <c r="M222" s="44" t="s">
        <v>702</v>
      </c>
      <c r="N222" s="44" t="s">
        <v>709</v>
      </c>
      <c r="O222" s="44" t="s">
        <v>714</v>
      </c>
      <c r="P222" s="44" t="s">
        <v>733</v>
      </c>
      <c r="Q222" s="44" t="s">
        <v>955</v>
      </c>
      <c r="R222" s="45">
        <v>145.58000000000001</v>
      </c>
      <c r="S222" s="45">
        <v>228.15</v>
      </c>
      <c r="T222" s="45" t="str">
        <f>IF('standardised dimensions'!$R222&lt;=_xlfn.PERCENTILE.INC( R222:R843,0.25),"Low",IF(S222&lt;=_xlfn.PERCENTILE.INC(R222:R843,0.5),"Medium","High"))</f>
        <v>Low</v>
      </c>
      <c r="U222" s="46">
        <v>0.20399999999999999</v>
      </c>
      <c r="V222" s="43">
        <v>5</v>
      </c>
      <c r="W222" s="45">
        <f t="shared" si="27"/>
        <v>908.03700000000003</v>
      </c>
      <c r="X222" s="45">
        <f t="shared" si="28"/>
        <v>727.90000000000009</v>
      </c>
      <c r="Y222" s="45">
        <f t="shared" si="34"/>
        <v>180.13699999999994</v>
      </c>
      <c r="Z222" s="46">
        <f t="shared" si="35"/>
        <v>0.19838068272548359</v>
      </c>
    </row>
    <row r="223" spans="1:26" x14ac:dyDescent="0.3">
      <c r="A223" s="35" t="s">
        <v>236</v>
      </c>
      <c r="B223" s="36">
        <v>45164</v>
      </c>
      <c r="C223" s="36" t="str">
        <f t="shared" si="29"/>
        <v>Aug-2023</v>
      </c>
      <c r="D223" s="36" t="str">
        <f t="shared" si="30"/>
        <v>Q3-2023</v>
      </c>
      <c r="E223" s="36">
        <v>45179</v>
      </c>
      <c r="F223" s="36">
        <f t="shared" si="31"/>
        <v>45179</v>
      </c>
      <c r="G223" s="37">
        <f t="shared" si="32"/>
        <v>15</v>
      </c>
      <c r="H223" s="29">
        <f>IF(Table1[[#This Row],[LeadTimeDays]]&lt;=7,1,0)</f>
        <v>0</v>
      </c>
      <c r="I223" s="38" t="s">
        <v>646</v>
      </c>
      <c r="J223" s="38" t="s">
        <v>661</v>
      </c>
      <c r="K223" s="38" t="s">
        <v>695</v>
      </c>
      <c r="L223" s="30" t="str">
        <f t="shared" si="33"/>
        <v>Africa→South Africa→Cape Town</v>
      </c>
      <c r="M223" s="38" t="s">
        <v>703</v>
      </c>
      <c r="N223" s="38" t="s">
        <v>711</v>
      </c>
      <c r="O223" s="38" t="s">
        <v>725</v>
      </c>
      <c r="P223" s="38" t="s">
        <v>727</v>
      </c>
      <c r="Q223" s="38" t="s">
        <v>956</v>
      </c>
      <c r="R223" s="39">
        <v>241.14</v>
      </c>
      <c r="S223" s="39">
        <v>496.52</v>
      </c>
      <c r="T223" s="39" t="str">
        <f>IF('standardised dimensions'!$R223&lt;=_xlfn.PERCENTILE.INC( R223:R844,0.25),"Low",IF(S223&lt;=_xlfn.PERCENTILE.INC(R223:R844,0.5),"Medium","High"))</f>
        <v>Medium</v>
      </c>
      <c r="U223" s="40">
        <v>9.2999999999999999E-2</v>
      </c>
      <c r="V223" s="37">
        <v>10</v>
      </c>
      <c r="W223" s="39">
        <f t="shared" si="27"/>
        <v>4503.4363999999996</v>
      </c>
      <c r="X223" s="39">
        <f t="shared" si="28"/>
        <v>2411.3999999999996</v>
      </c>
      <c r="Y223" s="39">
        <f t="shared" si="34"/>
        <v>2092.0364</v>
      </c>
      <c r="Z223" s="40">
        <f t="shared" si="35"/>
        <v>0.46454223268257994</v>
      </c>
    </row>
    <row r="224" spans="1:26" x14ac:dyDescent="0.3">
      <c r="A224" s="41" t="s">
        <v>237</v>
      </c>
      <c r="B224" s="42">
        <v>45854</v>
      </c>
      <c r="C224" s="42" t="str">
        <f t="shared" si="29"/>
        <v>Jul-2025</v>
      </c>
      <c r="D224" s="42" t="str">
        <f t="shared" si="30"/>
        <v>Q3-2025</v>
      </c>
      <c r="E224" s="42">
        <v>45855</v>
      </c>
      <c r="F224" s="42">
        <f t="shared" si="31"/>
        <v>45855</v>
      </c>
      <c r="G224" s="43">
        <f t="shared" si="32"/>
        <v>1</v>
      </c>
      <c r="H224" s="29">
        <f>IF(Table1[[#This Row],[LeadTimeDays]]&lt;=7,1,0)</f>
        <v>1</v>
      </c>
      <c r="I224" s="44" t="s">
        <v>646</v>
      </c>
      <c r="J224" s="44" t="s">
        <v>661</v>
      </c>
      <c r="K224" s="44" t="s">
        <v>687</v>
      </c>
      <c r="L224" s="30" t="str">
        <f t="shared" si="33"/>
        <v>Africa→South Africa→Durban</v>
      </c>
      <c r="M224" s="44" t="s">
        <v>705</v>
      </c>
      <c r="N224" s="44" t="s">
        <v>710</v>
      </c>
      <c r="O224" s="44" t="s">
        <v>717</v>
      </c>
      <c r="P224" s="44" t="s">
        <v>729</v>
      </c>
      <c r="Q224" s="44" t="s">
        <v>957</v>
      </c>
      <c r="R224" s="45">
        <v>1198.9000000000001</v>
      </c>
      <c r="S224" s="45">
        <v>2941.2</v>
      </c>
      <c r="T224" s="45" t="str">
        <f>IF('standardised dimensions'!$R224&lt;=_xlfn.PERCENTILE.INC( R224:R845,0.25),"Low",IF(S224&lt;=_xlfn.PERCENTILE.INC(R224:R845,0.5),"Medium","High"))</f>
        <v>High</v>
      </c>
      <c r="U224" s="46">
        <v>5.0999999999999997E-2</v>
      </c>
      <c r="V224" s="43">
        <v>24</v>
      </c>
      <c r="W224" s="45">
        <f t="shared" si="27"/>
        <v>66988.771199999988</v>
      </c>
      <c r="X224" s="45">
        <f t="shared" si="28"/>
        <v>28773.600000000002</v>
      </c>
      <c r="Y224" s="45">
        <f t="shared" si="34"/>
        <v>38215.171199999982</v>
      </c>
      <c r="Z224" s="46">
        <f t="shared" si="35"/>
        <v>0.57047129713583977</v>
      </c>
    </row>
    <row r="225" spans="1:26" x14ac:dyDescent="0.3">
      <c r="A225" s="35" t="s">
        <v>238</v>
      </c>
      <c r="B225" s="36">
        <v>45035</v>
      </c>
      <c r="C225" s="36" t="str">
        <f t="shared" si="29"/>
        <v>Apr-2023</v>
      </c>
      <c r="D225" s="36" t="str">
        <f t="shared" si="30"/>
        <v>Q2-2023</v>
      </c>
      <c r="E225" s="36">
        <v>45053</v>
      </c>
      <c r="F225" s="36">
        <f t="shared" si="31"/>
        <v>45053</v>
      </c>
      <c r="G225" s="37">
        <f t="shared" si="32"/>
        <v>18</v>
      </c>
      <c r="H225" s="29">
        <f>IF(Table1[[#This Row],[LeadTimeDays]]&lt;=7,1,0)</f>
        <v>0</v>
      </c>
      <c r="I225" s="38" t="s">
        <v>649</v>
      </c>
      <c r="J225" s="38" t="s">
        <v>658</v>
      </c>
      <c r="K225" s="38" t="s">
        <v>674</v>
      </c>
      <c r="L225" s="30" t="str">
        <f t="shared" si="33"/>
        <v>Europe→United Kingdom→Birmingham</v>
      </c>
      <c r="M225" s="38" t="s">
        <v>706</v>
      </c>
      <c r="N225" s="38" t="s">
        <v>707</v>
      </c>
      <c r="O225" s="38" t="s">
        <v>725</v>
      </c>
      <c r="P225" s="38" t="s">
        <v>731</v>
      </c>
      <c r="Q225" s="38" t="s">
        <v>958</v>
      </c>
      <c r="R225" s="39">
        <v>1089.1500000000001</v>
      </c>
      <c r="S225" s="39">
        <v>1088.2</v>
      </c>
      <c r="T225" s="39" t="str">
        <f>IF('standardised dimensions'!$R225&lt;=_xlfn.PERCENTILE.INC( R225:R846,0.25),"Low",IF(S225&lt;=_xlfn.PERCENTILE.INC(R225:R846,0.5),"Medium","High"))</f>
        <v>High</v>
      </c>
      <c r="U225" s="40">
        <v>5.0999999999999997E-2</v>
      </c>
      <c r="V225" s="37">
        <v>15</v>
      </c>
      <c r="W225" s="39">
        <f t="shared" si="27"/>
        <v>15490.527</v>
      </c>
      <c r="X225" s="39">
        <f t="shared" si="28"/>
        <v>16337.250000000002</v>
      </c>
      <c r="Y225" s="39">
        <f t="shared" si="34"/>
        <v>-846.72300000000178</v>
      </c>
      <c r="Z225" s="40">
        <f t="shared" si="35"/>
        <v>-5.4660696824582002E-2</v>
      </c>
    </row>
    <row r="226" spans="1:26" x14ac:dyDescent="0.3">
      <c r="A226" s="41" t="s">
        <v>239</v>
      </c>
      <c r="B226" s="42">
        <v>45279</v>
      </c>
      <c r="C226" s="42" t="str">
        <f t="shared" si="29"/>
        <v>Dec-2023</v>
      </c>
      <c r="D226" s="42" t="str">
        <f t="shared" si="30"/>
        <v>Q4-2023</v>
      </c>
      <c r="E226" s="42">
        <v>45280</v>
      </c>
      <c r="F226" s="42">
        <f t="shared" si="31"/>
        <v>45280</v>
      </c>
      <c r="G226" s="43">
        <f t="shared" si="32"/>
        <v>1</v>
      </c>
      <c r="H226" s="29">
        <f>IF(Table1[[#This Row],[LeadTimeDays]]&lt;=7,1,0)</f>
        <v>1</v>
      </c>
      <c r="I226" s="44" t="s">
        <v>648</v>
      </c>
      <c r="J226" s="44" t="s">
        <v>655</v>
      </c>
      <c r="K226" s="44" t="s">
        <v>692</v>
      </c>
      <c r="L226" s="30" t="str">
        <f t="shared" si="33"/>
        <v>Americas→Brazil→Rio de Janeiro</v>
      </c>
      <c r="M226" s="44" t="s">
        <v>704</v>
      </c>
      <c r="N226" s="44" t="s">
        <v>710</v>
      </c>
      <c r="O226" s="44" t="s">
        <v>713</v>
      </c>
      <c r="P226" s="44" t="s">
        <v>730</v>
      </c>
      <c r="Q226" s="44" t="s">
        <v>959</v>
      </c>
      <c r="R226" s="45">
        <v>1080.43</v>
      </c>
      <c r="S226" s="45">
        <v>2529.15</v>
      </c>
      <c r="T226" s="45" t="str">
        <f>IF('standardised dimensions'!$R226&lt;=_xlfn.PERCENTILE.INC( R226:R847,0.25),"Low",IF(S226&lt;=_xlfn.PERCENTILE.INC(R226:R847,0.5),"Medium","High"))</f>
        <v>High</v>
      </c>
      <c r="U226" s="46">
        <v>0.14699999999999999</v>
      </c>
      <c r="V226" s="43">
        <v>10</v>
      </c>
      <c r="W226" s="45">
        <f t="shared" si="27"/>
        <v>21573.6495</v>
      </c>
      <c r="X226" s="45">
        <f t="shared" si="28"/>
        <v>10804.300000000001</v>
      </c>
      <c r="Y226" s="45">
        <f t="shared" si="34"/>
        <v>10769.349499999998</v>
      </c>
      <c r="Z226" s="46">
        <f t="shared" si="35"/>
        <v>0.49918997247081437</v>
      </c>
    </row>
    <row r="227" spans="1:26" x14ac:dyDescent="0.3">
      <c r="A227" s="35" t="s">
        <v>240</v>
      </c>
      <c r="B227" s="36">
        <v>45137</v>
      </c>
      <c r="C227" s="36" t="str">
        <f t="shared" si="29"/>
        <v>Jul-2023</v>
      </c>
      <c r="D227" s="36" t="str">
        <f t="shared" si="30"/>
        <v>Q3-2023</v>
      </c>
      <c r="E227" s="36">
        <v>45145</v>
      </c>
      <c r="F227" s="36">
        <f t="shared" si="31"/>
        <v>45145</v>
      </c>
      <c r="G227" s="37">
        <f t="shared" si="32"/>
        <v>8</v>
      </c>
      <c r="H227" s="29">
        <f>IF(Table1[[#This Row],[LeadTimeDays]]&lt;=7,1,0)</f>
        <v>0</v>
      </c>
      <c r="I227" s="38" t="s">
        <v>647</v>
      </c>
      <c r="J227" s="38" t="s">
        <v>652</v>
      </c>
      <c r="K227" s="38" t="s">
        <v>694</v>
      </c>
      <c r="L227" s="30" t="str">
        <f t="shared" si="33"/>
        <v>Asia→Japan→Nagoya</v>
      </c>
      <c r="M227" s="38" t="s">
        <v>702</v>
      </c>
      <c r="N227" s="38" t="s">
        <v>709</v>
      </c>
      <c r="O227" s="38" t="s">
        <v>720</v>
      </c>
      <c r="P227" s="38" t="s">
        <v>729</v>
      </c>
      <c r="Q227" s="38" t="s">
        <v>960</v>
      </c>
      <c r="R227" s="39">
        <v>1352.44</v>
      </c>
      <c r="S227" s="39">
        <v>2698.01</v>
      </c>
      <c r="T227" s="39" t="str">
        <f>IF('standardised dimensions'!$R227&lt;=_xlfn.PERCENTILE.INC( R227:R848,0.25),"Low",IF(S227&lt;=_xlfn.PERCENTILE.INC(R227:R848,0.5),"Medium","High"))</f>
        <v>High</v>
      </c>
      <c r="U227" s="40">
        <v>0.13100000000000001</v>
      </c>
      <c r="V227" s="37">
        <v>13</v>
      </c>
      <c r="W227" s="39">
        <f t="shared" si="27"/>
        <v>30479.418970000002</v>
      </c>
      <c r="X227" s="39">
        <f t="shared" si="28"/>
        <v>17581.72</v>
      </c>
      <c r="Y227" s="39">
        <f t="shared" si="34"/>
        <v>12897.698970000001</v>
      </c>
      <c r="Z227" s="40">
        <f t="shared" si="35"/>
        <v>0.42316091992090887</v>
      </c>
    </row>
    <row r="228" spans="1:26" x14ac:dyDescent="0.3">
      <c r="A228" s="41" t="s">
        <v>241</v>
      </c>
      <c r="B228" s="42">
        <v>45203</v>
      </c>
      <c r="C228" s="42" t="str">
        <f t="shared" si="29"/>
        <v>Oct-2023</v>
      </c>
      <c r="D228" s="42" t="str">
        <f t="shared" si="30"/>
        <v>Q4-2023</v>
      </c>
      <c r="E228" s="42">
        <v>45228</v>
      </c>
      <c r="F228" s="42">
        <f t="shared" si="31"/>
        <v>45228</v>
      </c>
      <c r="G228" s="43">
        <f t="shared" si="32"/>
        <v>25</v>
      </c>
      <c r="H228" s="29">
        <f>IF(Table1[[#This Row],[LeadTimeDays]]&lt;=7,1,0)</f>
        <v>0</v>
      </c>
      <c r="I228" s="44" t="s">
        <v>648</v>
      </c>
      <c r="J228" s="44" t="s">
        <v>660</v>
      </c>
      <c r="K228" s="44" t="s">
        <v>686</v>
      </c>
      <c r="L228" s="30" t="str">
        <f t="shared" si="33"/>
        <v>Americas→USA→San Francisco</v>
      </c>
      <c r="M228" s="44" t="s">
        <v>705</v>
      </c>
      <c r="N228" s="44" t="s">
        <v>710</v>
      </c>
      <c r="O228" s="44" t="s">
        <v>719</v>
      </c>
      <c r="P228" s="44" t="s">
        <v>733</v>
      </c>
      <c r="Q228" s="44" t="s">
        <v>961</v>
      </c>
      <c r="R228" s="45">
        <v>1239.8399999999999</v>
      </c>
      <c r="S228" s="45">
        <v>1482.75</v>
      </c>
      <c r="T228" s="45" t="str">
        <f>IF('standardised dimensions'!$R228&lt;=_xlfn.PERCENTILE.INC( R228:R849,0.25),"Low",IF(S228&lt;=_xlfn.PERCENTILE.INC(R228:R849,0.5),"Medium","High"))</f>
        <v>High</v>
      </c>
      <c r="U228" s="46">
        <v>6.7000000000000004E-2</v>
      </c>
      <c r="V228" s="43">
        <v>4</v>
      </c>
      <c r="W228" s="45">
        <f t="shared" si="27"/>
        <v>5533.6230000000005</v>
      </c>
      <c r="X228" s="45">
        <f t="shared" si="28"/>
        <v>4959.3599999999997</v>
      </c>
      <c r="Y228" s="45">
        <f t="shared" si="34"/>
        <v>574.26300000000083</v>
      </c>
      <c r="Z228" s="46">
        <f t="shared" si="35"/>
        <v>0.10377703721413634</v>
      </c>
    </row>
    <row r="229" spans="1:26" x14ac:dyDescent="0.3">
      <c r="A229" s="35" t="s">
        <v>242</v>
      </c>
      <c r="B229" s="36">
        <v>45879</v>
      </c>
      <c r="C229" s="36" t="str">
        <f t="shared" si="29"/>
        <v>Aug-2025</v>
      </c>
      <c r="D229" s="36" t="str">
        <f t="shared" si="30"/>
        <v>Q3-2025</v>
      </c>
      <c r="E229" s="36">
        <v>45899</v>
      </c>
      <c r="F229" s="36">
        <f t="shared" si="31"/>
        <v>45899</v>
      </c>
      <c r="G229" s="37">
        <f t="shared" si="32"/>
        <v>20</v>
      </c>
      <c r="H229" s="29">
        <f>IF(Table1[[#This Row],[LeadTimeDays]]&lt;=7,1,0)</f>
        <v>0</v>
      </c>
      <c r="I229" s="38" t="s">
        <v>648</v>
      </c>
      <c r="J229" s="38" t="s">
        <v>660</v>
      </c>
      <c r="K229" s="38" t="s">
        <v>686</v>
      </c>
      <c r="L229" s="30" t="str">
        <f t="shared" si="33"/>
        <v>Americas→USA→San Francisco</v>
      </c>
      <c r="M229" s="38" t="s">
        <v>701</v>
      </c>
      <c r="N229" s="38" t="s">
        <v>709</v>
      </c>
      <c r="O229" s="38" t="s">
        <v>723</v>
      </c>
      <c r="P229" s="38" t="s">
        <v>728</v>
      </c>
      <c r="Q229" s="38" t="s">
        <v>962</v>
      </c>
      <c r="R229" s="39">
        <v>933.29</v>
      </c>
      <c r="S229" s="39">
        <v>1456.81</v>
      </c>
      <c r="T229" s="39" t="str">
        <f>IF('standardised dimensions'!$R229&lt;=_xlfn.PERCENTILE.INC( R229:R850,0.25),"Low",IF(S229&lt;=_xlfn.PERCENTILE.INC(R229:R850,0.5),"Medium","High"))</f>
        <v>High</v>
      </c>
      <c r="U229" s="40">
        <v>0.123</v>
      </c>
      <c r="V229" s="37">
        <v>13</v>
      </c>
      <c r="W229" s="39">
        <f t="shared" si="27"/>
        <v>16609.090809999998</v>
      </c>
      <c r="X229" s="39">
        <f t="shared" si="28"/>
        <v>12132.77</v>
      </c>
      <c r="Y229" s="39">
        <f t="shared" si="34"/>
        <v>4476.3208099999974</v>
      </c>
      <c r="Z229" s="40">
        <f t="shared" si="35"/>
        <v>0.26951028573489977</v>
      </c>
    </row>
    <row r="230" spans="1:26" x14ac:dyDescent="0.3">
      <c r="A230" s="41" t="s">
        <v>243</v>
      </c>
      <c r="B230" s="42">
        <v>44992</v>
      </c>
      <c r="C230" s="42" t="str">
        <f t="shared" si="29"/>
        <v>Mar-2023</v>
      </c>
      <c r="D230" s="42" t="str">
        <f t="shared" si="30"/>
        <v>Q1-2023</v>
      </c>
      <c r="E230" s="42">
        <v>45017</v>
      </c>
      <c r="F230" s="42">
        <f t="shared" si="31"/>
        <v>45017</v>
      </c>
      <c r="G230" s="43">
        <f t="shared" si="32"/>
        <v>25</v>
      </c>
      <c r="H230" s="29">
        <f>IF(Table1[[#This Row],[LeadTimeDays]]&lt;=7,1,0)</f>
        <v>0</v>
      </c>
      <c r="I230" s="44" t="s">
        <v>646</v>
      </c>
      <c r="J230" s="44" t="s">
        <v>650</v>
      </c>
      <c r="K230" s="44" t="s">
        <v>664</v>
      </c>
      <c r="L230" s="30" t="str">
        <f t="shared" si="33"/>
        <v>Africa→Kenya→Nairobi</v>
      </c>
      <c r="M230" s="44" t="s">
        <v>704</v>
      </c>
      <c r="N230" s="44" t="s">
        <v>709</v>
      </c>
      <c r="O230" s="44" t="s">
        <v>726</v>
      </c>
      <c r="P230" s="44" t="s">
        <v>728</v>
      </c>
      <c r="Q230" s="44" t="s">
        <v>963</v>
      </c>
      <c r="R230" s="45">
        <v>1024.0999999999999</v>
      </c>
      <c r="S230" s="45">
        <v>918.19</v>
      </c>
      <c r="T230" s="45" t="str">
        <f>IF('standardised dimensions'!$R230&lt;=_xlfn.PERCENTILE.INC( R230:R851,0.25),"Low",IF(S230&lt;=_xlfn.PERCENTILE.INC(R230:R851,0.5),"Medium","High"))</f>
        <v>High</v>
      </c>
      <c r="U230" s="46">
        <v>0.189</v>
      </c>
      <c r="V230" s="43">
        <v>10</v>
      </c>
      <c r="W230" s="45">
        <f t="shared" si="27"/>
        <v>7446.5209000000004</v>
      </c>
      <c r="X230" s="45">
        <f t="shared" si="28"/>
        <v>10241</v>
      </c>
      <c r="Y230" s="45">
        <f t="shared" si="34"/>
        <v>-2794.4790999999996</v>
      </c>
      <c r="Z230" s="46">
        <f t="shared" si="35"/>
        <v>-0.37527311579827827</v>
      </c>
    </row>
    <row r="231" spans="1:26" x14ac:dyDescent="0.3">
      <c r="A231" s="35" t="s">
        <v>244</v>
      </c>
      <c r="B231" s="36">
        <v>45069</v>
      </c>
      <c r="C231" s="36" t="str">
        <f t="shared" si="29"/>
        <v>May-2023</v>
      </c>
      <c r="D231" s="36" t="str">
        <f t="shared" si="30"/>
        <v>Q2-2023</v>
      </c>
      <c r="E231" s="36">
        <v>45087</v>
      </c>
      <c r="F231" s="36">
        <f t="shared" si="31"/>
        <v>45087</v>
      </c>
      <c r="G231" s="37">
        <f t="shared" si="32"/>
        <v>18</v>
      </c>
      <c r="H231" s="29">
        <f>IF(Table1[[#This Row],[LeadTimeDays]]&lt;=7,1,0)</f>
        <v>0</v>
      </c>
      <c r="I231" s="38" t="s">
        <v>647</v>
      </c>
      <c r="J231" s="38" t="s">
        <v>659</v>
      </c>
      <c r="K231" s="38" t="s">
        <v>685</v>
      </c>
      <c r="L231" s="30" t="str">
        <f t="shared" si="33"/>
        <v>Asia→China→Shanghai</v>
      </c>
      <c r="M231" s="38" t="s">
        <v>701</v>
      </c>
      <c r="N231" s="38" t="s">
        <v>710</v>
      </c>
      <c r="O231" s="38" t="s">
        <v>718</v>
      </c>
      <c r="P231" s="38" t="s">
        <v>727</v>
      </c>
      <c r="Q231" s="38" t="s">
        <v>964</v>
      </c>
      <c r="R231" s="39">
        <v>54.62</v>
      </c>
      <c r="S231" s="39">
        <v>48.94</v>
      </c>
      <c r="T231" s="39" t="str">
        <f>IF('standardised dimensions'!$R231&lt;=_xlfn.PERCENTILE.INC( R231:R852,0.25),"Low",IF(S231&lt;=_xlfn.PERCENTILE.INC(R231:R852,0.5),"Medium","High"))</f>
        <v>Low</v>
      </c>
      <c r="U231" s="40">
        <v>0.14799999999999999</v>
      </c>
      <c r="V231" s="37">
        <v>16</v>
      </c>
      <c r="W231" s="39">
        <f t="shared" si="27"/>
        <v>667.15008</v>
      </c>
      <c r="X231" s="39">
        <f t="shared" si="28"/>
        <v>873.92</v>
      </c>
      <c r="Y231" s="39">
        <f t="shared" si="34"/>
        <v>-206.76991999999996</v>
      </c>
      <c r="Z231" s="40">
        <f t="shared" si="35"/>
        <v>-0.3099301434543783</v>
      </c>
    </row>
    <row r="232" spans="1:26" x14ac:dyDescent="0.3">
      <c r="A232" s="41" t="s">
        <v>245</v>
      </c>
      <c r="B232" s="42">
        <v>45771</v>
      </c>
      <c r="C232" s="42" t="str">
        <f t="shared" si="29"/>
        <v>Apr-2025</v>
      </c>
      <c r="D232" s="42" t="str">
        <f t="shared" si="30"/>
        <v>Q2-2025</v>
      </c>
      <c r="E232" s="42">
        <v>45783</v>
      </c>
      <c r="F232" s="42">
        <f t="shared" si="31"/>
        <v>45783</v>
      </c>
      <c r="G232" s="43">
        <f t="shared" si="32"/>
        <v>12</v>
      </c>
      <c r="H232" s="29">
        <f>IF(Table1[[#This Row],[LeadTimeDays]]&lt;=7,1,0)</f>
        <v>0</v>
      </c>
      <c r="I232" s="44" t="s">
        <v>648</v>
      </c>
      <c r="J232" s="44" t="s">
        <v>655</v>
      </c>
      <c r="K232" s="44" t="s">
        <v>672</v>
      </c>
      <c r="L232" s="30" t="str">
        <f t="shared" si="33"/>
        <v>Americas→Brazil→Brasília</v>
      </c>
      <c r="M232" s="44" t="s">
        <v>704</v>
      </c>
      <c r="N232" s="44" t="s">
        <v>708</v>
      </c>
      <c r="O232" s="44" t="s">
        <v>712</v>
      </c>
      <c r="P232" s="44" t="s">
        <v>730</v>
      </c>
      <c r="Q232" s="44" t="s">
        <v>965</v>
      </c>
      <c r="R232" s="45">
        <v>394.13</v>
      </c>
      <c r="S232" s="45">
        <v>932.29</v>
      </c>
      <c r="T232" s="45" t="str">
        <f>IF('standardised dimensions'!$R232&lt;=_xlfn.PERCENTILE.INC( R232:R853,0.25),"Low",IF(S232&lt;=_xlfn.PERCENTILE.INC(R232:R853,0.5),"Medium","High"))</f>
        <v>High</v>
      </c>
      <c r="U232" s="46">
        <v>0.109</v>
      </c>
      <c r="V232" s="43">
        <v>7</v>
      </c>
      <c r="W232" s="45">
        <f t="shared" si="27"/>
        <v>5814.6927299999998</v>
      </c>
      <c r="X232" s="45">
        <f t="shared" si="28"/>
        <v>2758.91</v>
      </c>
      <c r="Y232" s="45">
        <f t="shared" si="34"/>
        <v>3055.7827299999999</v>
      </c>
      <c r="Z232" s="46">
        <f t="shared" si="35"/>
        <v>0.5255278089303268</v>
      </c>
    </row>
    <row r="233" spans="1:26" x14ac:dyDescent="0.3">
      <c r="A233" s="35" t="s">
        <v>246</v>
      </c>
      <c r="B233" s="36">
        <v>45538</v>
      </c>
      <c r="C233" s="36" t="str">
        <f t="shared" si="29"/>
        <v>Sep-2024</v>
      </c>
      <c r="D233" s="36" t="str">
        <f t="shared" si="30"/>
        <v>Q3-2024</v>
      </c>
      <c r="E233" s="36">
        <v>45543</v>
      </c>
      <c r="F233" s="36">
        <f t="shared" si="31"/>
        <v>45543</v>
      </c>
      <c r="G233" s="37">
        <f t="shared" si="32"/>
        <v>5</v>
      </c>
      <c r="H233" s="29">
        <f>IF(Table1[[#This Row],[LeadTimeDays]]&lt;=7,1,0)</f>
        <v>1</v>
      </c>
      <c r="I233" s="38" t="s">
        <v>646</v>
      </c>
      <c r="J233" s="38" t="s">
        <v>651</v>
      </c>
      <c r="K233" s="38" t="s">
        <v>665</v>
      </c>
      <c r="L233" s="30" t="str">
        <f t="shared" si="33"/>
        <v>Africa→Nigeria→Lagos</v>
      </c>
      <c r="M233" s="38" t="s">
        <v>705</v>
      </c>
      <c r="N233" s="38" t="s">
        <v>711</v>
      </c>
      <c r="O233" s="38" t="s">
        <v>723</v>
      </c>
      <c r="P233" s="38" t="s">
        <v>728</v>
      </c>
      <c r="Q233" s="38" t="s">
        <v>966</v>
      </c>
      <c r="R233" s="39">
        <v>197.63</v>
      </c>
      <c r="S233" s="39">
        <v>325.79000000000002</v>
      </c>
      <c r="T233" s="39" t="str">
        <f>IF('standardised dimensions'!$R233&lt;=_xlfn.PERCENTILE.INC( R233:R854,0.25),"Low",IF(S233&lt;=_xlfn.PERCENTILE.INC(R233:R854,0.5),"Medium","High"))</f>
        <v>Low</v>
      </c>
      <c r="U233" s="40">
        <v>0.11600000000000001</v>
      </c>
      <c r="V233" s="37">
        <v>10</v>
      </c>
      <c r="W233" s="39">
        <f t="shared" si="27"/>
        <v>2879.9836</v>
      </c>
      <c r="X233" s="39">
        <f t="shared" si="28"/>
        <v>1976.3</v>
      </c>
      <c r="Y233" s="39">
        <f t="shared" si="34"/>
        <v>903.68360000000007</v>
      </c>
      <c r="Z233" s="40">
        <f t="shared" si="35"/>
        <v>0.31378081458519419</v>
      </c>
    </row>
    <row r="234" spans="1:26" x14ac:dyDescent="0.3">
      <c r="A234" s="41" t="s">
        <v>247</v>
      </c>
      <c r="B234" s="42">
        <v>45540</v>
      </c>
      <c r="C234" s="42" t="str">
        <f t="shared" si="29"/>
        <v>Sep-2024</v>
      </c>
      <c r="D234" s="42" t="str">
        <f t="shared" si="30"/>
        <v>Q3-2024</v>
      </c>
      <c r="E234" s="42">
        <v>45560</v>
      </c>
      <c r="F234" s="42">
        <f t="shared" si="31"/>
        <v>45560</v>
      </c>
      <c r="G234" s="43">
        <f t="shared" si="32"/>
        <v>20</v>
      </c>
      <c r="H234" s="29">
        <f>IF(Table1[[#This Row],[LeadTimeDays]]&lt;=7,1,0)</f>
        <v>0</v>
      </c>
      <c r="I234" s="44" t="s">
        <v>647</v>
      </c>
      <c r="J234" s="44" t="s">
        <v>652</v>
      </c>
      <c r="K234" s="44" t="s">
        <v>666</v>
      </c>
      <c r="L234" s="30" t="str">
        <f t="shared" si="33"/>
        <v>Asia→Japan→Osaka</v>
      </c>
      <c r="M234" s="44" t="s">
        <v>706</v>
      </c>
      <c r="N234" s="44" t="s">
        <v>710</v>
      </c>
      <c r="O234" s="44" t="s">
        <v>726</v>
      </c>
      <c r="P234" s="44" t="s">
        <v>732</v>
      </c>
      <c r="Q234" s="44" t="s">
        <v>967</v>
      </c>
      <c r="R234" s="45">
        <v>195.54</v>
      </c>
      <c r="S234" s="45">
        <v>405.97</v>
      </c>
      <c r="T234" s="45" t="str">
        <f>IF('standardised dimensions'!$R234&lt;=_xlfn.PERCENTILE.INC( R234:R855,0.25),"Low",IF(S234&lt;=_xlfn.PERCENTILE.INC(R234:R855,0.5),"Medium","High"))</f>
        <v>Medium</v>
      </c>
      <c r="U234" s="46">
        <v>0.187</v>
      </c>
      <c r="V234" s="43">
        <v>16</v>
      </c>
      <c r="W234" s="45">
        <f t="shared" si="27"/>
        <v>5280.8577599999999</v>
      </c>
      <c r="X234" s="45">
        <f t="shared" si="28"/>
        <v>3128.64</v>
      </c>
      <c r="Y234" s="45">
        <f t="shared" si="34"/>
        <v>2152.21776</v>
      </c>
      <c r="Z234" s="46">
        <f t="shared" si="35"/>
        <v>0.40755079152141377</v>
      </c>
    </row>
    <row r="235" spans="1:26" x14ac:dyDescent="0.3">
      <c r="A235" s="35" t="s">
        <v>248</v>
      </c>
      <c r="B235" s="36">
        <v>44999</v>
      </c>
      <c r="C235" s="36" t="str">
        <f t="shared" si="29"/>
        <v>Mar-2023</v>
      </c>
      <c r="D235" s="36" t="str">
        <f t="shared" si="30"/>
        <v>Q1-2023</v>
      </c>
      <c r="E235" s="36">
        <v>45015</v>
      </c>
      <c r="F235" s="36">
        <f t="shared" si="31"/>
        <v>45015</v>
      </c>
      <c r="G235" s="37">
        <f t="shared" si="32"/>
        <v>16</v>
      </c>
      <c r="H235" s="29">
        <f>IF(Table1[[#This Row],[LeadTimeDays]]&lt;=7,1,0)</f>
        <v>0</v>
      </c>
      <c r="I235" s="38" t="s">
        <v>646</v>
      </c>
      <c r="J235" s="38" t="s">
        <v>661</v>
      </c>
      <c r="K235" s="38" t="s">
        <v>695</v>
      </c>
      <c r="L235" s="30" t="str">
        <f t="shared" si="33"/>
        <v>Africa→South Africa→Cape Town</v>
      </c>
      <c r="M235" s="38" t="s">
        <v>704</v>
      </c>
      <c r="N235" s="38" t="s">
        <v>710</v>
      </c>
      <c r="O235" s="38" t="s">
        <v>723</v>
      </c>
      <c r="P235" s="38" t="s">
        <v>727</v>
      </c>
      <c r="Q235" s="38" t="s">
        <v>968</v>
      </c>
      <c r="R235" s="39">
        <v>1309.77</v>
      </c>
      <c r="S235" s="39">
        <v>1589.07</v>
      </c>
      <c r="T235" s="39" t="str">
        <f>IF('standardised dimensions'!$R235&lt;=_xlfn.PERCENTILE.INC( R235:R856,0.25),"Low",IF(S235&lt;=_xlfn.PERCENTILE.INC(R235:R856,0.5),"Medium","High"))</f>
        <v>High</v>
      </c>
      <c r="U235" s="40">
        <v>0.10199999999999999</v>
      </c>
      <c r="V235" s="37">
        <v>10</v>
      </c>
      <c r="W235" s="39">
        <f t="shared" si="27"/>
        <v>14269.848599999999</v>
      </c>
      <c r="X235" s="39">
        <f t="shared" si="28"/>
        <v>13097.7</v>
      </c>
      <c r="Y235" s="39">
        <f t="shared" si="34"/>
        <v>1172.1485999999986</v>
      </c>
      <c r="Z235" s="40">
        <f t="shared" si="35"/>
        <v>8.2141628328137886E-2</v>
      </c>
    </row>
    <row r="236" spans="1:26" x14ac:dyDescent="0.3">
      <c r="A236" s="41" t="s">
        <v>249</v>
      </c>
      <c r="B236" s="42">
        <v>45302</v>
      </c>
      <c r="C236" s="42" t="str">
        <f t="shared" si="29"/>
        <v>Jan-2024</v>
      </c>
      <c r="D236" s="42" t="str">
        <f t="shared" si="30"/>
        <v>Q1-2024</v>
      </c>
      <c r="E236" s="42">
        <v>45324</v>
      </c>
      <c r="F236" s="42">
        <f t="shared" si="31"/>
        <v>45324</v>
      </c>
      <c r="G236" s="43">
        <f t="shared" si="32"/>
        <v>22</v>
      </c>
      <c r="H236" s="29">
        <f>IF(Table1[[#This Row],[LeadTimeDays]]&lt;=7,1,0)</f>
        <v>0</v>
      </c>
      <c r="I236" s="44" t="s">
        <v>647</v>
      </c>
      <c r="J236" s="44" t="s">
        <v>652</v>
      </c>
      <c r="K236" s="44" t="s">
        <v>694</v>
      </c>
      <c r="L236" s="30" t="str">
        <f t="shared" si="33"/>
        <v>Asia→Japan→Nagoya</v>
      </c>
      <c r="M236" s="44" t="s">
        <v>705</v>
      </c>
      <c r="N236" s="44" t="s">
        <v>708</v>
      </c>
      <c r="O236" s="44" t="s">
        <v>1427</v>
      </c>
      <c r="P236" s="44" t="s">
        <v>728</v>
      </c>
      <c r="Q236" s="44" t="s">
        <v>969</v>
      </c>
      <c r="R236" s="45">
        <v>1237.68</v>
      </c>
      <c r="S236" s="45">
        <v>1432.8</v>
      </c>
      <c r="T236" s="45" t="str">
        <f>IF('standardised dimensions'!$R236&lt;=_xlfn.PERCENTILE.INC( R236:R857,0.25),"Low",IF(S236&lt;=_xlfn.PERCENTILE.INC(R236:R857,0.5),"Medium","High"))</f>
        <v>High</v>
      </c>
      <c r="U236" s="46">
        <v>6.8000000000000005E-2</v>
      </c>
      <c r="V236" s="43">
        <v>13</v>
      </c>
      <c r="W236" s="45">
        <f t="shared" si="27"/>
        <v>17359.804799999998</v>
      </c>
      <c r="X236" s="45">
        <f t="shared" si="28"/>
        <v>16089.84</v>
      </c>
      <c r="Y236" s="45">
        <f t="shared" si="34"/>
        <v>1269.9647999999979</v>
      </c>
      <c r="Z236" s="46">
        <f t="shared" si="35"/>
        <v>7.315547695559331E-2</v>
      </c>
    </row>
    <row r="237" spans="1:26" x14ac:dyDescent="0.3">
      <c r="A237" s="35" t="s">
        <v>250</v>
      </c>
      <c r="B237" s="36">
        <v>45548</v>
      </c>
      <c r="C237" s="36" t="str">
        <f t="shared" si="29"/>
        <v>Sep-2024</v>
      </c>
      <c r="D237" s="36" t="str">
        <f t="shared" si="30"/>
        <v>Q3-2024</v>
      </c>
      <c r="E237" s="36">
        <v>45567</v>
      </c>
      <c r="F237" s="36">
        <f t="shared" si="31"/>
        <v>45567</v>
      </c>
      <c r="G237" s="37">
        <f t="shared" si="32"/>
        <v>19</v>
      </c>
      <c r="H237" s="29">
        <f>IF(Table1[[#This Row],[LeadTimeDays]]&lt;=7,1,0)</f>
        <v>0</v>
      </c>
      <c r="I237" s="38" t="s">
        <v>646</v>
      </c>
      <c r="J237" s="38" t="s">
        <v>650</v>
      </c>
      <c r="K237" s="38" t="s">
        <v>675</v>
      </c>
      <c r="L237" s="30" t="str">
        <f t="shared" si="33"/>
        <v>Africa→Kenya→Mombasa</v>
      </c>
      <c r="M237" s="38" t="s">
        <v>705</v>
      </c>
      <c r="N237" s="38" t="s">
        <v>707</v>
      </c>
      <c r="O237" s="38" t="s">
        <v>724</v>
      </c>
      <c r="P237" s="38" t="s">
        <v>730</v>
      </c>
      <c r="Q237" s="38" t="s">
        <v>970</v>
      </c>
      <c r="R237" s="39">
        <v>1338.99</v>
      </c>
      <c r="S237" s="39">
        <v>1765.76</v>
      </c>
      <c r="T237" s="39" t="str">
        <f>IF('standardised dimensions'!$R237&lt;=_xlfn.PERCENTILE.INC( R237:R858,0.25),"Low",IF(S237&lt;=_xlfn.PERCENTILE.INC(R237:R858,0.5),"Medium","High"))</f>
        <v>High</v>
      </c>
      <c r="U237" s="40">
        <v>0.126</v>
      </c>
      <c r="V237" s="37">
        <v>24</v>
      </c>
      <c r="W237" s="39">
        <f t="shared" si="27"/>
        <v>37038.581760000001</v>
      </c>
      <c r="X237" s="39">
        <f t="shared" si="28"/>
        <v>32135.760000000002</v>
      </c>
      <c r="Y237" s="39">
        <f t="shared" si="34"/>
        <v>4902.8217599999989</v>
      </c>
      <c r="Z237" s="40">
        <f t="shared" si="35"/>
        <v>0.1323706666677725</v>
      </c>
    </row>
    <row r="238" spans="1:26" x14ac:dyDescent="0.3">
      <c r="A238" s="41" t="s">
        <v>251</v>
      </c>
      <c r="B238" s="42">
        <v>45855</v>
      </c>
      <c r="C238" s="42" t="str">
        <f t="shared" si="29"/>
        <v>Jul-2025</v>
      </c>
      <c r="D238" s="42" t="str">
        <f t="shared" si="30"/>
        <v>Q3-2025</v>
      </c>
      <c r="E238" s="42">
        <v>45861</v>
      </c>
      <c r="F238" s="42">
        <f t="shared" si="31"/>
        <v>45861</v>
      </c>
      <c r="G238" s="43">
        <f t="shared" si="32"/>
        <v>6</v>
      </c>
      <c r="H238" s="29">
        <f>IF(Table1[[#This Row],[LeadTimeDays]]&lt;=7,1,0)</f>
        <v>1</v>
      </c>
      <c r="I238" s="44" t="s">
        <v>648</v>
      </c>
      <c r="J238" s="44" t="s">
        <v>653</v>
      </c>
      <c r="K238" s="44" t="s">
        <v>688</v>
      </c>
      <c r="L238" s="30" t="str">
        <f t="shared" si="33"/>
        <v>Americas→Canada→Vancouver</v>
      </c>
      <c r="M238" s="44" t="s">
        <v>704</v>
      </c>
      <c r="N238" s="44" t="s">
        <v>708</v>
      </c>
      <c r="O238" s="44" t="s">
        <v>722</v>
      </c>
      <c r="P238" s="44" t="s">
        <v>727</v>
      </c>
      <c r="Q238" s="44" t="s">
        <v>971</v>
      </c>
      <c r="R238" s="45">
        <v>1364.89</v>
      </c>
      <c r="S238" s="45">
        <v>2757.54</v>
      </c>
      <c r="T238" s="45" t="str">
        <f>IF('standardised dimensions'!$R238&lt;=_xlfn.PERCENTILE.INC( R238:R859,0.25),"Low",IF(S238&lt;=_xlfn.PERCENTILE.INC(R238:R859,0.5),"Medium","High"))</f>
        <v>High</v>
      </c>
      <c r="U238" s="46">
        <v>0.17199999999999999</v>
      </c>
      <c r="V238" s="43">
        <v>61</v>
      </c>
      <c r="W238" s="45">
        <f t="shared" si="27"/>
        <v>139277.83032000001</v>
      </c>
      <c r="X238" s="45">
        <f t="shared" si="28"/>
        <v>83258.290000000008</v>
      </c>
      <c r="Y238" s="45">
        <f t="shared" si="34"/>
        <v>56019.54032</v>
      </c>
      <c r="Z238" s="46">
        <f t="shared" si="35"/>
        <v>0.4022143379983118</v>
      </c>
    </row>
    <row r="239" spans="1:26" x14ac:dyDescent="0.3">
      <c r="A239" s="35" t="s">
        <v>252</v>
      </c>
      <c r="B239" s="36">
        <v>45258</v>
      </c>
      <c r="C239" s="36" t="str">
        <f t="shared" si="29"/>
        <v>Nov-2023</v>
      </c>
      <c r="D239" s="36" t="str">
        <f t="shared" si="30"/>
        <v>Q4-2023</v>
      </c>
      <c r="E239" s="36">
        <v>45267</v>
      </c>
      <c r="F239" s="36">
        <f t="shared" si="31"/>
        <v>45267</v>
      </c>
      <c r="G239" s="37">
        <f t="shared" si="32"/>
        <v>9</v>
      </c>
      <c r="H239" s="29">
        <f>IF(Table1[[#This Row],[LeadTimeDays]]&lt;=7,1,0)</f>
        <v>0</v>
      </c>
      <c r="I239" s="38" t="s">
        <v>647</v>
      </c>
      <c r="J239" s="38" t="s">
        <v>654</v>
      </c>
      <c r="K239" s="38" t="s">
        <v>680</v>
      </c>
      <c r="L239" s="30" t="str">
        <f t="shared" si="33"/>
        <v>Asia→India→Delhi</v>
      </c>
      <c r="M239" s="38" t="s">
        <v>706</v>
      </c>
      <c r="N239" s="38" t="s">
        <v>709</v>
      </c>
      <c r="O239" s="38" t="s">
        <v>716</v>
      </c>
      <c r="P239" s="38" t="s">
        <v>730</v>
      </c>
      <c r="Q239" s="38" t="s">
        <v>972</v>
      </c>
      <c r="R239" s="39">
        <v>699.33</v>
      </c>
      <c r="S239" s="39">
        <v>873.75</v>
      </c>
      <c r="T239" s="39" t="str">
        <f>IF('standardised dimensions'!$R239&lt;=_xlfn.PERCENTILE.INC( R239:R860,0.25),"Low",IF(S239&lt;=_xlfn.PERCENTILE.INC(R239:R860,0.5),"Medium","High"))</f>
        <v>High</v>
      </c>
      <c r="U239" s="40">
        <v>0.23499999999999999</v>
      </c>
      <c r="V239" s="37">
        <v>10</v>
      </c>
      <c r="W239" s="39">
        <f t="shared" si="27"/>
        <v>6684.1875</v>
      </c>
      <c r="X239" s="39">
        <f t="shared" si="28"/>
        <v>6993.3</v>
      </c>
      <c r="Y239" s="39">
        <f t="shared" si="34"/>
        <v>-309.11250000000018</v>
      </c>
      <c r="Z239" s="40">
        <f t="shared" si="35"/>
        <v>-4.6245336475076469E-2</v>
      </c>
    </row>
    <row r="240" spans="1:26" x14ac:dyDescent="0.3">
      <c r="A240" s="41" t="s">
        <v>253</v>
      </c>
      <c r="B240" s="42">
        <v>45381</v>
      </c>
      <c r="C240" s="42" t="str">
        <f t="shared" si="29"/>
        <v>Mar-2024</v>
      </c>
      <c r="D240" s="42" t="str">
        <f t="shared" si="30"/>
        <v>Q1-2024</v>
      </c>
      <c r="E240" s="42">
        <v>45406</v>
      </c>
      <c r="F240" s="42">
        <f t="shared" si="31"/>
        <v>45406</v>
      </c>
      <c r="G240" s="43">
        <f t="shared" si="32"/>
        <v>25</v>
      </c>
      <c r="H240" s="29">
        <f>IF(Table1[[#This Row],[LeadTimeDays]]&lt;=7,1,0)</f>
        <v>0</v>
      </c>
      <c r="I240" s="44" t="s">
        <v>648</v>
      </c>
      <c r="J240" s="44" t="s">
        <v>660</v>
      </c>
      <c r="K240" s="44" t="s">
        <v>697</v>
      </c>
      <c r="L240" s="30" t="str">
        <f t="shared" si="33"/>
        <v>Americas→USA→Austin</v>
      </c>
      <c r="M240" s="44" t="s">
        <v>703</v>
      </c>
      <c r="N240" s="44" t="s">
        <v>708</v>
      </c>
      <c r="O240" s="44" t="s">
        <v>715</v>
      </c>
      <c r="P240" s="44" t="s">
        <v>731</v>
      </c>
      <c r="Q240" s="44" t="s">
        <v>973</v>
      </c>
      <c r="R240" s="45">
        <v>160.82</v>
      </c>
      <c r="S240" s="45">
        <v>258.52</v>
      </c>
      <c r="T240" s="45" t="str">
        <f>IF('standardised dimensions'!$R240&lt;=_xlfn.PERCENTILE.INC( R240:R861,0.25),"Low",IF(S240&lt;=_xlfn.PERCENTILE.INC(R240:R861,0.5),"Medium","High"))</f>
        <v>Low</v>
      </c>
      <c r="U240" s="46">
        <v>0.13</v>
      </c>
      <c r="V240" s="43">
        <v>17</v>
      </c>
      <c r="W240" s="45">
        <f t="shared" si="27"/>
        <v>3823.5108</v>
      </c>
      <c r="X240" s="45">
        <f t="shared" si="28"/>
        <v>2733.94</v>
      </c>
      <c r="Y240" s="45">
        <f t="shared" si="34"/>
        <v>1089.5708</v>
      </c>
      <c r="Z240" s="46">
        <f t="shared" si="35"/>
        <v>0.28496605789631874</v>
      </c>
    </row>
    <row r="241" spans="1:26" x14ac:dyDescent="0.3">
      <c r="A241" s="35" t="s">
        <v>254</v>
      </c>
      <c r="B241" s="36">
        <v>45188</v>
      </c>
      <c r="C241" s="36" t="str">
        <f t="shared" si="29"/>
        <v>Sep-2023</v>
      </c>
      <c r="D241" s="36" t="str">
        <f t="shared" si="30"/>
        <v>Q3-2023</v>
      </c>
      <c r="E241" s="36">
        <v>45207</v>
      </c>
      <c r="F241" s="36">
        <f t="shared" si="31"/>
        <v>45207</v>
      </c>
      <c r="G241" s="37">
        <f t="shared" si="32"/>
        <v>19</v>
      </c>
      <c r="H241" s="29">
        <f>IF(Table1[[#This Row],[LeadTimeDays]]&lt;=7,1,0)</f>
        <v>0</v>
      </c>
      <c r="I241" s="38" t="s">
        <v>647</v>
      </c>
      <c r="J241" s="38" t="s">
        <v>654</v>
      </c>
      <c r="K241" s="38" t="s">
        <v>668</v>
      </c>
      <c r="L241" s="30" t="str">
        <f t="shared" si="33"/>
        <v>Asia→India→Bengaluru</v>
      </c>
      <c r="M241" s="38" t="s">
        <v>702</v>
      </c>
      <c r="N241" s="38" t="s">
        <v>711</v>
      </c>
      <c r="O241" s="38" t="s">
        <v>713</v>
      </c>
      <c r="P241" s="38" t="s">
        <v>728</v>
      </c>
      <c r="Q241" s="38" t="s">
        <v>974</v>
      </c>
      <c r="R241" s="39">
        <v>385.32</v>
      </c>
      <c r="S241" s="39">
        <v>606.76</v>
      </c>
      <c r="T241" s="39" t="str">
        <f>IF('standardised dimensions'!$R241&lt;=_xlfn.PERCENTILE.INC( R241:R862,0.25),"Low",IF(S241&lt;=_xlfn.PERCENTILE.INC(R241:R862,0.5),"Medium","High"))</f>
        <v>Medium</v>
      </c>
      <c r="U241" s="40">
        <v>8.5999999999999993E-2</v>
      </c>
      <c r="V241" s="37">
        <v>8</v>
      </c>
      <c r="W241" s="39">
        <f t="shared" si="27"/>
        <v>4436.6291200000005</v>
      </c>
      <c r="X241" s="39">
        <f t="shared" si="28"/>
        <v>3082.56</v>
      </c>
      <c r="Y241" s="39">
        <f t="shared" si="34"/>
        <v>1354.0691200000006</v>
      </c>
      <c r="Z241" s="40">
        <f t="shared" si="35"/>
        <v>0.30520223425842735</v>
      </c>
    </row>
    <row r="242" spans="1:26" x14ac:dyDescent="0.3">
      <c r="A242" s="41" t="s">
        <v>255</v>
      </c>
      <c r="B242" s="42">
        <v>45793</v>
      </c>
      <c r="C242" s="42" t="str">
        <f t="shared" si="29"/>
        <v>May-2025</v>
      </c>
      <c r="D242" s="42" t="str">
        <f t="shared" si="30"/>
        <v>Q2-2025</v>
      </c>
      <c r="E242" s="42">
        <v>45804</v>
      </c>
      <c r="F242" s="42">
        <f t="shared" si="31"/>
        <v>45804</v>
      </c>
      <c r="G242" s="43">
        <f t="shared" si="32"/>
        <v>11</v>
      </c>
      <c r="H242" s="29">
        <f>IF(Table1[[#This Row],[LeadTimeDays]]&lt;=7,1,0)</f>
        <v>0</v>
      </c>
      <c r="I242" s="44" t="s">
        <v>647</v>
      </c>
      <c r="J242" s="44" t="s">
        <v>659</v>
      </c>
      <c r="K242" s="44" t="s">
        <v>699</v>
      </c>
      <c r="L242" s="30" t="str">
        <f t="shared" si="33"/>
        <v>Asia→China→Beijing</v>
      </c>
      <c r="M242" s="44" t="s">
        <v>706</v>
      </c>
      <c r="N242" s="44" t="s">
        <v>708</v>
      </c>
      <c r="O242" s="44" t="s">
        <v>721</v>
      </c>
      <c r="P242" s="44" t="s">
        <v>730</v>
      </c>
      <c r="Q242" s="44" t="s">
        <v>975</v>
      </c>
      <c r="R242" s="45">
        <v>918.12</v>
      </c>
      <c r="S242" s="45">
        <v>1337.69</v>
      </c>
      <c r="T242" s="45" t="str">
        <f>IF('standardised dimensions'!$R242&lt;=_xlfn.PERCENTILE.INC( R242:R863,0.25),"Low",IF(S242&lt;=_xlfn.PERCENTILE.INC(R242:R863,0.5),"Medium","High"))</f>
        <v>High</v>
      </c>
      <c r="U242" s="46">
        <v>9.5000000000000001E-2</v>
      </c>
      <c r="V242" s="43">
        <v>8</v>
      </c>
      <c r="W242" s="45">
        <f t="shared" si="27"/>
        <v>9684.8756000000012</v>
      </c>
      <c r="X242" s="45">
        <f t="shared" si="28"/>
        <v>7344.96</v>
      </c>
      <c r="Y242" s="45">
        <f t="shared" si="34"/>
        <v>2339.9156000000012</v>
      </c>
      <c r="Z242" s="46">
        <f t="shared" si="35"/>
        <v>0.24160512707050164</v>
      </c>
    </row>
    <row r="243" spans="1:26" x14ac:dyDescent="0.3">
      <c r="A243" s="35" t="s">
        <v>256</v>
      </c>
      <c r="B243" s="36">
        <v>45871</v>
      </c>
      <c r="C243" s="36" t="str">
        <f t="shared" si="29"/>
        <v>Aug-2025</v>
      </c>
      <c r="D243" s="36" t="str">
        <f t="shared" si="30"/>
        <v>Q3-2025</v>
      </c>
      <c r="E243" s="36">
        <v>45877</v>
      </c>
      <c r="F243" s="36">
        <f t="shared" si="31"/>
        <v>45877</v>
      </c>
      <c r="G243" s="37">
        <f t="shared" si="32"/>
        <v>6</v>
      </c>
      <c r="H243" s="29">
        <f>IF(Table1[[#This Row],[LeadTimeDays]]&lt;=7,1,0)</f>
        <v>1</v>
      </c>
      <c r="I243" s="38" t="s">
        <v>647</v>
      </c>
      <c r="J243" s="38" t="s">
        <v>652</v>
      </c>
      <c r="K243" s="38" t="s">
        <v>666</v>
      </c>
      <c r="L243" s="30" t="str">
        <f t="shared" si="33"/>
        <v>Asia→Japan→Osaka</v>
      </c>
      <c r="M243" s="38" t="s">
        <v>704</v>
      </c>
      <c r="N243" s="38" t="s">
        <v>711</v>
      </c>
      <c r="O243" s="38" t="s">
        <v>725</v>
      </c>
      <c r="P243" s="38" t="s">
        <v>731</v>
      </c>
      <c r="Q243" s="38" t="s">
        <v>976</v>
      </c>
      <c r="R243" s="39">
        <v>1225.94</v>
      </c>
      <c r="S243" s="39">
        <v>1793.08</v>
      </c>
      <c r="T243" s="39" t="str">
        <f>IF('standardised dimensions'!$R243&lt;=_xlfn.PERCENTILE.INC( R243:R864,0.25),"Low",IF(S243&lt;=_xlfn.PERCENTILE.INC(R243:R864,0.5),"Medium","High"))</f>
        <v>High</v>
      </c>
      <c r="U243" s="40">
        <v>0.13600000000000001</v>
      </c>
      <c r="V243" s="37">
        <v>22</v>
      </c>
      <c r="W243" s="39">
        <f t="shared" si="27"/>
        <v>34082.864639999993</v>
      </c>
      <c r="X243" s="39">
        <f t="shared" si="28"/>
        <v>26970.68</v>
      </c>
      <c r="Y243" s="39">
        <f t="shared" si="34"/>
        <v>7112.1846399999922</v>
      </c>
      <c r="Z243" s="40">
        <f t="shared" si="35"/>
        <v>0.20867332353434462</v>
      </c>
    </row>
    <row r="244" spans="1:26" x14ac:dyDescent="0.3">
      <c r="A244" s="41" t="s">
        <v>257</v>
      </c>
      <c r="B244" s="42">
        <v>45630</v>
      </c>
      <c r="C244" s="42" t="str">
        <f t="shared" si="29"/>
        <v>Dec-2024</v>
      </c>
      <c r="D244" s="42" t="str">
        <f t="shared" si="30"/>
        <v>Q4-2024</v>
      </c>
      <c r="E244" s="42">
        <v>45638</v>
      </c>
      <c r="F244" s="42">
        <f t="shared" si="31"/>
        <v>45638</v>
      </c>
      <c r="G244" s="43">
        <f t="shared" si="32"/>
        <v>8</v>
      </c>
      <c r="H244" s="29">
        <f>IF(Table1[[#This Row],[LeadTimeDays]]&lt;=7,1,0)</f>
        <v>0</v>
      </c>
      <c r="I244" s="44" t="s">
        <v>649</v>
      </c>
      <c r="J244" s="44" t="s">
        <v>656</v>
      </c>
      <c r="K244" s="44" t="s">
        <v>698</v>
      </c>
      <c r="L244" s="30" t="str">
        <f t="shared" si="33"/>
        <v>Europe→Germany→Frankfurt</v>
      </c>
      <c r="M244" s="44" t="s">
        <v>706</v>
      </c>
      <c r="N244" s="44" t="s">
        <v>709</v>
      </c>
      <c r="O244" s="44" t="s">
        <v>717</v>
      </c>
      <c r="P244" s="44" t="s">
        <v>728</v>
      </c>
      <c r="Q244" s="44" t="s">
        <v>977</v>
      </c>
      <c r="R244" s="45">
        <v>72.06</v>
      </c>
      <c r="S244" s="45">
        <v>122.74</v>
      </c>
      <c r="T244" s="45" t="str">
        <f>IF('standardised dimensions'!$R244&lt;=_xlfn.PERCENTILE.INC( R244:R865,0.25),"Low",IF(S244&lt;=_xlfn.PERCENTILE.INC(R244:R865,0.5),"Medium","High"))</f>
        <v>Low</v>
      </c>
      <c r="U244" s="46">
        <v>0.23799999999999999</v>
      </c>
      <c r="V244" s="43">
        <v>8</v>
      </c>
      <c r="W244" s="45">
        <f t="shared" si="27"/>
        <v>748.22303999999997</v>
      </c>
      <c r="X244" s="45">
        <f t="shared" si="28"/>
        <v>576.48</v>
      </c>
      <c r="Y244" s="45">
        <f t="shared" si="34"/>
        <v>171.74303999999995</v>
      </c>
      <c r="Z244" s="46">
        <f t="shared" si="35"/>
        <v>0.22953455162246802</v>
      </c>
    </row>
    <row r="245" spans="1:26" x14ac:dyDescent="0.3">
      <c r="A245" s="35" t="s">
        <v>258</v>
      </c>
      <c r="B245" s="36">
        <v>45035</v>
      </c>
      <c r="C245" s="36" t="str">
        <f t="shared" si="29"/>
        <v>Apr-2023</v>
      </c>
      <c r="D245" s="36" t="str">
        <f t="shared" si="30"/>
        <v>Q2-2023</v>
      </c>
      <c r="E245" s="36">
        <v>45044</v>
      </c>
      <c r="F245" s="36">
        <f t="shared" si="31"/>
        <v>45044</v>
      </c>
      <c r="G245" s="37">
        <f t="shared" si="32"/>
        <v>9</v>
      </c>
      <c r="H245" s="29">
        <f>IF(Table1[[#This Row],[LeadTimeDays]]&lt;=7,1,0)</f>
        <v>0</v>
      </c>
      <c r="I245" s="38" t="s">
        <v>648</v>
      </c>
      <c r="J245" s="38" t="s">
        <v>655</v>
      </c>
      <c r="K245" s="38" t="s">
        <v>692</v>
      </c>
      <c r="L245" s="30" t="str">
        <f t="shared" si="33"/>
        <v>Americas→Brazil→Rio de Janeiro</v>
      </c>
      <c r="M245" s="38" t="s">
        <v>701</v>
      </c>
      <c r="N245" s="38" t="s">
        <v>710</v>
      </c>
      <c r="O245" s="38" t="s">
        <v>724</v>
      </c>
      <c r="P245" s="38" t="s">
        <v>730</v>
      </c>
      <c r="Q245" s="38" t="s">
        <v>978</v>
      </c>
      <c r="R245" s="39">
        <v>1013.54</v>
      </c>
      <c r="S245" s="39">
        <v>927.93</v>
      </c>
      <c r="T245" s="39" t="str">
        <f>IF('standardised dimensions'!$R245&lt;=_xlfn.PERCENTILE.INC( R245:R866,0.25),"Low",IF(S245&lt;=_xlfn.PERCENTILE.INC(R245:R866,0.5),"Medium","High"))</f>
        <v>High</v>
      </c>
      <c r="U245" s="40">
        <v>0.17499999999999999</v>
      </c>
      <c r="V245" s="37">
        <v>16</v>
      </c>
      <c r="W245" s="39">
        <f t="shared" si="27"/>
        <v>12248.675999999999</v>
      </c>
      <c r="X245" s="39">
        <f t="shared" si="28"/>
        <v>16216.64</v>
      </c>
      <c r="Y245" s="39">
        <f t="shared" si="34"/>
        <v>-3967.9639999999999</v>
      </c>
      <c r="Z245" s="40">
        <f t="shared" si="35"/>
        <v>-0.32395044166406234</v>
      </c>
    </row>
    <row r="246" spans="1:26" x14ac:dyDescent="0.3">
      <c r="A246" s="41" t="s">
        <v>259</v>
      </c>
      <c r="B246" s="42">
        <v>45357</v>
      </c>
      <c r="C246" s="42" t="str">
        <f t="shared" si="29"/>
        <v>Mar-2024</v>
      </c>
      <c r="D246" s="42" t="str">
        <f t="shared" si="30"/>
        <v>Q1-2024</v>
      </c>
      <c r="E246" s="42">
        <v>45377</v>
      </c>
      <c r="F246" s="42">
        <f t="shared" si="31"/>
        <v>45377</v>
      </c>
      <c r="G246" s="43">
        <f t="shared" si="32"/>
        <v>20</v>
      </c>
      <c r="H246" s="29">
        <f>IF(Table1[[#This Row],[LeadTimeDays]]&lt;=7,1,0)</f>
        <v>0</v>
      </c>
      <c r="I246" s="44" t="s">
        <v>646</v>
      </c>
      <c r="J246" s="44" t="s">
        <v>651</v>
      </c>
      <c r="K246" s="44" t="s">
        <v>663</v>
      </c>
      <c r="L246" s="30" t="str">
        <f t="shared" si="33"/>
        <v>Africa→Nigeria→Port Harcourt</v>
      </c>
      <c r="M246" s="44" t="s">
        <v>704</v>
      </c>
      <c r="N246" s="44" t="s">
        <v>709</v>
      </c>
      <c r="O246" s="44" t="s">
        <v>714</v>
      </c>
      <c r="P246" s="44" t="s">
        <v>730</v>
      </c>
      <c r="Q246" s="44" t="s">
        <v>979</v>
      </c>
      <c r="R246" s="45">
        <v>65.64</v>
      </c>
      <c r="S246" s="45">
        <v>151.88</v>
      </c>
      <c r="T246" s="45" t="str">
        <f>IF('standardised dimensions'!$R246&lt;=_xlfn.PERCENTILE.INC( R246:R867,0.25),"Low",IF(S246&lt;=_xlfn.PERCENTILE.INC(R246:R867,0.5),"Medium","High"))</f>
        <v>Low</v>
      </c>
      <c r="U246" s="46">
        <v>0.16700000000000001</v>
      </c>
      <c r="V246" s="43">
        <v>23</v>
      </c>
      <c r="W246" s="45">
        <f t="shared" si="27"/>
        <v>2909.8689199999999</v>
      </c>
      <c r="X246" s="45">
        <f t="shared" si="28"/>
        <v>1509.72</v>
      </c>
      <c r="Y246" s="45">
        <f t="shared" si="34"/>
        <v>1400.1489199999999</v>
      </c>
      <c r="Z246" s="46">
        <f t="shared" si="35"/>
        <v>0.48117250587356353</v>
      </c>
    </row>
    <row r="247" spans="1:26" x14ac:dyDescent="0.3">
      <c r="A247" s="35" t="s">
        <v>260</v>
      </c>
      <c r="B247" s="36">
        <v>45338</v>
      </c>
      <c r="C247" s="36" t="str">
        <f t="shared" si="29"/>
        <v>Feb-2024</v>
      </c>
      <c r="D247" s="36" t="str">
        <f t="shared" si="30"/>
        <v>Q1-2024</v>
      </c>
      <c r="E247" s="36">
        <v>45355</v>
      </c>
      <c r="F247" s="36">
        <f t="shared" si="31"/>
        <v>45355</v>
      </c>
      <c r="G247" s="37">
        <f t="shared" si="32"/>
        <v>17</v>
      </c>
      <c r="H247" s="29">
        <f>IF(Table1[[#This Row],[LeadTimeDays]]&lt;=7,1,0)</f>
        <v>0</v>
      </c>
      <c r="I247" s="38" t="s">
        <v>648</v>
      </c>
      <c r="J247" s="38" t="s">
        <v>653</v>
      </c>
      <c r="K247" s="38" t="s">
        <v>681</v>
      </c>
      <c r="L247" s="30" t="str">
        <f t="shared" si="33"/>
        <v>Americas→Canada→Montreal</v>
      </c>
      <c r="M247" s="38" t="s">
        <v>703</v>
      </c>
      <c r="N247" s="38" t="s">
        <v>707</v>
      </c>
      <c r="O247" s="38" t="s">
        <v>726</v>
      </c>
      <c r="P247" s="38" t="s">
        <v>731</v>
      </c>
      <c r="Q247" s="38" t="s">
        <v>980</v>
      </c>
      <c r="R247" s="39">
        <v>1350.98</v>
      </c>
      <c r="S247" s="39">
        <v>2210.4</v>
      </c>
      <c r="T247" s="39" t="str">
        <f>IF('standardised dimensions'!$R247&lt;=_xlfn.PERCENTILE.INC( R247:R868,0.25),"Low",IF(S247&lt;=_xlfn.PERCENTILE.INC(R247:R868,0.5),"Medium","High"))</f>
        <v>High</v>
      </c>
      <c r="U247" s="40">
        <v>0.26300000000000001</v>
      </c>
      <c r="V247" s="37">
        <v>6</v>
      </c>
      <c r="W247" s="39">
        <f t="shared" si="27"/>
        <v>9774.3888000000006</v>
      </c>
      <c r="X247" s="39">
        <f t="shared" si="28"/>
        <v>8105.88</v>
      </c>
      <c r="Y247" s="39">
        <f t="shared" si="34"/>
        <v>1668.5088000000005</v>
      </c>
      <c r="Z247" s="40">
        <f t="shared" si="35"/>
        <v>0.17070211080615091</v>
      </c>
    </row>
    <row r="248" spans="1:26" x14ac:dyDescent="0.3">
      <c r="A248" s="41" t="s">
        <v>261</v>
      </c>
      <c r="B248" s="42">
        <v>45769</v>
      </c>
      <c r="C248" s="42" t="str">
        <f t="shared" si="29"/>
        <v>Apr-2025</v>
      </c>
      <c r="D248" s="42" t="str">
        <f t="shared" si="30"/>
        <v>Q2-2025</v>
      </c>
      <c r="E248" s="42">
        <v>45779</v>
      </c>
      <c r="F248" s="42">
        <f t="shared" si="31"/>
        <v>45779</v>
      </c>
      <c r="G248" s="43">
        <f t="shared" si="32"/>
        <v>10</v>
      </c>
      <c r="H248" s="29">
        <f>IF(Table1[[#This Row],[LeadTimeDays]]&lt;=7,1,0)</f>
        <v>0</v>
      </c>
      <c r="I248" s="44" t="s">
        <v>649</v>
      </c>
      <c r="J248" s="44" t="s">
        <v>656</v>
      </c>
      <c r="K248" s="44" t="s">
        <v>671</v>
      </c>
      <c r="L248" s="30" t="str">
        <f t="shared" si="33"/>
        <v>Europe→Germany→Berlin</v>
      </c>
      <c r="M248" s="44" t="s">
        <v>701</v>
      </c>
      <c r="N248" s="44" t="s">
        <v>709</v>
      </c>
      <c r="O248" s="44" t="s">
        <v>712</v>
      </c>
      <c r="P248" s="44" t="s">
        <v>732</v>
      </c>
      <c r="Q248" s="44" t="s">
        <v>981</v>
      </c>
      <c r="R248" s="45">
        <v>20.149999999999999</v>
      </c>
      <c r="S248" s="45">
        <v>39.74</v>
      </c>
      <c r="T248" s="45" t="str">
        <f>IF('standardised dimensions'!$R248&lt;=_xlfn.PERCENTILE.INC( R248:R869,0.25),"Low",IF(S248&lt;=_xlfn.PERCENTILE.INC(R248:R869,0.5),"Medium","High"))</f>
        <v>Low</v>
      </c>
      <c r="U248" s="46">
        <v>0.151</v>
      </c>
      <c r="V248" s="43">
        <v>18</v>
      </c>
      <c r="W248" s="45">
        <f t="shared" si="27"/>
        <v>607.30668000000003</v>
      </c>
      <c r="X248" s="45">
        <f t="shared" si="28"/>
        <v>362.7</v>
      </c>
      <c r="Y248" s="45">
        <f t="shared" si="34"/>
        <v>244.60668000000004</v>
      </c>
      <c r="Z248" s="46">
        <f t="shared" si="35"/>
        <v>0.4027729120318585</v>
      </c>
    </row>
    <row r="249" spans="1:26" x14ac:dyDescent="0.3">
      <c r="A249" s="35" t="s">
        <v>262</v>
      </c>
      <c r="B249" s="36">
        <v>45604</v>
      </c>
      <c r="C249" s="36" t="str">
        <f t="shared" si="29"/>
        <v>Nov-2024</v>
      </c>
      <c r="D249" s="36" t="str">
        <f t="shared" si="30"/>
        <v>Q4-2024</v>
      </c>
      <c r="E249" s="36">
        <v>45604</v>
      </c>
      <c r="F249" s="36">
        <f t="shared" si="31"/>
        <v>45604</v>
      </c>
      <c r="G249" s="37">
        <f t="shared" si="32"/>
        <v>0</v>
      </c>
      <c r="H249" s="29">
        <f>IF(Table1[[#This Row],[LeadTimeDays]]&lt;=7,1,0)</f>
        <v>1</v>
      </c>
      <c r="I249" s="38" t="s">
        <v>646</v>
      </c>
      <c r="J249" s="38" t="s">
        <v>650</v>
      </c>
      <c r="K249" s="38" t="s">
        <v>678</v>
      </c>
      <c r="L249" s="30" t="str">
        <f t="shared" si="33"/>
        <v>Africa→Kenya→Nakuru</v>
      </c>
      <c r="M249" s="38" t="s">
        <v>706</v>
      </c>
      <c r="N249" s="38" t="s">
        <v>709</v>
      </c>
      <c r="O249" s="38" t="s">
        <v>724</v>
      </c>
      <c r="P249" s="38" t="s">
        <v>729</v>
      </c>
      <c r="Q249" s="38" t="s">
        <v>982</v>
      </c>
      <c r="R249" s="39">
        <v>803.28</v>
      </c>
      <c r="S249" s="39">
        <v>1009</v>
      </c>
      <c r="T249" s="39" t="str">
        <f>IF('standardised dimensions'!$R249&lt;=_xlfn.PERCENTILE.INC( R249:R870,0.25),"Low",IF(S249&lt;=_xlfn.PERCENTILE.INC(R249:R870,0.5),"Medium","High"))</f>
        <v>High</v>
      </c>
      <c r="U249" s="40">
        <v>0.11</v>
      </c>
      <c r="V249" s="37">
        <v>4</v>
      </c>
      <c r="W249" s="39">
        <f t="shared" si="27"/>
        <v>3592.04</v>
      </c>
      <c r="X249" s="39">
        <f t="shared" si="28"/>
        <v>3213.12</v>
      </c>
      <c r="Y249" s="39">
        <f t="shared" si="34"/>
        <v>378.92000000000007</v>
      </c>
      <c r="Z249" s="40">
        <f t="shared" si="35"/>
        <v>0.10548880302001093</v>
      </c>
    </row>
    <row r="250" spans="1:26" x14ac:dyDescent="0.3">
      <c r="A250" s="41" t="s">
        <v>263</v>
      </c>
      <c r="B250" s="42">
        <v>45912</v>
      </c>
      <c r="C250" s="42" t="str">
        <f t="shared" si="29"/>
        <v>Sep-2025</v>
      </c>
      <c r="D250" s="42" t="str">
        <f t="shared" si="30"/>
        <v>Q3-2025</v>
      </c>
      <c r="E250" s="42">
        <v>45930</v>
      </c>
      <c r="F250" s="42">
        <f t="shared" si="31"/>
        <v>45930</v>
      </c>
      <c r="G250" s="43">
        <f t="shared" si="32"/>
        <v>18</v>
      </c>
      <c r="H250" s="29">
        <f>IF(Table1[[#This Row],[LeadTimeDays]]&lt;=7,1,0)</f>
        <v>0</v>
      </c>
      <c r="I250" s="44" t="s">
        <v>647</v>
      </c>
      <c r="J250" s="44" t="s">
        <v>652</v>
      </c>
      <c r="K250" s="44" t="s">
        <v>694</v>
      </c>
      <c r="L250" s="30" t="str">
        <f t="shared" si="33"/>
        <v>Asia→Japan→Nagoya</v>
      </c>
      <c r="M250" s="44" t="s">
        <v>703</v>
      </c>
      <c r="N250" s="44" t="s">
        <v>709</v>
      </c>
      <c r="O250" s="44" t="s">
        <v>721</v>
      </c>
      <c r="P250" s="44" t="s">
        <v>732</v>
      </c>
      <c r="Q250" s="44" t="s">
        <v>983</v>
      </c>
      <c r="R250" s="45">
        <v>1212.99</v>
      </c>
      <c r="S250" s="45">
        <v>1653.64</v>
      </c>
      <c r="T250" s="45" t="str">
        <f>IF('standardised dimensions'!$R250&lt;=_xlfn.PERCENTILE.INC( R250:R871,0.25),"Low",IF(S250&lt;=_xlfn.PERCENTILE.INC(R250:R871,0.5),"Medium","High"))</f>
        <v>High</v>
      </c>
      <c r="U250" s="46">
        <v>0.107</v>
      </c>
      <c r="V250" s="43">
        <v>8</v>
      </c>
      <c r="W250" s="45">
        <f t="shared" si="27"/>
        <v>11813.604160000001</v>
      </c>
      <c r="X250" s="45">
        <f t="shared" si="28"/>
        <v>9703.92</v>
      </c>
      <c r="Y250" s="45">
        <f t="shared" si="34"/>
        <v>2109.6841600000007</v>
      </c>
      <c r="Z250" s="46">
        <f t="shared" si="35"/>
        <v>0.17858090819931455</v>
      </c>
    </row>
    <row r="251" spans="1:26" x14ac:dyDescent="0.3">
      <c r="A251" s="35" t="s">
        <v>264</v>
      </c>
      <c r="B251" s="36">
        <v>45537</v>
      </c>
      <c r="C251" s="36" t="str">
        <f t="shared" si="29"/>
        <v>Sep-2024</v>
      </c>
      <c r="D251" s="36" t="str">
        <f t="shared" si="30"/>
        <v>Q3-2024</v>
      </c>
      <c r="E251" s="36">
        <v>45543</v>
      </c>
      <c r="F251" s="36">
        <f t="shared" si="31"/>
        <v>45543</v>
      </c>
      <c r="G251" s="37">
        <f t="shared" si="32"/>
        <v>6</v>
      </c>
      <c r="H251" s="29">
        <f>IF(Table1[[#This Row],[LeadTimeDays]]&lt;=7,1,0)</f>
        <v>1</v>
      </c>
      <c r="I251" s="38" t="s">
        <v>648</v>
      </c>
      <c r="J251" s="38" t="s">
        <v>660</v>
      </c>
      <c r="K251" s="38" t="s">
        <v>697</v>
      </c>
      <c r="L251" s="30" t="str">
        <f t="shared" si="33"/>
        <v>Americas→USA→Austin</v>
      </c>
      <c r="M251" s="38" t="s">
        <v>704</v>
      </c>
      <c r="N251" s="38" t="s">
        <v>711</v>
      </c>
      <c r="O251" s="38" t="s">
        <v>722</v>
      </c>
      <c r="P251" s="38" t="s">
        <v>727</v>
      </c>
      <c r="Q251" s="38" t="s">
        <v>984</v>
      </c>
      <c r="R251" s="39">
        <v>462.94</v>
      </c>
      <c r="S251" s="39">
        <v>1015.7</v>
      </c>
      <c r="T251" s="39" t="str">
        <f>IF('standardised dimensions'!$R251&lt;=_xlfn.PERCENTILE.INC( R251:R872,0.25),"Low",IF(S251&lt;=_xlfn.PERCENTILE.INC(R251:R872,0.5),"Medium","High"))</f>
        <v>High</v>
      </c>
      <c r="U251" s="40">
        <v>0.14299999999999999</v>
      </c>
      <c r="V251" s="37">
        <v>14</v>
      </c>
      <c r="W251" s="39">
        <f t="shared" si="27"/>
        <v>12186.368600000002</v>
      </c>
      <c r="X251" s="39">
        <f t="shared" si="28"/>
        <v>6481.16</v>
      </c>
      <c r="Y251" s="39">
        <f t="shared" si="34"/>
        <v>5705.2086000000018</v>
      </c>
      <c r="Z251" s="40">
        <f t="shared" si="35"/>
        <v>0.46816314090483041</v>
      </c>
    </row>
    <row r="252" spans="1:26" x14ac:dyDescent="0.3">
      <c r="A252" s="41" t="s">
        <v>265</v>
      </c>
      <c r="B252" s="42">
        <v>44989</v>
      </c>
      <c r="C252" s="42" t="str">
        <f t="shared" si="29"/>
        <v>Mar-2023</v>
      </c>
      <c r="D252" s="42" t="str">
        <f t="shared" si="30"/>
        <v>Q1-2023</v>
      </c>
      <c r="E252" s="42">
        <v>45009</v>
      </c>
      <c r="F252" s="42">
        <f t="shared" si="31"/>
        <v>45009</v>
      </c>
      <c r="G252" s="43">
        <f t="shared" si="32"/>
        <v>20</v>
      </c>
      <c r="H252" s="29">
        <f>IF(Table1[[#This Row],[LeadTimeDays]]&lt;=7,1,0)</f>
        <v>0</v>
      </c>
      <c r="I252" s="44" t="s">
        <v>648</v>
      </c>
      <c r="J252" s="44" t="s">
        <v>653</v>
      </c>
      <c r="K252" s="44" t="s">
        <v>681</v>
      </c>
      <c r="L252" s="30" t="str">
        <f t="shared" si="33"/>
        <v>Americas→Canada→Montreal</v>
      </c>
      <c r="M252" s="44" t="s">
        <v>704</v>
      </c>
      <c r="N252" s="44" t="s">
        <v>710</v>
      </c>
      <c r="O252" s="44" t="s">
        <v>714</v>
      </c>
      <c r="P252" s="44" t="s">
        <v>731</v>
      </c>
      <c r="Q252" s="44" t="s">
        <v>985</v>
      </c>
      <c r="R252" s="45">
        <v>481.71</v>
      </c>
      <c r="S252" s="45">
        <v>912.45</v>
      </c>
      <c r="T252" s="45" t="str">
        <f>IF('standardised dimensions'!$R252&lt;=_xlfn.PERCENTILE.INC( R252:R873,0.25),"Low",IF(S252&lt;=_xlfn.PERCENTILE.INC(R252:R873,0.5),"Medium","High"))</f>
        <v>High</v>
      </c>
      <c r="U252" s="46">
        <v>0.20300000000000001</v>
      </c>
      <c r="V252" s="43">
        <v>24</v>
      </c>
      <c r="W252" s="45">
        <f t="shared" si="27"/>
        <v>17453.3436</v>
      </c>
      <c r="X252" s="45">
        <f t="shared" si="28"/>
        <v>11561.039999999999</v>
      </c>
      <c r="Y252" s="45">
        <f t="shared" si="34"/>
        <v>5892.3036000000011</v>
      </c>
      <c r="Z252" s="46">
        <f t="shared" si="35"/>
        <v>0.33760313983619739</v>
      </c>
    </row>
    <row r="253" spans="1:26" x14ac:dyDescent="0.3">
      <c r="A253" s="35" t="s">
        <v>266</v>
      </c>
      <c r="B253" s="36">
        <v>45366</v>
      </c>
      <c r="C253" s="36" t="str">
        <f t="shared" si="29"/>
        <v>Mar-2024</v>
      </c>
      <c r="D253" s="36" t="str">
        <f t="shared" si="30"/>
        <v>Q1-2024</v>
      </c>
      <c r="E253" s="36">
        <v>45391</v>
      </c>
      <c r="F253" s="36">
        <f t="shared" si="31"/>
        <v>45391</v>
      </c>
      <c r="G253" s="37">
        <f t="shared" si="32"/>
        <v>25</v>
      </c>
      <c r="H253" s="29">
        <f>IF(Table1[[#This Row],[LeadTimeDays]]&lt;=7,1,0)</f>
        <v>0</v>
      </c>
      <c r="I253" s="38" t="s">
        <v>648</v>
      </c>
      <c r="J253" s="38" t="s">
        <v>653</v>
      </c>
      <c r="K253" s="38" t="s">
        <v>688</v>
      </c>
      <c r="L253" s="30" t="str">
        <f t="shared" si="33"/>
        <v>Americas→Canada→Vancouver</v>
      </c>
      <c r="M253" s="38" t="s">
        <v>704</v>
      </c>
      <c r="N253" s="38" t="s">
        <v>708</v>
      </c>
      <c r="O253" s="38" t="s">
        <v>721</v>
      </c>
      <c r="P253" s="38" t="s">
        <v>732</v>
      </c>
      <c r="Q253" s="38" t="s">
        <v>986</v>
      </c>
      <c r="R253" s="39">
        <v>648.64</v>
      </c>
      <c r="S253" s="39">
        <v>815.19</v>
      </c>
      <c r="T253" s="39" t="str">
        <f>IF('standardised dimensions'!$R253&lt;=_xlfn.PERCENTILE.INC( R253:R874,0.25),"Low",IF(S253&lt;=_xlfn.PERCENTILE.INC(R253:R874,0.5),"Medium","High"))</f>
        <v>High</v>
      </c>
      <c r="U253" s="40">
        <v>0.22500000000000001</v>
      </c>
      <c r="V253" s="37">
        <v>28</v>
      </c>
      <c r="W253" s="39">
        <f t="shared" si="27"/>
        <v>17689.623</v>
      </c>
      <c r="X253" s="39">
        <f t="shared" si="28"/>
        <v>18161.919999999998</v>
      </c>
      <c r="Y253" s="39">
        <f t="shared" si="34"/>
        <v>-472.29699999999866</v>
      </c>
      <c r="Z253" s="40">
        <f t="shared" si="35"/>
        <v>-2.6699099240272032E-2</v>
      </c>
    </row>
    <row r="254" spans="1:26" x14ac:dyDescent="0.3">
      <c r="A254" s="41" t="s">
        <v>267</v>
      </c>
      <c r="B254" s="42">
        <v>45502</v>
      </c>
      <c r="C254" s="42" t="str">
        <f t="shared" si="29"/>
        <v>Jul-2024</v>
      </c>
      <c r="D254" s="42" t="str">
        <f t="shared" si="30"/>
        <v>Q3-2024</v>
      </c>
      <c r="E254" s="42">
        <v>45504</v>
      </c>
      <c r="F254" s="42">
        <f t="shared" si="31"/>
        <v>45504</v>
      </c>
      <c r="G254" s="43">
        <f t="shared" si="32"/>
        <v>2</v>
      </c>
      <c r="H254" s="29">
        <f>IF(Table1[[#This Row],[LeadTimeDays]]&lt;=7,1,0)</f>
        <v>1</v>
      </c>
      <c r="I254" s="44" t="s">
        <v>648</v>
      </c>
      <c r="J254" s="44" t="s">
        <v>660</v>
      </c>
      <c r="K254" s="44" t="s">
        <v>700</v>
      </c>
      <c r="L254" s="30" t="str">
        <f t="shared" si="33"/>
        <v>Americas→USA→New York</v>
      </c>
      <c r="M254" s="44" t="s">
        <v>702</v>
      </c>
      <c r="N254" s="44" t="s">
        <v>709</v>
      </c>
      <c r="O254" s="44" t="s">
        <v>714</v>
      </c>
      <c r="P254" s="44" t="s">
        <v>728</v>
      </c>
      <c r="Q254" s="44" t="s">
        <v>987</v>
      </c>
      <c r="R254" s="45">
        <v>798.97</v>
      </c>
      <c r="S254" s="45">
        <v>1814.06</v>
      </c>
      <c r="T254" s="45" t="str">
        <f>IF('standardised dimensions'!$R254&lt;=_xlfn.PERCENTILE.INC( R254:R875,0.25),"Low",IF(S254&lt;=_xlfn.PERCENTILE.INC(R254:R875,0.5),"Medium","High"))</f>
        <v>High</v>
      </c>
      <c r="U254" s="46">
        <v>0.122</v>
      </c>
      <c r="V254" s="43">
        <v>16</v>
      </c>
      <c r="W254" s="45">
        <f t="shared" si="27"/>
        <v>25483.91488</v>
      </c>
      <c r="X254" s="45">
        <f t="shared" si="28"/>
        <v>12783.52</v>
      </c>
      <c r="Y254" s="45">
        <f t="shared" si="34"/>
        <v>12700.39488</v>
      </c>
      <c r="Z254" s="46">
        <f t="shared" si="35"/>
        <v>0.49836906691159061</v>
      </c>
    </row>
    <row r="255" spans="1:26" x14ac:dyDescent="0.3">
      <c r="A255" s="35" t="s">
        <v>268</v>
      </c>
      <c r="B255" s="36">
        <v>45592</v>
      </c>
      <c r="C255" s="36" t="str">
        <f t="shared" si="29"/>
        <v>Oct-2024</v>
      </c>
      <c r="D255" s="36" t="str">
        <f t="shared" si="30"/>
        <v>Q4-2024</v>
      </c>
      <c r="E255" s="36">
        <v>45616</v>
      </c>
      <c r="F255" s="36">
        <f t="shared" si="31"/>
        <v>45616</v>
      </c>
      <c r="G255" s="37">
        <f t="shared" si="32"/>
        <v>24</v>
      </c>
      <c r="H255" s="29">
        <f>IF(Table1[[#This Row],[LeadTimeDays]]&lt;=7,1,0)</f>
        <v>0</v>
      </c>
      <c r="I255" s="38" t="s">
        <v>647</v>
      </c>
      <c r="J255" s="38" t="s">
        <v>652</v>
      </c>
      <c r="K255" s="38" t="s">
        <v>694</v>
      </c>
      <c r="L255" s="30" t="str">
        <f t="shared" si="33"/>
        <v>Asia→Japan→Nagoya</v>
      </c>
      <c r="M255" s="38" t="s">
        <v>703</v>
      </c>
      <c r="N255" s="38" t="s">
        <v>708</v>
      </c>
      <c r="O255" s="38" t="s">
        <v>722</v>
      </c>
      <c r="P255" s="38" t="s">
        <v>732</v>
      </c>
      <c r="Q255" s="38" t="s">
        <v>988</v>
      </c>
      <c r="R255" s="39">
        <v>317.25</v>
      </c>
      <c r="S255" s="39">
        <v>758.92</v>
      </c>
      <c r="T255" s="39" t="str">
        <f>IF('standardised dimensions'!$R255&lt;=_xlfn.PERCENTILE.INC( R255:R876,0.25),"Low",IF(S255&lt;=_xlfn.PERCENTILE.INC(R255:R876,0.5),"Medium","High"))</f>
        <v>Medium</v>
      </c>
      <c r="U255" s="40">
        <v>5.2999999999999999E-2</v>
      </c>
      <c r="V255" s="37">
        <v>9</v>
      </c>
      <c r="W255" s="39">
        <f t="shared" si="27"/>
        <v>6468.2751599999992</v>
      </c>
      <c r="X255" s="39">
        <f t="shared" si="28"/>
        <v>2855.25</v>
      </c>
      <c r="Y255" s="39">
        <f t="shared" si="34"/>
        <v>3613.0251599999992</v>
      </c>
      <c r="Z255" s="40">
        <f t="shared" si="35"/>
        <v>0.5585762928489888</v>
      </c>
    </row>
    <row r="256" spans="1:26" x14ac:dyDescent="0.3">
      <c r="A256" s="41" t="s">
        <v>269</v>
      </c>
      <c r="B256" s="42">
        <v>45411</v>
      </c>
      <c r="C256" s="42" t="str">
        <f t="shared" si="29"/>
        <v>Apr-2024</v>
      </c>
      <c r="D256" s="42" t="str">
        <f t="shared" si="30"/>
        <v>Q2-2024</v>
      </c>
      <c r="E256" s="42">
        <v>45431</v>
      </c>
      <c r="F256" s="42">
        <f t="shared" si="31"/>
        <v>45431</v>
      </c>
      <c r="G256" s="43">
        <f t="shared" si="32"/>
        <v>20</v>
      </c>
      <c r="H256" s="29">
        <f>IF(Table1[[#This Row],[LeadTimeDays]]&lt;=7,1,0)</f>
        <v>0</v>
      </c>
      <c r="I256" s="44" t="s">
        <v>649</v>
      </c>
      <c r="J256" s="44" t="s">
        <v>656</v>
      </c>
      <c r="K256" s="44" t="s">
        <v>698</v>
      </c>
      <c r="L256" s="30" t="str">
        <f t="shared" si="33"/>
        <v>Europe→Germany→Frankfurt</v>
      </c>
      <c r="M256" s="44" t="s">
        <v>706</v>
      </c>
      <c r="N256" s="44" t="s">
        <v>709</v>
      </c>
      <c r="O256" s="44" t="s">
        <v>712</v>
      </c>
      <c r="P256" s="44" t="s">
        <v>731</v>
      </c>
      <c r="Q256" s="44" t="s">
        <v>989</v>
      </c>
      <c r="R256" s="45">
        <v>668.97</v>
      </c>
      <c r="S256" s="45">
        <v>1667.44</v>
      </c>
      <c r="T256" s="45" t="str">
        <f>IF('standardised dimensions'!$R256&lt;=_xlfn.PERCENTILE.INC( R256:R877,0.25),"Low",IF(S256&lt;=_xlfn.PERCENTILE.INC(R256:R877,0.5),"Medium","High"))</f>
        <v>High</v>
      </c>
      <c r="U256" s="46">
        <v>3.4000000000000002E-2</v>
      </c>
      <c r="V256" s="43">
        <v>15</v>
      </c>
      <c r="W256" s="45">
        <f t="shared" si="27"/>
        <v>24161.205600000001</v>
      </c>
      <c r="X256" s="45">
        <f t="shared" si="28"/>
        <v>10034.550000000001</v>
      </c>
      <c r="Y256" s="45">
        <f t="shared" si="34"/>
        <v>14126.6556</v>
      </c>
      <c r="Z256" s="46">
        <f t="shared" si="35"/>
        <v>0.58468339013679016</v>
      </c>
    </row>
    <row r="257" spans="1:26" x14ac:dyDescent="0.3">
      <c r="A257" s="35" t="s">
        <v>270</v>
      </c>
      <c r="B257" s="36">
        <v>45204</v>
      </c>
      <c r="C257" s="36" t="str">
        <f t="shared" si="29"/>
        <v>Oct-2023</v>
      </c>
      <c r="D257" s="36" t="str">
        <f t="shared" si="30"/>
        <v>Q4-2023</v>
      </c>
      <c r="E257" s="36">
        <v>45205</v>
      </c>
      <c r="F257" s="36">
        <f t="shared" si="31"/>
        <v>45205</v>
      </c>
      <c r="G257" s="37">
        <f t="shared" si="32"/>
        <v>1</v>
      </c>
      <c r="H257" s="29">
        <f>IF(Table1[[#This Row],[LeadTimeDays]]&lt;=7,1,0)</f>
        <v>1</v>
      </c>
      <c r="I257" s="38" t="s">
        <v>647</v>
      </c>
      <c r="J257" s="38" t="s">
        <v>654</v>
      </c>
      <c r="K257" s="38" t="s">
        <v>668</v>
      </c>
      <c r="L257" s="30" t="str">
        <f t="shared" si="33"/>
        <v>Asia→India→Bengaluru</v>
      </c>
      <c r="M257" s="38" t="s">
        <v>703</v>
      </c>
      <c r="N257" s="38" t="s">
        <v>708</v>
      </c>
      <c r="O257" s="38" t="s">
        <v>714</v>
      </c>
      <c r="P257" s="38" t="s">
        <v>727</v>
      </c>
      <c r="Q257" s="38" t="s">
        <v>990</v>
      </c>
      <c r="R257" s="39">
        <v>1470.26</v>
      </c>
      <c r="S257" s="39">
        <v>2562.5500000000002</v>
      </c>
      <c r="T257" s="39" t="str">
        <f>IF('standardised dimensions'!$R257&lt;=_xlfn.PERCENTILE.INC( R257:R878,0.25),"Low",IF(S257&lt;=_xlfn.PERCENTILE.INC(R257:R878,0.5),"Medium","High"))</f>
        <v>High</v>
      </c>
      <c r="U257" s="40">
        <v>0.17299999999999999</v>
      </c>
      <c r="V257" s="37">
        <v>9</v>
      </c>
      <c r="W257" s="39">
        <f t="shared" si="27"/>
        <v>19073.059649999999</v>
      </c>
      <c r="X257" s="39">
        <f t="shared" si="28"/>
        <v>13232.34</v>
      </c>
      <c r="Y257" s="39">
        <f t="shared" si="34"/>
        <v>5840.7196499999991</v>
      </c>
      <c r="Z257" s="40">
        <f t="shared" si="35"/>
        <v>0.30622877279157462</v>
      </c>
    </row>
    <row r="258" spans="1:26" x14ac:dyDescent="0.3">
      <c r="A258" s="41" t="s">
        <v>271</v>
      </c>
      <c r="B258" s="42">
        <v>45035</v>
      </c>
      <c r="C258" s="42" t="str">
        <f t="shared" si="29"/>
        <v>Apr-2023</v>
      </c>
      <c r="D258" s="42" t="str">
        <f t="shared" si="30"/>
        <v>Q2-2023</v>
      </c>
      <c r="E258" s="42">
        <v>45053</v>
      </c>
      <c r="F258" s="42">
        <f t="shared" si="31"/>
        <v>45053</v>
      </c>
      <c r="G258" s="43">
        <f t="shared" si="32"/>
        <v>18</v>
      </c>
      <c r="H258" s="29">
        <f>IF(Table1[[#This Row],[LeadTimeDays]]&lt;=7,1,0)</f>
        <v>0</v>
      </c>
      <c r="I258" s="44" t="s">
        <v>649</v>
      </c>
      <c r="J258" s="44" t="s">
        <v>658</v>
      </c>
      <c r="K258" s="44" t="s">
        <v>683</v>
      </c>
      <c r="L258" s="30" t="str">
        <f t="shared" si="33"/>
        <v>Europe→United Kingdom→London</v>
      </c>
      <c r="M258" s="44" t="s">
        <v>703</v>
      </c>
      <c r="N258" s="44" t="s">
        <v>711</v>
      </c>
      <c r="O258" s="44" t="s">
        <v>722</v>
      </c>
      <c r="P258" s="44" t="s">
        <v>729</v>
      </c>
      <c r="Q258" s="44" t="s">
        <v>991</v>
      </c>
      <c r="R258" s="45">
        <v>516.96</v>
      </c>
      <c r="S258" s="45">
        <v>745.38</v>
      </c>
      <c r="T258" s="45" t="str">
        <f>IF('standardised dimensions'!$R258&lt;=_xlfn.PERCENTILE.INC( R258:R879,0.25),"Low",IF(S258&lt;=_xlfn.PERCENTILE.INC(R258:R879,0.5),"Medium","High"))</f>
        <v>Medium</v>
      </c>
      <c r="U258" s="46">
        <v>0.19700000000000001</v>
      </c>
      <c r="V258" s="43">
        <v>4</v>
      </c>
      <c r="W258" s="45">
        <f t="shared" ref="W258:W321" si="36">S258*V258*(1-U258)</f>
        <v>2394.1605599999998</v>
      </c>
      <c r="X258" s="45">
        <f t="shared" ref="X258:X321" si="37">R258*V258</f>
        <v>2067.84</v>
      </c>
      <c r="Y258" s="45">
        <f t="shared" si="34"/>
        <v>326.32055999999966</v>
      </c>
      <c r="Z258" s="46">
        <f t="shared" si="35"/>
        <v>0.13629852794835101</v>
      </c>
    </row>
    <row r="259" spans="1:26" x14ac:dyDescent="0.3">
      <c r="A259" s="35" t="s">
        <v>272</v>
      </c>
      <c r="B259" s="36">
        <v>45835</v>
      </c>
      <c r="C259" s="36" t="str">
        <f t="shared" ref="C259:C322" si="38">TEXT(B259,"MMM-YYYY")</f>
        <v>Jun-2025</v>
      </c>
      <c r="D259" s="36" t="str">
        <f t="shared" ref="D259:D322" si="39">"Q"&amp;ROUNDUP(MONTH(B259)/3,0)&amp;"-"&amp;YEAR(B259)</f>
        <v>Q2-2025</v>
      </c>
      <c r="E259" s="36">
        <v>45843</v>
      </c>
      <c r="F259" s="36">
        <f t="shared" ref="F259:F322" si="40">IF(E259&lt;B259,B259,E259)</f>
        <v>45843</v>
      </c>
      <c r="G259" s="37">
        <f t="shared" ref="G259:G322" si="41">F259-B259</f>
        <v>8</v>
      </c>
      <c r="H259" s="29">
        <f>IF(Table1[[#This Row],[LeadTimeDays]]&lt;=7,1,0)</f>
        <v>0</v>
      </c>
      <c r="I259" s="38" t="s">
        <v>649</v>
      </c>
      <c r="J259" s="38" t="s">
        <v>656</v>
      </c>
      <c r="K259" s="38" t="s">
        <v>684</v>
      </c>
      <c r="L259" s="30" t="str">
        <f t="shared" ref="L259:L322" si="42">CONCATENATE(I259&amp;"→"&amp;J259&amp;"→"&amp;K259)</f>
        <v>Europe→Germany→Munich</v>
      </c>
      <c r="M259" s="38" t="s">
        <v>705</v>
      </c>
      <c r="N259" s="38" t="s">
        <v>711</v>
      </c>
      <c r="O259" s="38" t="s">
        <v>715</v>
      </c>
      <c r="P259" s="38" t="s">
        <v>732</v>
      </c>
      <c r="Q259" s="38" t="s">
        <v>992</v>
      </c>
      <c r="R259" s="39">
        <v>314.93</v>
      </c>
      <c r="S259" s="39">
        <v>687.95</v>
      </c>
      <c r="T259" s="39" t="str">
        <f>IF('standardised dimensions'!$R259&lt;=_xlfn.PERCENTILE.INC( R259:R880,0.25),"Low",IF(S259&lt;=_xlfn.PERCENTILE.INC(R259:R880,0.5),"Medium","High"))</f>
        <v>Medium</v>
      </c>
      <c r="U259" s="40">
        <v>0.20499999999999999</v>
      </c>
      <c r="V259" s="37">
        <v>8</v>
      </c>
      <c r="W259" s="39">
        <f t="shared" si="36"/>
        <v>4375.3620000000001</v>
      </c>
      <c r="X259" s="39">
        <f t="shared" si="37"/>
        <v>2519.44</v>
      </c>
      <c r="Y259" s="39">
        <f t="shared" ref="Y259:Y322" si="43">W259-X259</f>
        <v>1855.922</v>
      </c>
      <c r="Z259" s="40">
        <f t="shared" ref="Z259:Z322" si="44">IF(W259=0,0,Y259/W259)</f>
        <v>0.424175645352316</v>
      </c>
    </row>
    <row r="260" spans="1:26" x14ac:dyDescent="0.3">
      <c r="A260" s="41" t="s">
        <v>273</v>
      </c>
      <c r="B260" s="42">
        <v>45210</v>
      </c>
      <c r="C260" s="42" t="str">
        <f t="shared" si="38"/>
        <v>Oct-2023</v>
      </c>
      <c r="D260" s="42" t="str">
        <f t="shared" si="39"/>
        <v>Q4-2023</v>
      </c>
      <c r="E260" s="42">
        <v>45212</v>
      </c>
      <c r="F260" s="42">
        <f t="shared" si="40"/>
        <v>45212</v>
      </c>
      <c r="G260" s="43">
        <f t="shared" si="41"/>
        <v>2</v>
      </c>
      <c r="H260" s="29">
        <f>IF(Table1[[#This Row],[LeadTimeDays]]&lt;=7,1,0)</f>
        <v>1</v>
      </c>
      <c r="I260" s="44" t="s">
        <v>648</v>
      </c>
      <c r="J260" s="44" t="s">
        <v>655</v>
      </c>
      <c r="K260" s="44" t="s">
        <v>672</v>
      </c>
      <c r="L260" s="30" t="str">
        <f t="shared" si="42"/>
        <v>Americas→Brazil→Brasília</v>
      </c>
      <c r="M260" s="44" t="s">
        <v>704</v>
      </c>
      <c r="N260" s="44" t="s">
        <v>710</v>
      </c>
      <c r="O260" s="44" t="s">
        <v>1427</v>
      </c>
      <c r="P260" s="44" t="s">
        <v>733</v>
      </c>
      <c r="Q260" s="44" t="s">
        <v>993</v>
      </c>
      <c r="R260" s="45">
        <v>715.94</v>
      </c>
      <c r="S260" s="45">
        <v>550.07000000000005</v>
      </c>
      <c r="T260" s="45" t="str">
        <f>IF('standardised dimensions'!$R260&lt;=_xlfn.PERCENTILE.INC( R260:R881,0.25),"Low",IF(S260&lt;=_xlfn.PERCENTILE.INC(R260:R881,0.5),"Medium","High"))</f>
        <v>Medium</v>
      </c>
      <c r="U260" s="46">
        <v>0.14000000000000001</v>
      </c>
      <c r="V260" s="43">
        <v>16</v>
      </c>
      <c r="W260" s="45">
        <f t="shared" si="36"/>
        <v>7568.9632000000001</v>
      </c>
      <c r="X260" s="45">
        <f t="shared" si="37"/>
        <v>11455.04</v>
      </c>
      <c r="Y260" s="45">
        <f t="shared" si="43"/>
        <v>-3886.0768000000007</v>
      </c>
      <c r="Z260" s="46">
        <f t="shared" si="44"/>
        <v>-0.51342260456491595</v>
      </c>
    </row>
    <row r="261" spans="1:26" x14ac:dyDescent="0.3">
      <c r="A261" s="35" t="s">
        <v>274</v>
      </c>
      <c r="B261" s="36">
        <v>45066</v>
      </c>
      <c r="C261" s="36" t="str">
        <f t="shared" si="38"/>
        <v>May-2023</v>
      </c>
      <c r="D261" s="36" t="str">
        <f t="shared" si="39"/>
        <v>Q2-2023</v>
      </c>
      <c r="E261" s="36">
        <v>45084</v>
      </c>
      <c r="F261" s="36">
        <f t="shared" si="40"/>
        <v>45084</v>
      </c>
      <c r="G261" s="37">
        <f t="shared" si="41"/>
        <v>18</v>
      </c>
      <c r="H261" s="29">
        <f>IF(Table1[[#This Row],[LeadTimeDays]]&lt;=7,1,0)</f>
        <v>0</v>
      </c>
      <c r="I261" s="38" t="s">
        <v>646</v>
      </c>
      <c r="J261" s="38" t="s">
        <v>651</v>
      </c>
      <c r="K261" s="38" t="s">
        <v>663</v>
      </c>
      <c r="L261" s="30" t="str">
        <f t="shared" si="42"/>
        <v>Africa→Nigeria→Port Harcourt</v>
      </c>
      <c r="M261" s="38" t="s">
        <v>706</v>
      </c>
      <c r="N261" s="38" t="s">
        <v>710</v>
      </c>
      <c r="O261" s="38" t="s">
        <v>718</v>
      </c>
      <c r="P261" s="38" t="s">
        <v>727</v>
      </c>
      <c r="Q261" s="38" t="s">
        <v>994</v>
      </c>
      <c r="R261" s="39">
        <v>1120.06</v>
      </c>
      <c r="S261" s="39">
        <v>2068.21</v>
      </c>
      <c r="T261" s="39" t="str">
        <f>IF('standardised dimensions'!$R261&lt;=_xlfn.PERCENTILE.INC( R261:R882,0.25),"Low",IF(S261&lt;=_xlfn.PERCENTILE.INC(R261:R882,0.5),"Medium","High"))</f>
        <v>High</v>
      </c>
      <c r="U261" s="40">
        <v>7.8E-2</v>
      </c>
      <c r="V261" s="37">
        <v>12</v>
      </c>
      <c r="W261" s="39">
        <f t="shared" si="36"/>
        <v>22882.675440000003</v>
      </c>
      <c r="X261" s="39">
        <f t="shared" si="37"/>
        <v>13440.72</v>
      </c>
      <c r="Y261" s="39">
        <f t="shared" si="43"/>
        <v>9441.9554400000034</v>
      </c>
      <c r="Z261" s="40">
        <f t="shared" si="44"/>
        <v>0.41262462795303284</v>
      </c>
    </row>
    <row r="262" spans="1:26" x14ac:dyDescent="0.3">
      <c r="A262" s="41" t="s">
        <v>275</v>
      </c>
      <c r="B262" s="42">
        <v>45073</v>
      </c>
      <c r="C262" s="42" t="str">
        <f t="shared" si="38"/>
        <v>May-2023</v>
      </c>
      <c r="D262" s="42" t="str">
        <f t="shared" si="39"/>
        <v>Q2-2023</v>
      </c>
      <c r="E262" s="42">
        <v>45096</v>
      </c>
      <c r="F262" s="42">
        <f t="shared" si="40"/>
        <v>45096</v>
      </c>
      <c r="G262" s="43">
        <f t="shared" si="41"/>
        <v>23</v>
      </c>
      <c r="H262" s="29">
        <f>IF(Table1[[#This Row],[LeadTimeDays]]&lt;=7,1,0)</f>
        <v>0</v>
      </c>
      <c r="I262" s="44" t="s">
        <v>649</v>
      </c>
      <c r="J262" s="44" t="s">
        <v>656</v>
      </c>
      <c r="K262" s="44" t="s">
        <v>671</v>
      </c>
      <c r="L262" s="30" t="str">
        <f t="shared" si="42"/>
        <v>Europe→Germany→Berlin</v>
      </c>
      <c r="M262" s="44" t="s">
        <v>702</v>
      </c>
      <c r="N262" s="44" t="s">
        <v>707</v>
      </c>
      <c r="O262" s="44" t="s">
        <v>719</v>
      </c>
      <c r="P262" s="44" t="s">
        <v>733</v>
      </c>
      <c r="Q262" s="44" t="s">
        <v>995</v>
      </c>
      <c r="R262" s="45">
        <v>1471.58</v>
      </c>
      <c r="S262" s="45">
        <v>2576.65</v>
      </c>
      <c r="T262" s="45" t="str">
        <f>IF('standardised dimensions'!$R262&lt;=_xlfn.PERCENTILE.INC( R262:R883,0.25),"Low",IF(S262&lt;=_xlfn.PERCENTILE.INC(R262:R883,0.5),"Medium","High"))</f>
        <v>High</v>
      </c>
      <c r="U262" s="46">
        <v>4.0000000000000001E-3</v>
      </c>
      <c r="V262" s="43">
        <v>7</v>
      </c>
      <c r="W262" s="45">
        <f t="shared" si="36"/>
        <v>17964.4038</v>
      </c>
      <c r="X262" s="45">
        <f t="shared" si="37"/>
        <v>10301.06</v>
      </c>
      <c r="Y262" s="45">
        <f t="shared" si="43"/>
        <v>7663.3438000000006</v>
      </c>
      <c r="Z262" s="46">
        <f t="shared" si="44"/>
        <v>0.4265849223451546</v>
      </c>
    </row>
    <row r="263" spans="1:26" x14ac:dyDescent="0.3">
      <c r="A263" s="35" t="s">
        <v>276</v>
      </c>
      <c r="B263" s="36">
        <v>45142</v>
      </c>
      <c r="C263" s="36" t="str">
        <f t="shared" si="38"/>
        <v>Aug-2023</v>
      </c>
      <c r="D263" s="36" t="str">
        <f t="shared" si="39"/>
        <v>Q3-2023</v>
      </c>
      <c r="E263" s="36">
        <v>45162</v>
      </c>
      <c r="F263" s="36">
        <f t="shared" si="40"/>
        <v>45162</v>
      </c>
      <c r="G263" s="37">
        <f t="shared" si="41"/>
        <v>20</v>
      </c>
      <c r="H263" s="29">
        <f>IF(Table1[[#This Row],[LeadTimeDays]]&lt;=7,1,0)</f>
        <v>0</v>
      </c>
      <c r="I263" s="38" t="s">
        <v>648</v>
      </c>
      <c r="J263" s="38" t="s">
        <v>655</v>
      </c>
      <c r="K263" s="38" t="s">
        <v>672</v>
      </c>
      <c r="L263" s="30" t="str">
        <f t="shared" si="42"/>
        <v>Americas→Brazil→Brasília</v>
      </c>
      <c r="M263" s="38" t="s">
        <v>703</v>
      </c>
      <c r="N263" s="38" t="s">
        <v>711</v>
      </c>
      <c r="O263" s="38" t="s">
        <v>1427</v>
      </c>
      <c r="P263" s="38" t="s">
        <v>729</v>
      </c>
      <c r="Q263" s="38" t="s">
        <v>996</v>
      </c>
      <c r="R263" s="39">
        <v>582.88</v>
      </c>
      <c r="S263" s="39">
        <v>1044.1400000000001</v>
      </c>
      <c r="T263" s="39" t="str">
        <f>IF('standardised dimensions'!$R263&lt;=_xlfn.PERCENTILE.INC( R263:R884,0.25),"Low",IF(S263&lt;=_xlfn.PERCENTILE.INC(R263:R884,0.5),"Medium","High"))</f>
        <v>High</v>
      </c>
      <c r="U263" s="40">
        <v>0.216</v>
      </c>
      <c r="V263" s="37">
        <v>10</v>
      </c>
      <c r="W263" s="39">
        <f t="shared" si="36"/>
        <v>8186.057600000001</v>
      </c>
      <c r="X263" s="39">
        <f t="shared" si="37"/>
        <v>5828.8</v>
      </c>
      <c r="Y263" s="39">
        <f t="shared" si="43"/>
        <v>2357.2576000000008</v>
      </c>
      <c r="Z263" s="40">
        <f t="shared" si="44"/>
        <v>0.28796005539956138</v>
      </c>
    </row>
    <row r="264" spans="1:26" x14ac:dyDescent="0.3">
      <c r="A264" s="41" t="s">
        <v>277</v>
      </c>
      <c r="B264" s="42">
        <v>45829</v>
      </c>
      <c r="C264" s="42" t="str">
        <f t="shared" si="38"/>
        <v>Jun-2025</v>
      </c>
      <c r="D264" s="42" t="str">
        <f t="shared" si="39"/>
        <v>Q2-2025</v>
      </c>
      <c r="E264" s="42">
        <v>45835</v>
      </c>
      <c r="F264" s="42">
        <f t="shared" si="40"/>
        <v>45835</v>
      </c>
      <c r="G264" s="43">
        <f t="shared" si="41"/>
        <v>6</v>
      </c>
      <c r="H264" s="29">
        <f>IF(Table1[[#This Row],[LeadTimeDays]]&lt;=7,1,0)</f>
        <v>1</v>
      </c>
      <c r="I264" s="44" t="s">
        <v>646</v>
      </c>
      <c r="J264" s="44" t="s">
        <v>661</v>
      </c>
      <c r="K264" s="44" t="s">
        <v>687</v>
      </c>
      <c r="L264" s="30" t="str">
        <f t="shared" si="42"/>
        <v>Africa→South Africa→Durban</v>
      </c>
      <c r="M264" s="44" t="s">
        <v>706</v>
      </c>
      <c r="N264" s="44" t="s">
        <v>710</v>
      </c>
      <c r="O264" s="44" t="s">
        <v>725</v>
      </c>
      <c r="P264" s="44" t="s">
        <v>730</v>
      </c>
      <c r="Q264" s="44" t="s">
        <v>997</v>
      </c>
      <c r="R264" s="45">
        <v>93.91</v>
      </c>
      <c r="S264" s="45">
        <v>99.04</v>
      </c>
      <c r="T264" s="45" t="str">
        <f>IF('standardised dimensions'!$R264&lt;=_xlfn.PERCENTILE.INC( R264:R885,0.25),"Low",IF(S264&lt;=_xlfn.PERCENTILE.INC(R264:R885,0.5),"Medium","High"))</f>
        <v>Low</v>
      </c>
      <c r="U264" s="46">
        <v>5.7000000000000002E-2</v>
      </c>
      <c r="V264" s="43">
        <v>6</v>
      </c>
      <c r="W264" s="45">
        <f t="shared" si="36"/>
        <v>560.36831999999993</v>
      </c>
      <c r="X264" s="45">
        <f t="shared" si="37"/>
        <v>563.46</v>
      </c>
      <c r="Y264" s="45">
        <f t="shared" si="43"/>
        <v>-3.0916800000001103</v>
      </c>
      <c r="Z264" s="46">
        <f t="shared" si="44"/>
        <v>-5.5172283829323376E-3</v>
      </c>
    </row>
    <row r="265" spans="1:26" x14ac:dyDescent="0.3">
      <c r="A265" s="35" t="s">
        <v>278</v>
      </c>
      <c r="B265" s="36">
        <v>45763</v>
      </c>
      <c r="C265" s="36" t="str">
        <f t="shared" si="38"/>
        <v>Apr-2025</v>
      </c>
      <c r="D265" s="36" t="str">
        <f t="shared" si="39"/>
        <v>Q2-2025</v>
      </c>
      <c r="E265" s="36">
        <v>45773</v>
      </c>
      <c r="F265" s="36">
        <f t="shared" si="40"/>
        <v>45773</v>
      </c>
      <c r="G265" s="37">
        <f t="shared" si="41"/>
        <v>10</v>
      </c>
      <c r="H265" s="29">
        <f>IF(Table1[[#This Row],[LeadTimeDays]]&lt;=7,1,0)</f>
        <v>0</v>
      </c>
      <c r="I265" s="38" t="s">
        <v>646</v>
      </c>
      <c r="J265" s="38" t="s">
        <v>651</v>
      </c>
      <c r="K265" s="38" t="s">
        <v>663</v>
      </c>
      <c r="L265" s="30" t="str">
        <f t="shared" si="42"/>
        <v>Africa→Nigeria→Port Harcourt</v>
      </c>
      <c r="M265" s="38" t="s">
        <v>706</v>
      </c>
      <c r="N265" s="38" t="s">
        <v>709</v>
      </c>
      <c r="O265" s="38" t="s">
        <v>721</v>
      </c>
      <c r="P265" s="38" t="s">
        <v>731</v>
      </c>
      <c r="Q265" s="38" t="s">
        <v>998</v>
      </c>
      <c r="R265" s="39">
        <v>1457.44</v>
      </c>
      <c r="S265" s="39">
        <v>1996.81</v>
      </c>
      <c r="T265" s="39" t="str">
        <f>IF('standardised dimensions'!$R265&lt;=_xlfn.PERCENTILE.INC( R265:R886,0.25),"Low",IF(S265&lt;=_xlfn.PERCENTILE.INC(R265:R886,0.5),"Medium","High"))</f>
        <v>High</v>
      </c>
      <c r="U265" s="40">
        <v>0.126</v>
      </c>
      <c r="V265" s="37">
        <v>23</v>
      </c>
      <c r="W265" s="39">
        <f t="shared" si="36"/>
        <v>40139.874619999995</v>
      </c>
      <c r="X265" s="39">
        <f t="shared" si="37"/>
        <v>33521.120000000003</v>
      </c>
      <c r="Y265" s="39">
        <f t="shared" si="43"/>
        <v>6618.7546199999924</v>
      </c>
      <c r="Z265" s="40">
        <f t="shared" si="44"/>
        <v>0.16489225944672353</v>
      </c>
    </row>
    <row r="266" spans="1:26" x14ac:dyDescent="0.3">
      <c r="A266" s="41" t="s">
        <v>279</v>
      </c>
      <c r="B266" s="42">
        <v>45902</v>
      </c>
      <c r="C266" s="42" t="str">
        <f t="shared" si="38"/>
        <v>Sep-2025</v>
      </c>
      <c r="D266" s="42" t="str">
        <f t="shared" si="39"/>
        <v>Q3-2025</v>
      </c>
      <c r="E266" s="42">
        <v>45911</v>
      </c>
      <c r="F266" s="42">
        <f t="shared" si="40"/>
        <v>45911</v>
      </c>
      <c r="G266" s="43">
        <f t="shared" si="41"/>
        <v>9</v>
      </c>
      <c r="H266" s="29">
        <f>IF(Table1[[#This Row],[LeadTimeDays]]&lt;=7,1,0)</f>
        <v>0</v>
      </c>
      <c r="I266" s="44" t="s">
        <v>648</v>
      </c>
      <c r="J266" s="44" t="s">
        <v>653</v>
      </c>
      <c r="K266" s="44" t="s">
        <v>667</v>
      </c>
      <c r="L266" s="30" t="str">
        <f t="shared" si="42"/>
        <v>Americas→Canada→Toronto</v>
      </c>
      <c r="M266" s="44" t="s">
        <v>701</v>
      </c>
      <c r="N266" s="44" t="s">
        <v>710</v>
      </c>
      <c r="O266" s="44" t="s">
        <v>724</v>
      </c>
      <c r="P266" s="44" t="s">
        <v>728</v>
      </c>
      <c r="Q266" s="44" t="s">
        <v>999</v>
      </c>
      <c r="R266" s="45">
        <v>1207.6300000000001</v>
      </c>
      <c r="S266" s="45">
        <v>921.68</v>
      </c>
      <c r="T266" s="45" t="str">
        <f>IF('standardised dimensions'!$R266&lt;=_xlfn.PERCENTILE.INC( R266:R887,0.25),"Low",IF(S266&lt;=_xlfn.PERCENTILE.INC(R266:R887,0.5),"Medium","High"))</f>
        <v>High</v>
      </c>
      <c r="U266" s="46">
        <v>0.19600000000000001</v>
      </c>
      <c r="V266" s="43">
        <v>17</v>
      </c>
      <c r="W266" s="45">
        <f t="shared" si="36"/>
        <v>12597.52224</v>
      </c>
      <c r="X266" s="45">
        <f t="shared" si="37"/>
        <v>20529.710000000003</v>
      </c>
      <c r="Y266" s="45">
        <f t="shared" si="43"/>
        <v>-7932.1877600000025</v>
      </c>
      <c r="Z266" s="46">
        <f t="shared" si="44"/>
        <v>-0.62966253274897988</v>
      </c>
    </row>
    <row r="267" spans="1:26" x14ac:dyDescent="0.3">
      <c r="A267" s="35" t="s">
        <v>280</v>
      </c>
      <c r="B267" s="36">
        <v>45573</v>
      </c>
      <c r="C267" s="36" t="str">
        <f t="shared" si="38"/>
        <v>Oct-2024</v>
      </c>
      <c r="D267" s="36" t="str">
        <f t="shared" si="39"/>
        <v>Q4-2024</v>
      </c>
      <c r="E267" s="36">
        <v>45573</v>
      </c>
      <c r="F267" s="36">
        <f t="shared" si="40"/>
        <v>45573</v>
      </c>
      <c r="G267" s="37">
        <f t="shared" si="41"/>
        <v>0</v>
      </c>
      <c r="H267" s="29">
        <f>IF(Table1[[#This Row],[LeadTimeDays]]&lt;=7,1,0)</f>
        <v>1</v>
      </c>
      <c r="I267" s="38" t="s">
        <v>649</v>
      </c>
      <c r="J267" s="38" t="s">
        <v>658</v>
      </c>
      <c r="K267" s="38" t="s">
        <v>683</v>
      </c>
      <c r="L267" s="30" t="str">
        <f t="shared" si="42"/>
        <v>Europe→United Kingdom→London</v>
      </c>
      <c r="M267" s="38" t="s">
        <v>701</v>
      </c>
      <c r="N267" s="38" t="s">
        <v>708</v>
      </c>
      <c r="O267" s="38" t="s">
        <v>718</v>
      </c>
      <c r="P267" s="38" t="s">
        <v>732</v>
      </c>
      <c r="Q267" s="38" t="s">
        <v>1000</v>
      </c>
      <c r="R267" s="39">
        <v>1108.1099999999999</v>
      </c>
      <c r="S267" s="39">
        <v>2503.79</v>
      </c>
      <c r="T267" s="39" t="str">
        <f>IF('standardised dimensions'!$R267&lt;=_xlfn.PERCENTILE.INC( R267:R888,0.25),"Low",IF(S267&lt;=_xlfn.PERCENTILE.INC(R267:R888,0.5),"Medium","High"))</f>
        <v>High</v>
      </c>
      <c r="U267" s="40">
        <v>0.184</v>
      </c>
      <c r="V267" s="37">
        <v>19</v>
      </c>
      <c r="W267" s="39">
        <f t="shared" si="36"/>
        <v>38818.760160000005</v>
      </c>
      <c r="X267" s="39">
        <f t="shared" si="37"/>
        <v>21054.089999999997</v>
      </c>
      <c r="Y267" s="39">
        <f t="shared" si="43"/>
        <v>17764.670160000009</v>
      </c>
      <c r="Z267" s="40">
        <f t="shared" si="44"/>
        <v>0.45763105485025896</v>
      </c>
    </row>
    <row r="268" spans="1:26" x14ac:dyDescent="0.3">
      <c r="A268" s="41" t="s">
        <v>281</v>
      </c>
      <c r="B268" s="42">
        <v>45053</v>
      </c>
      <c r="C268" s="42" t="str">
        <f t="shared" si="38"/>
        <v>May-2023</v>
      </c>
      <c r="D268" s="42" t="str">
        <f t="shared" si="39"/>
        <v>Q2-2023</v>
      </c>
      <c r="E268" s="42">
        <v>45051</v>
      </c>
      <c r="F268" s="42">
        <f t="shared" si="40"/>
        <v>45053</v>
      </c>
      <c r="G268" s="43">
        <f t="shared" si="41"/>
        <v>0</v>
      </c>
      <c r="H268" s="29">
        <f>IF(Table1[[#This Row],[LeadTimeDays]]&lt;=7,1,0)</f>
        <v>1</v>
      </c>
      <c r="I268" s="44" t="s">
        <v>646</v>
      </c>
      <c r="J268" s="44" t="s">
        <v>651</v>
      </c>
      <c r="K268" s="44" t="s">
        <v>663</v>
      </c>
      <c r="L268" s="30" t="str">
        <f t="shared" si="42"/>
        <v>Africa→Nigeria→Port Harcourt</v>
      </c>
      <c r="M268" s="44" t="s">
        <v>703</v>
      </c>
      <c r="N268" s="44" t="s">
        <v>709</v>
      </c>
      <c r="O268" s="44" t="s">
        <v>720</v>
      </c>
      <c r="P268" s="44" t="s">
        <v>727</v>
      </c>
      <c r="Q268" s="44" t="s">
        <v>1001</v>
      </c>
      <c r="R268" s="45">
        <v>1269.6500000000001</v>
      </c>
      <c r="S268" s="45">
        <v>2462.77</v>
      </c>
      <c r="T268" s="45" t="str">
        <f>IF('standardised dimensions'!$R268&lt;=_xlfn.PERCENTILE.INC( R268:R889,0.25),"Low",IF(S268&lt;=_xlfn.PERCENTILE.INC(R268:R889,0.5),"Medium","High"))</f>
        <v>High</v>
      </c>
      <c r="U268" s="46">
        <v>0.107</v>
      </c>
      <c r="V268" s="43">
        <v>8</v>
      </c>
      <c r="W268" s="45">
        <f t="shared" si="36"/>
        <v>17594.028880000002</v>
      </c>
      <c r="X268" s="45">
        <f t="shared" si="37"/>
        <v>10157.200000000001</v>
      </c>
      <c r="Y268" s="45">
        <f t="shared" si="43"/>
        <v>7436.8288800000009</v>
      </c>
      <c r="Z268" s="46">
        <f t="shared" si="44"/>
        <v>0.42269050089225502</v>
      </c>
    </row>
    <row r="269" spans="1:26" x14ac:dyDescent="0.3">
      <c r="A269" s="35" t="s">
        <v>282</v>
      </c>
      <c r="B269" s="36">
        <v>45284</v>
      </c>
      <c r="C269" s="36" t="str">
        <f t="shared" si="38"/>
        <v>Dec-2023</v>
      </c>
      <c r="D269" s="36" t="str">
        <f t="shared" si="39"/>
        <v>Q4-2023</v>
      </c>
      <c r="E269" s="36">
        <v>45292</v>
      </c>
      <c r="F269" s="36">
        <f t="shared" si="40"/>
        <v>45292</v>
      </c>
      <c r="G269" s="37">
        <f t="shared" si="41"/>
        <v>8</v>
      </c>
      <c r="H269" s="29">
        <f>IF(Table1[[#This Row],[LeadTimeDays]]&lt;=7,1,0)</f>
        <v>0</v>
      </c>
      <c r="I269" s="38" t="s">
        <v>648</v>
      </c>
      <c r="J269" s="38" t="s">
        <v>655</v>
      </c>
      <c r="K269" s="38" t="s">
        <v>670</v>
      </c>
      <c r="L269" s="30" t="str">
        <f t="shared" si="42"/>
        <v>Americas→Brazil→São Paulo</v>
      </c>
      <c r="M269" s="38" t="s">
        <v>702</v>
      </c>
      <c r="N269" s="38" t="s">
        <v>711</v>
      </c>
      <c r="O269" s="38" t="s">
        <v>712</v>
      </c>
      <c r="P269" s="38" t="s">
        <v>730</v>
      </c>
      <c r="Q269" s="38" t="s">
        <v>1002</v>
      </c>
      <c r="R269" s="39">
        <v>526.49</v>
      </c>
      <c r="S269" s="39">
        <v>496.2</v>
      </c>
      <c r="T269" s="39" t="str">
        <f>IF('standardised dimensions'!$R269&lt;=_xlfn.PERCENTILE.INC( R269:R890,0.25),"Low",IF(S269&lt;=_xlfn.PERCENTILE.INC(R269:R890,0.5),"Medium","High"))</f>
        <v>Medium</v>
      </c>
      <c r="U269" s="40">
        <v>0</v>
      </c>
      <c r="V269" s="37">
        <v>14</v>
      </c>
      <c r="W269" s="39">
        <f t="shared" si="36"/>
        <v>6946.8</v>
      </c>
      <c r="X269" s="39">
        <f t="shared" si="37"/>
        <v>7370.8600000000006</v>
      </c>
      <c r="Y269" s="39">
        <f t="shared" si="43"/>
        <v>-424.0600000000004</v>
      </c>
      <c r="Z269" s="40">
        <f t="shared" si="44"/>
        <v>-6.1043933897621985E-2</v>
      </c>
    </row>
    <row r="270" spans="1:26" x14ac:dyDescent="0.3">
      <c r="A270" s="41" t="s">
        <v>283</v>
      </c>
      <c r="B270" s="42">
        <v>45301</v>
      </c>
      <c r="C270" s="42" t="str">
        <f t="shared" si="38"/>
        <v>Jan-2024</v>
      </c>
      <c r="D270" s="42" t="str">
        <f t="shared" si="39"/>
        <v>Q1-2024</v>
      </c>
      <c r="E270" s="42">
        <v>45314</v>
      </c>
      <c r="F270" s="42">
        <f t="shared" si="40"/>
        <v>45314</v>
      </c>
      <c r="G270" s="43">
        <f t="shared" si="41"/>
        <v>13</v>
      </c>
      <c r="H270" s="29">
        <f>IF(Table1[[#This Row],[LeadTimeDays]]&lt;=7,1,0)</f>
        <v>0</v>
      </c>
      <c r="I270" s="44" t="s">
        <v>649</v>
      </c>
      <c r="J270" s="44" t="s">
        <v>657</v>
      </c>
      <c r="K270" s="44" t="s">
        <v>673</v>
      </c>
      <c r="L270" s="30" t="str">
        <f t="shared" si="42"/>
        <v>Europe→France→Marseille</v>
      </c>
      <c r="M270" s="44" t="s">
        <v>701</v>
      </c>
      <c r="N270" s="44" t="s">
        <v>711</v>
      </c>
      <c r="O270" s="44" t="s">
        <v>720</v>
      </c>
      <c r="P270" s="44" t="s">
        <v>728</v>
      </c>
      <c r="Q270" s="44" t="s">
        <v>1003</v>
      </c>
      <c r="R270" s="45">
        <v>720</v>
      </c>
      <c r="S270" s="45">
        <v>907.59</v>
      </c>
      <c r="T270" s="45" t="str">
        <f>IF('standardised dimensions'!$R270&lt;=_xlfn.PERCENTILE.INC( R270:R891,0.25),"Low",IF(S270&lt;=_xlfn.PERCENTILE.INC(R270:R891,0.5),"Medium","High"))</f>
        <v>High</v>
      </c>
      <c r="U270" s="46">
        <v>0.154</v>
      </c>
      <c r="V270" s="43">
        <v>10</v>
      </c>
      <c r="W270" s="45">
        <f t="shared" si="36"/>
        <v>7678.2113999999992</v>
      </c>
      <c r="X270" s="45">
        <f t="shared" si="37"/>
        <v>7200</v>
      </c>
      <c r="Y270" s="45">
        <f t="shared" si="43"/>
        <v>478.21139999999923</v>
      </c>
      <c r="Z270" s="46">
        <f t="shared" si="44"/>
        <v>6.2281614179052078E-2</v>
      </c>
    </row>
    <row r="271" spans="1:26" x14ac:dyDescent="0.3">
      <c r="A271" s="35" t="s">
        <v>284</v>
      </c>
      <c r="B271" s="36">
        <v>45141</v>
      </c>
      <c r="C271" s="36" t="str">
        <f t="shared" si="38"/>
        <v>Aug-2023</v>
      </c>
      <c r="D271" s="36" t="str">
        <f t="shared" si="39"/>
        <v>Q3-2023</v>
      </c>
      <c r="E271" s="36">
        <v>45152</v>
      </c>
      <c r="F271" s="36">
        <f t="shared" si="40"/>
        <v>45152</v>
      </c>
      <c r="G271" s="37">
        <f t="shared" si="41"/>
        <v>11</v>
      </c>
      <c r="H271" s="29">
        <f>IF(Table1[[#This Row],[LeadTimeDays]]&lt;=7,1,0)</f>
        <v>0</v>
      </c>
      <c r="I271" s="38" t="s">
        <v>648</v>
      </c>
      <c r="J271" s="38" t="s">
        <v>655</v>
      </c>
      <c r="K271" s="38" t="s">
        <v>672</v>
      </c>
      <c r="L271" s="30" t="str">
        <f t="shared" si="42"/>
        <v>Americas→Brazil→Brasília</v>
      </c>
      <c r="M271" s="38" t="s">
        <v>701</v>
      </c>
      <c r="N271" s="38" t="s">
        <v>711</v>
      </c>
      <c r="O271" s="38" t="s">
        <v>713</v>
      </c>
      <c r="P271" s="38" t="s">
        <v>733</v>
      </c>
      <c r="Q271" s="38" t="s">
        <v>1004</v>
      </c>
      <c r="R271" s="39">
        <v>232.73</v>
      </c>
      <c r="S271" s="39">
        <v>334.19</v>
      </c>
      <c r="T271" s="39" t="str">
        <f>IF('standardised dimensions'!$R271&lt;=_xlfn.PERCENTILE.INC( R271:R892,0.25),"Low",IF(S271&lt;=_xlfn.PERCENTILE.INC(R271:R892,0.5),"Medium","High"))</f>
        <v>Low</v>
      </c>
      <c r="U271" s="40">
        <v>0.13400000000000001</v>
      </c>
      <c r="V271" s="37">
        <v>25</v>
      </c>
      <c r="W271" s="39">
        <f t="shared" si="36"/>
        <v>7235.2134999999998</v>
      </c>
      <c r="X271" s="39">
        <f t="shared" si="37"/>
        <v>5818.25</v>
      </c>
      <c r="Y271" s="39">
        <f t="shared" si="43"/>
        <v>1416.9634999999998</v>
      </c>
      <c r="Z271" s="40">
        <f t="shared" si="44"/>
        <v>0.1958426658729559</v>
      </c>
    </row>
    <row r="272" spans="1:26" x14ac:dyDescent="0.3">
      <c r="A272" s="41" t="s">
        <v>285</v>
      </c>
      <c r="B272" s="42">
        <v>45707</v>
      </c>
      <c r="C272" s="42" t="str">
        <f t="shared" si="38"/>
        <v>Feb-2025</v>
      </c>
      <c r="D272" s="42" t="str">
        <f t="shared" si="39"/>
        <v>Q1-2025</v>
      </c>
      <c r="E272" s="42">
        <v>45725</v>
      </c>
      <c r="F272" s="42">
        <f t="shared" si="40"/>
        <v>45725</v>
      </c>
      <c r="G272" s="43">
        <f t="shared" si="41"/>
        <v>18</v>
      </c>
      <c r="H272" s="29">
        <f>IF(Table1[[#This Row],[LeadTimeDays]]&lt;=7,1,0)</f>
        <v>0</v>
      </c>
      <c r="I272" s="44" t="s">
        <v>647</v>
      </c>
      <c r="J272" s="44" t="s">
        <v>654</v>
      </c>
      <c r="K272" s="44" t="s">
        <v>680</v>
      </c>
      <c r="L272" s="30" t="str">
        <f t="shared" si="42"/>
        <v>Asia→India→Delhi</v>
      </c>
      <c r="M272" s="44" t="s">
        <v>705</v>
      </c>
      <c r="N272" s="44" t="s">
        <v>711</v>
      </c>
      <c r="O272" s="44" t="s">
        <v>719</v>
      </c>
      <c r="P272" s="44" t="s">
        <v>732</v>
      </c>
      <c r="Q272" s="44" t="s">
        <v>1005</v>
      </c>
      <c r="R272" s="45">
        <v>325.87</v>
      </c>
      <c r="S272" s="45">
        <v>538.79</v>
      </c>
      <c r="T272" s="45" t="str">
        <f>IF('standardised dimensions'!$R272&lt;=_xlfn.PERCENTILE.INC( R272:R893,0.25),"Low",IF(S272&lt;=_xlfn.PERCENTILE.INC(R272:R893,0.5),"Medium","High"))</f>
        <v>Medium</v>
      </c>
      <c r="U272" s="46">
        <v>0.17399999999999999</v>
      </c>
      <c r="V272" s="43">
        <v>16</v>
      </c>
      <c r="W272" s="45">
        <f t="shared" si="36"/>
        <v>7120.6486400000003</v>
      </c>
      <c r="X272" s="45">
        <f t="shared" si="37"/>
        <v>5213.92</v>
      </c>
      <c r="Y272" s="45">
        <f t="shared" si="43"/>
        <v>1906.7286400000003</v>
      </c>
      <c r="Z272" s="46">
        <f t="shared" si="44"/>
        <v>0.26777457172778013</v>
      </c>
    </row>
    <row r="273" spans="1:26" x14ac:dyDescent="0.3">
      <c r="A273" s="35" t="s">
        <v>286</v>
      </c>
      <c r="B273" s="36">
        <v>45382</v>
      </c>
      <c r="C273" s="36" t="str">
        <f t="shared" si="38"/>
        <v>Mar-2024</v>
      </c>
      <c r="D273" s="36" t="str">
        <f t="shared" si="39"/>
        <v>Q1-2024</v>
      </c>
      <c r="E273" s="36">
        <v>45399</v>
      </c>
      <c r="F273" s="36">
        <f t="shared" si="40"/>
        <v>45399</v>
      </c>
      <c r="G273" s="37">
        <f t="shared" si="41"/>
        <v>17</v>
      </c>
      <c r="H273" s="29">
        <f>IF(Table1[[#This Row],[LeadTimeDays]]&lt;=7,1,0)</f>
        <v>0</v>
      </c>
      <c r="I273" s="38" t="s">
        <v>649</v>
      </c>
      <c r="J273" s="38" t="s">
        <v>656</v>
      </c>
      <c r="K273" s="38" t="s">
        <v>698</v>
      </c>
      <c r="L273" s="30" t="str">
        <f t="shared" si="42"/>
        <v>Europe→Germany→Frankfurt</v>
      </c>
      <c r="M273" s="38" t="s">
        <v>702</v>
      </c>
      <c r="N273" s="38" t="s">
        <v>711</v>
      </c>
      <c r="O273" s="38" t="s">
        <v>722</v>
      </c>
      <c r="P273" s="38" t="s">
        <v>732</v>
      </c>
      <c r="Q273" s="38" t="s">
        <v>1006</v>
      </c>
      <c r="R273" s="39">
        <v>1025.51</v>
      </c>
      <c r="S273" s="39">
        <v>1436.54</v>
      </c>
      <c r="T273" s="39" t="str">
        <f>IF('standardised dimensions'!$R273&lt;=_xlfn.PERCENTILE.INC( R273:R894,0.25),"Low",IF(S273&lt;=_xlfn.PERCENTILE.INC(R273:R894,0.5),"Medium","High"))</f>
        <v>High</v>
      </c>
      <c r="U273" s="40">
        <v>0.13900000000000001</v>
      </c>
      <c r="V273" s="37">
        <v>28</v>
      </c>
      <c r="W273" s="39">
        <f t="shared" si="36"/>
        <v>34632.106319999999</v>
      </c>
      <c r="X273" s="39">
        <f t="shared" si="37"/>
        <v>28714.28</v>
      </c>
      <c r="Y273" s="39">
        <f t="shared" si="43"/>
        <v>5917.8263200000001</v>
      </c>
      <c r="Z273" s="40">
        <f t="shared" si="44"/>
        <v>0.17087688127656453</v>
      </c>
    </row>
    <row r="274" spans="1:26" x14ac:dyDescent="0.3">
      <c r="A274" s="41" t="s">
        <v>287</v>
      </c>
      <c r="B274" s="42">
        <v>45131</v>
      </c>
      <c r="C274" s="42" t="str">
        <f t="shared" si="38"/>
        <v>Jul-2023</v>
      </c>
      <c r="D274" s="42" t="str">
        <f t="shared" si="39"/>
        <v>Q3-2023</v>
      </c>
      <c r="E274" s="42">
        <v>45151</v>
      </c>
      <c r="F274" s="42">
        <f t="shared" si="40"/>
        <v>45151</v>
      </c>
      <c r="G274" s="43">
        <f t="shared" si="41"/>
        <v>20</v>
      </c>
      <c r="H274" s="29">
        <f>IF(Table1[[#This Row],[LeadTimeDays]]&lt;=7,1,0)</f>
        <v>0</v>
      </c>
      <c r="I274" s="44" t="s">
        <v>648</v>
      </c>
      <c r="J274" s="44" t="s">
        <v>653</v>
      </c>
      <c r="K274" s="44" t="s">
        <v>681</v>
      </c>
      <c r="L274" s="30" t="str">
        <f t="shared" si="42"/>
        <v>Americas→Canada→Montreal</v>
      </c>
      <c r="M274" s="44" t="s">
        <v>702</v>
      </c>
      <c r="N274" s="44" t="s">
        <v>711</v>
      </c>
      <c r="O274" s="44" t="s">
        <v>712</v>
      </c>
      <c r="P274" s="44" t="s">
        <v>732</v>
      </c>
      <c r="Q274" s="44" t="s">
        <v>1007</v>
      </c>
      <c r="R274" s="45">
        <v>1082.3800000000001</v>
      </c>
      <c r="S274" s="45">
        <v>1766.55</v>
      </c>
      <c r="T274" s="45" t="str">
        <f>IF('standardised dimensions'!$R274&lt;=_xlfn.PERCENTILE.INC( R274:R895,0.25),"Low",IF(S274&lt;=_xlfn.PERCENTILE.INC(R274:R895,0.5),"Medium","High"))</f>
        <v>High</v>
      </c>
      <c r="U274" s="46">
        <v>0.16400000000000001</v>
      </c>
      <c r="V274" s="43">
        <v>20</v>
      </c>
      <c r="W274" s="45">
        <f t="shared" si="36"/>
        <v>29536.716</v>
      </c>
      <c r="X274" s="45">
        <f t="shared" si="37"/>
        <v>21647.600000000002</v>
      </c>
      <c r="Y274" s="45">
        <f t="shared" si="43"/>
        <v>7889.1159999999982</v>
      </c>
      <c r="Z274" s="46">
        <f t="shared" si="44"/>
        <v>0.26709523157550752</v>
      </c>
    </row>
    <row r="275" spans="1:26" x14ac:dyDescent="0.3">
      <c r="A275" s="35" t="s">
        <v>288</v>
      </c>
      <c r="B275" s="36">
        <v>45367</v>
      </c>
      <c r="C275" s="36" t="str">
        <f t="shared" si="38"/>
        <v>Mar-2024</v>
      </c>
      <c r="D275" s="36" t="str">
        <f t="shared" si="39"/>
        <v>Q1-2024</v>
      </c>
      <c r="E275" s="36">
        <v>45395</v>
      </c>
      <c r="F275" s="36">
        <f t="shared" si="40"/>
        <v>45395</v>
      </c>
      <c r="G275" s="37">
        <f t="shared" si="41"/>
        <v>28</v>
      </c>
      <c r="H275" s="29">
        <f>IF(Table1[[#This Row],[LeadTimeDays]]&lt;=7,1,0)</f>
        <v>0</v>
      </c>
      <c r="I275" s="38" t="s">
        <v>649</v>
      </c>
      <c r="J275" s="38" t="s">
        <v>657</v>
      </c>
      <c r="K275" s="38" t="s">
        <v>690</v>
      </c>
      <c r="L275" s="30" t="str">
        <f t="shared" si="42"/>
        <v>Europe→France→Paris</v>
      </c>
      <c r="M275" s="38" t="s">
        <v>705</v>
      </c>
      <c r="N275" s="38" t="s">
        <v>708</v>
      </c>
      <c r="O275" s="38" t="s">
        <v>723</v>
      </c>
      <c r="P275" s="38" t="s">
        <v>728</v>
      </c>
      <c r="Q275" s="38" t="s">
        <v>1008</v>
      </c>
      <c r="R275" s="39">
        <v>287.61</v>
      </c>
      <c r="S275" s="39">
        <v>628.54</v>
      </c>
      <c r="T275" s="39" t="str">
        <f>IF('standardised dimensions'!$R275&lt;=_xlfn.PERCENTILE.INC( R275:R896,0.25),"Low",IF(S275&lt;=_xlfn.PERCENTILE.INC(R275:R896,0.5),"Medium","High"))</f>
        <v>Medium</v>
      </c>
      <c r="U275" s="40">
        <v>0.13500000000000001</v>
      </c>
      <c r="V275" s="37">
        <v>21</v>
      </c>
      <c r="W275" s="39">
        <f t="shared" si="36"/>
        <v>11417.429099999999</v>
      </c>
      <c r="X275" s="39">
        <f t="shared" si="37"/>
        <v>6039.81</v>
      </c>
      <c r="Y275" s="39">
        <f t="shared" si="43"/>
        <v>5377.619099999999</v>
      </c>
      <c r="Z275" s="40">
        <f t="shared" si="44"/>
        <v>0.47100087531964613</v>
      </c>
    </row>
    <row r="276" spans="1:26" x14ac:dyDescent="0.3">
      <c r="A276" s="41" t="s">
        <v>289</v>
      </c>
      <c r="B276" s="42">
        <v>45316</v>
      </c>
      <c r="C276" s="42" t="str">
        <f t="shared" si="38"/>
        <v>Jan-2024</v>
      </c>
      <c r="D276" s="42" t="str">
        <f t="shared" si="39"/>
        <v>Q1-2024</v>
      </c>
      <c r="E276" s="42">
        <v>45318</v>
      </c>
      <c r="F276" s="42">
        <f t="shared" si="40"/>
        <v>45318</v>
      </c>
      <c r="G276" s="43">
        <f t="shared" si="41"/>
        <v>2</v>
      </c>
      <c r="H276" s="29">
        <f>IF(Table1[[#This Row],[LeadTimeDays]]&lt;=7,1,0)</f>
        <v>1</v>
      </c>
      <c r="I276" s="44" t="s">
        <v>648</v>
      </c>
      <c r="J276" s="44" t="s">
        <v>655</v>
      </c>
      <c r="K276" s="44" t="s">
        <v>670</v>
      </c>
      <c r="L276" s="30" t="str">
        <f t="shared" si="42"/>
        <v>Americas→Brazil→São Paulo</v>
      </c>
      <c r="M276" s="44" t="s">
        <v>703</v>
      </c>
      <c r="N276" s="44" t="s">
        <v>709</v>
      </c>
      <c r="O276" s="44" t="s">
        <v>725</v>
      </c>
      <c r="P276" s="44" t="s">
        <v>731</v>
      </c>
      <c r="Q276" s="44" t="s">
        <v>1009</v>
      </c>
      <c r="R276" s="45">
        <v>1410.97</v>
      </c>
      <c r="S276" s="45">
        <v>1650.75</v>
      </c>
      <c r="T276" s="45" t="str">
        <f>IF('standardised dimensions'!$R276&lt;=_xlfn.PERCENTILE.INC( R276:R897,0.25),"Low",IF(S276&lt;=_xlfn.PERCENTILE.INC(R276:R897,0.5),"Medium","High"))</f>
        <v>High</v>
      </c>
      <c r="U276" s="46">
        <v>0.13500000000000001</v>
      </c>
      <c r="V276" s="43">
        <v>6</v>
      </c>
      <c r="W276" s="45">
        <f t="shared" si="36"/>
        <v>8567.3924999999999</v>
      </c>
      <c r="X276" s="45">
        <f t="shared" si="37"/>
        <v>8465.82</v>
      </c>
      <c r="Y276" s="45">
        <f t="shared" si="43"/>
        <v>101.57250000000022</v>
      </c>
      <c r="Z276" s="46">
        <f t="shared" si="44"/>
        <v>1.1855707556295596E-2</v>
      </c>
    </row>
    <row r="277" spans="1:26" x14ac:dyDescent="0.3">
      <c r="A277" s="35" t="s">
        <v>290</v>
      </c>
      <c r="B277" s="36">
        <v>45378</v>
      </c>
      <c r="C277" s="36" t="str">
        <f t="shared" si="38"/>
        <v>Mar-2024</v>
      </c>
      <c r="D277" s="36" t="str">
        <f t="shared" si="39"/>
        <v>Q1-2024</v>
      </c>
      <c r="E277" s="36">
        <v>45393</v>
      </c>
      <c r="F277" s="36">
        <f t="shared" si="40"/>
        <v>45393</v>
      </c>
      <c r="G277" s="37">
        <f t="shared" si="41"/>
        <v>15</v>
      </c>
      <c r="H277" s="29">
        <f>IF(Table1[[#This Row],[LeadTimeDays]]&lt;=7,1,0)</f>
        <v>0</v>
      </c>
      <c r="I277" s="38" t="s">
        <v>648</v>
      </c>
      <c r="J277" s="38" t="s">
        <v>660</v>
      </c>
      <c r="K277" s="38" t="s">
        <v>686</v>
      </c>
      <c r="L277" s="30" t="str">
        <f t="shared" si="42"/>
        <v>Americas→USA→San Francisco</v>
      </c>
      <c r="M277" s="38" t="s">
        <v>705</v>
      </c>
      <c r="N277" s="38" t="s">
        <v>711</v>
      </c>
      <c r="O277" s="38" t="s">
        <v>719</v>
      </c>
      <c r="P277" s="38" t="s">
        <v>729</v>
      </c>
      <c r="Q277" s="38" t="s">
        <v>1010</v>
      </c>
      <c r="R277" s="39">
        <v>1338.35</v>
      </c>
      <c r="S277" s="39">
        <v>2247.14</v>
      </c>
      <c r="T277" s="39" t="str">
        <f>IF('standardised dimensions'!$R277&lt;=_xlfn.PERCENTILE.INC( R277:R898,0.25),"Low",IF(S277&lt;=_xlfn.PERCENTILE.INC(R277:R898,0.5),"Medium","High"))</f>
        <v>High</v>
      </c>
      <c r="U277" s="40">
        <v>0.115</v>
      </c>
      <c r="V277" s="37">
        <v>40</v>
      </c>
      <c r="W277" s="39">
        <f t="shared" si="36"/>
        <v>79548.755999999994</v>
      </c>
      <c r="X277" s="39">
        <f t="shared" si="37"/>
        <v>53534</v>
      </c>
      <c r="Y277" s="39">
        <f t="shared" si="43"/>
        <v>26014.755999999994</v>
      </c>
      <c r="Z277" s="40">
        <f t="shared" si="44"/>
        <v>0.32702907384246205</v>
      </c>
    </row>
    <row r="278" spans="1:26" x14ac:dyDescent="0.3">
      <c r="A278" s="41" t="s">
        <v>291</v>
      </c>
      <c r="B278" s="42">
        <v>45832</v>
      </c>
      <c r="C278" s="42" t="str">
        <f t="shared" si="38"/>
        <v>Jun-2025</v>
      </c>
      <c r="D278" s="42" t="str">
        <f t="shared" si="39"/>
        <v>Q2-2025</v>
      </c>
      <c r="E278" s="42">
        <v>45852</v>
      </c>
      <c r="F278" s="42">
        <f t="shared" si="40"/>
        <v>45852</v>
      </c>
      <c r="G278" s="43">
        <f t="shared" si="41"/>
        <v>20</v>
      </c>
      <c r="H278" s="29">
        <f>IF(Table1[[#This Row],[LeadTimeDays]]&lt;=7,1,0)</f>
        <v>0</v>
      </c>
      <c r="I278" s="44" t="s">
        <v>649</v>
      </c>
      <c r="J278" s="44" t="s">
        <v>656</v>
      </c>
      <c r="K278" s="44" t="s">
        <v>671</v>
      </c>
      <c r="L278" s="30" t="str">
        <f t="shared" si="42"/>
        <v>Europe→Germany→Berlin</v>
      </c>
      <c r="M278" s="44" t="s">
        <v>701</v>
      </c>
      <c r="N278" s="44" t="s">
        <v>711</v>
      </c>
      <c r="O278" s="44" t="s">
        <v>719</v>
      </c>
      <c r="P278" s="44" t="s">
        <v>733</v>
      </c>
      <c r="Q278" s="44" t="s">
        <v>1011</v>
      </c>
      <c r="R278" s="45">
        <v>385.08</v>
      </c>
      <c r="S278" s="45">
        <v>893.19</v>
      </c>
      <c r="T278" s="45" t="str">
        <f>IF('standardised dimensions'!$R278&lt;=_xlfn.PERCENTILE.INC( R278:R899,0.25),"Low",IF(S278&lt;=_xlfn.PERCENTILE.INC(R278:R899,0.5),"Medium","High"))</f>
        <v>High</v>
      </c>
      <c r="U278" s="46">
        <v>0.151</v>
      </c>
      <c r="V278" s="43">
        <v>8</v>
      </c>
      <c r="W278" s="45">
        <f t="shared" si="36"/>
        <v>6066.54648</v>
      </c>
      <c r="X278" s="45">
        <f t="shared" si="37"/>
        <v>3080.64</v>
      </c>
      <c r="Y278" s="45">
        <f t="shared" si="43"/>
        <v>2985.9064800000001</v>
      </c>
      <c r="Z278" s="46">
        <f t="shared" si="44"/>
        <v>0.49219213762621666</v>
      </c>
    </row>
    <row r="279" spans="1:26" x14ac:dyDescent="0.3">
      <c r="A279" s="35" t="s">
        <v>292</v>
      </c>
      <c r="B279" s="36">
        <v>45459</v>
      </c>
      <c r="C279" s="36" t="str">
        <f t="shared" si="38"/>
        <v>Jun-2024</v>
      </c>
      <c r="D279" s="36" t="str">
        <f t="shared" si="39"/>
        <v>Q2-2024</v>
      </c>
      <c r="E279" s="36">
        <v>45476</v>
      </c>
      <c r="F279" s="36">
        <f t="shared" si="40"/>
        <v>45476</v>
      </c>
      <c r="G279" s="37">
        <f t="shared" si="41"/>
        <v>17</v>
      </c>
      <c r="H279" s="29">
        <f>IF(Table1[[#This Row],[LeadTimeDays]]&lt;=7,1,0)</f>
        <v>0</v>
      </c>
      <c r="I279" s="38" t="s">
        <v>646</v>
      </c>
      <c r="J279" s="38" t="s">
        <v>661</v>
      </c>
      <c r="K279" s="38" t="s">
        <v>682</v>
      </c>
      <c r="L279" s="30" t="str">
        <f t="shared" si="42"/>
        <v>Africa→South Africa→Johannesburg</v>
      </c>
      <c r="M279" s="38" t="s">
        <v>706</v>
      </c>
      <c r="N279" s="38" t="s">
        <v>709</v>
      </c>
      <c r="O279" s="38" t="s">
        <v>721</v>
      </c>
      <c r="P279" s="38" t="s">
        <v>730</v>
      </c>
      <c r="Q279" s="38" t="s">
        <v>1012</v>
      </c>
      <c r="R279" s="39">
        <v>1173.83</v>
      </c>
      <c r="S279" s="39">
        <v>2328.9</v>
      </c>
      <c r="T279" s="39" t="str">
        <f>IF('standardised dimensions'!$R279&lt;=_xlfn.PERCENTILE.INC( R279:R900,0.25),"Low",IF(S279&lt;=_xlfn.PERCENTILE.INC(R279:R900,0.5),"Medium","High"))</f>
        <v>High</v>
      </c>
      <c r="U279" s="40">
        <v>0.12</v>
      </c>
      <c r="V279" s="37">
        <v>17</v>
      </c>
      <c r="W279" s="39">
        <f t="shared" si="36"/>
        <v>34840.344000000005</v>
      </c>
      <c r="X279" s="39">
        <f t="shared" si="37"/>
        <v>19955.11</v>
      </c>
      <c r="Y279" s="39">
        <f t="shared" si="43"/>
        <v>14885.234000000004</v>
      </c>
      <c r="Z279" s="40">
        <f t="shared" si="44"/>
        <v>0.42724130393201637</v>
      </c>
    </row>
    <row r="280" spans="1:26" x14ac:dyDescent="0.3">
      <c r="A280" s="41" t="s">
        <v>293</v>
      </c>
      <c r="B280" s="42">
        <v>45229</v>
      </c>
      <c r="C280" s="42" t="str">
        <f t="shared" si="38"/>
        <v>Oct-2023</v>
      </c>
      <c r="D280" s="42" t="str">
        <f t="shared" si="39"/>
        <v>Q4-2023</v>
      </c>
      <c r="E280" s="42">
        <v>45244</v>
      </c>
      <c r="F280" s="42">
        <f t="shared" si="40"/>
        <v>45244</v>
      </c>
      <c r="G280" s="43">
        <f t="shared" si="41"/>
        <v>15</v>
      </c>
      <c r="H280" s="29">
        <f>IF(Table1[[#This Row],[LeadTimeDays]]&lt;=7,1,0)</f>
        <v>0</v>
      </c>
      <c r="I280" s="44" t="s">
        <v>647</v>
      </c>
      <c r="J280" s="44" t="s">
        <v>654</v>
      </c>
      <c r="K280" s="44" t="s">
        <v>668</v>
      </c>
      <c r="L280" s="30" t="str">
        <f t="shared" si="42"/>
        <v>Asia→India→Bengaluru</v>
      </c>
      <c r="M280" s="44" t="s">
        <v>701</v>
      </c>
      <c r="N280" s="44" t="s">
        <v>708</v>
      </c>
      <c r="O280" s="44" t="s">
        <v>721</v>
      </c>
      <c r="P280" s="44" t="s">
        <v>731</v>
      </c>
      <c r="Q280" s="44" t="s">
        <v>1013</v>
      </c>
      <c r="R280" s="45">
        <v>953.46</v>
      </c>
      <c r="S280" s="45">
        <v>2066.75</v>
      </c>
      <c r="T280" s="45" t="str">
        <f>IF('standardised dimensions'!$R280&lt;=_xlfn.PERCENTILE.INC( R280:R901,0.25),"Low",IF(S280&lt;=_xlfn.PERCENTILE.INC(R280:R901,0.5),"Medium","High"))</f>
        <v>High</v>
      </c>
      <c r="U280" s="46">
        <v>0.13800000000000001</v>
      </c>
      <c r="V280" s="43">
        <v>5</v>
      </c>
      <c r="W280" s="45">
        <f t="shared" si="36"/>
        <v>8907.6924999999992</v>
      </c>
      <c r="X280" s="45">
        <f t="shared" si="37"/>
        <v>4767.3</v>
      </c>
      <c r="Y280" s="45">
        <f t="shared" si="43"/>
        <v>4140.392499999999</v>
      </c>
      <c r="Z280" s="46">
        <f t="shared" si="44"/>
        <v>0.46481089238318446</v>
      </c>
    </row>
    <row r="281" spans="1:26" x14ac:dyDescent="0.3">
      <c r="A281" s="35" t="s">
        <v>294</v>
      </c>
      <c r="B281" s="36">
        <v>45092</v>
      </c>
      <c r="C281" s="36" t="str">
        <f t="shared" si="38"/>
        <v>Jun-2023</v>
      </c>
      <c r="D281" s="36" t="str">
        <f t="shared" si="39"/>
        <v>Q2-2023</v>
      </c>
      <c r="E281" s="36">
        <v>45100</v>
      </c>
      <c r="F281" s="36">
        <f t="shared" si="40"/>
        <v>45100</v>
      </c>
      <c r="G281" s="37">
        <f t="shared" si="41"/>
        <v>8</v>
      </c>
      <c r="H281" s="29">
        <f>IF(Table1[[#This Row],[LeadTimeDays]]&lt;=7,1,0)</f>
        <v>0</v>
      </c>
      <c r="I281" s="38" t="s">
        <v>648</v>
      </c>
      <c r="J281" s="38" t="s">
        <v>660</v>
      </c>
      <c r="K281" s="38" t="s">
        <v>686</v>
      </c>
      <c r="L281" s="30" t="str">
        <f t="shared" si="42"/>
        <v>Americas→USA→San Francisco</v>
      </c>
      <c r="M281" s="38" t="s">
        <v>704</v>
      </c>
      <c r="N281" s="38" t="s">
        <v>710</v>
      </c>
      <c r="O281" s="38" t="s">
        <v>719</v>
      </c>
      <c r="P281" s="38" t="s">
        <v>732</v>
      </c>
      <c r="Q281" s="38" t="s">
        <v>1014</v>
      </c>
      <c r="R281" s="39">
        <v>1097.0899999999999</v>
      </c>
      <c r="S281" s="39">
        <v>2182.31</v>
      </c>
      <c r="T281" s="39" t="str">
        <f>IF('standardised dimensions'!$R281&lt;=_xlfn.PERCENTILE.INC( R281:R902,0.25),"Low",IF(S281&lt;=_xlfn.PERCENTILE.INC(R281:R902,0.5),"Medium","High"))</f>
        <v>High</v>
      </c>
      <c r="U281" s="40">
        <v>0.112</v>
      </c>
      <c r="V281" s="37">
        <v>9</v>
      </c>
      <c r="W281" s="39">
        <f t="shared" si="36"/>
        <v>17441.021520000002</v>
      </c>
      <c r="X281" s="39">
        <f t="shared" si="37"/>
        <v>9873.81</v>
      </c>
      <c r="Y281" s="39">
        <f t="shared" si="43"/>
        <v>7567.2115200000026</v>
      </c>
      <c r="Z281" s="40">
        <f t="shared" si="44"/>
        <v>0.43387432962699546</v>
      </c>
    </row>
    <row r="282" spans="1:26" x14ac:dyDescent="0.3">
      <c r="A282" s="41" t="s">
        <v>295</v>
      </c>
      <c r="B282" s="42">
        <v>45730</v>
      </c>
      <c r="C282" s="42" t="str">
        <f t="shared" si="38"/>
        <v>Mar-2025</v>
      </c>
      <c r="D282" s="42" t="str">
        <f t="shared" si="39"/>
        <v>Q1-2025</v>
      </c>
      <c r="E282" s="42">
        <v>45745</v>
      </c>
      <c r="F282" s="42">
        <f t="shared" si="40"/>
        <v>45745</v>
      </c>
      <c r="G282" s="43">
        <f t="shared" si="41"/>
        <v>15</v>
      </c>
      <c r="H282" s="29">
        <f>IF(Table1[[#This Row],[LeadTimeDays]]&lt;=7,1,0)</f>
        <v>0</v>
      </c>
      <c r="I282" s="44" t="s">
        <v>647</v>
      </c>
      <c r="J282" s="44" t="s">
        <v>652</v>
      </c>
      <c r="K282" s="44" t="s">
        <v>689</v>
      </c>
      <c r="L282" s="30" t="str">
        <f t="shared" si="42"/>
        <v>Asia→Japan→Tokyo</v>
      </c>
      <c r="M282" s="44" t="s">
        <v>703</v>
      </c>
      <c r="N282" s="44" t="s">
        <v>711</v>
      </c>
      <c r="O282" s="44" t="s">
        <v>722</v>
      </c>
      <c r="P282" s="44" t="s">
        <v>729</v>
      </c>
      <c r="Q282" s="44" t="s">
        <v>1015</v>
      </c>
      <c r="R282" s="45">
        <v>1106.96</v>
      </c>
      <c r="S282" s="45">
        <v>2726.62</v>
      </c>
      <c r="T282" s="45" t="str">
        <f>IF('standardised dimensions'!$R282&lt;=_xlfn.PERCENTILE.INC( R282:R903,0.25),"Low",IF(S282&lt;=_xlfn.PERCENTILE.INC(R282:R903,0.5),"Medium","High"))</f>
        <v>High</v>
      </c>
      <c r="U282" s="46">
        <v>0.317</v>
      </c>
      <c r="V282" s="43">
        <v>7</v>
      </c>
      <c r="W282" s="45">
        <f t="shared" si="36"/>
        <v>13035.970220000001</v>
      </c>
      <c r="X282" s="45">
        <f t="shared" si="37"/>
        <v>7748.72</v>
      </c>
      <c r="Y282" s="45">
        <f t="shared" si="43"/>
        <v>5287.2502200000008</v>
      </c>
      <c r="Z282" s="46">
        <f t="shared" si="44"/>
        <v>0.40558931408789306</v>
      </c>
    </row>
    <row r="283" spans="1:26" x14ac:dyDescent="0.3">
      <c r="A283" s="35" t="s">
        <v>296</v>
      </c>
      <c r="B283" s="36">
        <v>45153</v>
      </c>
      <c r="C283" s="36" t="str">
        <f t="shared" si="38"/>
        <v>Aug-2023</v>
      </c>
      <c r="D283" s="36" t="str">
        <f t="shared" si="39"/>
        <v>Q3-2023</v>
      </c>
      <c r="E283" s="36">
        <v>45163</v>
      </c>
      <c r="F283" s="36">
        <f t="shared" si="40"/>
        <v>45163</v>
      </c>
      <c r="G283" s="37">
        <f t="shared" si="41"/>
        <v>10</v>
      </c>
      <c r="H283" s="29">
        <f>IF(Table1[[#This Row],[LeadTimeDays]]&lt;=7,1,0)</f>
        <v>0</v>
      </c>
      <c r="I283" s="38" t="s">
        <v>646</v>
      </c>
      <c r="J283" s="38" t="s">
        <v>650</v>
      </c>
      <c r="K283" s="38" t="s">
        <v>664</v>
      </c>
      <c r="L283" s="30" t="str">
        <f t="shared" si="42"/>
        <v>Africa→Kenya→Nairobi</v>
      </c>
      <c r="M283" s="38" t="s">
        <v>705</v>
      </c>
      <c r="N283" s="38" t="s">
        <v>707</v>
      </c>
      <c r="O283" s="38" t="s">
        <v>725</v>
      </c>
      <c r="P283" s="38" t="s">
        <v>730</v>
      </c>
      <c r="Q283" s="38" t="s">
        <v>1016</v>
      </c>
      <c r="R283" s="39">
        <v>91.85</v>
      </c>
      <c r="S283" s="39">
        <v>111.29</v>
      </c>
      <c r="T283" s="39" t="str">
        <f>IF('standardised dimensions'!$R283&lt;=_xlfn.PERCENTILE.INC( R283:R904,0.25),"Low",IF(S283&lt;=_xlfn.PERCENTILE.INC(R283:R904,0.5),"Medium","High"))</f>
        <v>Low</v>
      </c>
      <c r="U283" s="40">
        <v>0</v>
      </c>
      <c r="V283" s="37">
        <v>6</v>
      </c>
      <c r="W283" s="39">
        <f t="shared" si="36"/>
        <v>667.74</v>
      </c>
      <c r="X283" s="39">
        <f t="shared" si="37"/>
        <v>551.09999999999991</v>
      </c>
      <c r="Y283" s="39">
        <f t="shared" si="43"/>
        <v>116.6400000000001</v>
      </c>
      <c r="Z283" s="40">
        <f t="shared" si="44"/>
        <v>0.17467876718483258</v>
      </c>
    </row>
    <row r="284" spans="1:26" x14ac:dyDescent="0.3">
      <c r="A284" s="41" t="s">
        <v>297</v>
      </c>
      <c r="B284" s="42">
        <v>45794</v>
      </c>
      <c r="C284" s="42" t="str">
        <f t="shared" si="38"/>
        <v>May-2025</v>
      </c>
      <c r="D284" s="42" t="str">
        <f t="shared" si="39"/>
        <v>Q2-2025</v>
      </c>
      <c r="E284" s="42">
        <v>45805</v>
      </c>
      <c r="F284" s="42">
        <f t="shared" si="40"/>
        <v>45805</v>
      </c>
      <c r="G284" s="43">
        <f t="shared" si="41"/>
        <v>11</v>
      </c>
      <c r="H284" s="29">
        <f>IF(Table1[[#This Row],[LeadTimeDays]]&lt;=7,1,0)</f>
        <v>0</v>
      </c>
      <c r="I284" s="44" t="s">
        <v>647</v>
      </c>
      <c r="J284" s="44" t="s">
        <v>654</v>
      </c>
      <c r="K284" s="44" t="s">
        <v>668</v>
      </c>
      <c r="L284" s="30" t="str">
        <f t="shared" si="42"/>
        <v>Asia→India→Bengaluru</v>
      </c>
      <c r="M284" s="44" t="s">
        <v>701</v>
      </c>
      <c r="N284" s="44" t="s">
        <v>710</v>
      </c>
      <c r="O284" s="44" t="s">
        <v>717</v>
      </c>
      <c r="P284" s="44" t="s">
        <v>731</v>
      </c>
      <c r="Q284" s="44" t="s">
        <v>1017</v>
      </c>
      <c r="R284" s="45">
        <v>623.4</v>
      </c>
      <c r="S284" s="45">
        <v>1100.0899999999999</v>
      </c>
      <c r="T284" s="45" t="str">
        <f>IF('standardised dimensions'!$R284&lt;=_xlfn.PERCENTILE.INC( R284:R905,0.25),"Low",IF(S284&lt;=_xlfn.PERCENTILE.INC(R284:R905,0.5),"Medium","High"))</f>
        <v>High</v>
      </c>
      <c r="U284" s="46">
        <v>0.114</v>
      </c>
      <c r="V284" s="43">
        <v>12</v>
      </c>
      <c r="W284" s="45">
        <f t="shared" si="36"/>
        <v>11696.156879999999</v>
      </c>
      <c r="X284" s="45">
        <f t="shared" si="37"/>
        <v>7480.7999999999993</v>
      </c>
      <c r="Y284" s="45">
        <f t="shared" si="43"/>
        <v>4215.3568799999994</v>
      </c>
      <c r="Z284" s="46">
        <f t="shared" si="44"/>
        <v>0.36040529579490388</v>
      </c>
    </row>
    <row r="285" spans="1:26" x14ac:dyDescent="0.3">
      <c r="A285" s="35" t="s">
        <v>298</v>
      </c>
      <c r="B285" s="36">
        <v>45304</v>
      </c>
      <c r="C285" s="36" t="str">
        <f t="shared" si="38"/>
        <v>Jan-2024</v>
      </c>
      <c r="D285" s="36" t="str">
        <f t="shared" si="39"/>
        <v>Q1-2024</v>
      </c>
      <c r="E285" s="36">
        <v>45327</v>
      </c>
      <c r="F285" s="36">
        <f t="shared" si="40"/>
        <v>45327</v>
      </c>
      <c r="G285" s="37">
        <f t="shared" si="41"/>
        <v>23</v>
      </c>
      <c r="H285" s="29">
        <f>IF(Table1[[#This Row],[LeadTimeDays]]&lt;=7,1,0)</f>
        <v>0</v>
      </c>
      <c r="I285" s="38" t="s">
        <v>649</v>
      </c>
      <c r="J285" s="38" t="s">
        <v>656</v>
      </c>
      <c r="K285" s="38" t="s">
        <v>698</v>
      </c>
      <c r="L285" s="30" t="str">
        <f t="shared" si="42"/>
        <v>Europe→Germany→Frankfurt</v>
      </c>
      <c r="M285" s="38" t="s">
        <v>702</v>
      </c>
      <c r="N285" s="38" t="s">
        <v>711</v>
      </c>
      <c r="O285" s="38" t="s">
        <v>717</v>
      </c>
      <c r="P285" s="38" t="s">
        <v>731</v>
      </c>
      <c r="Q285" s="38" t="s">
        <v>1018</v>
      </c>
      <c r="R285" s="39">
        <v>1017.93</v>
      </c>
      <c r="S285" s="39">
        <v>1529.14</v>
      </c>
      <c r="T285" s="39" t="str">
        <f>IF('standardised dimensions'!$R285&lt;=_xlfn.PERCENTILE.INC( R285:R906,0.25),"Low",IF(S285&lt;=_xlfn.PERCENTILE.INC(R285:R906,0.5),"Medium","High"))</f>
        <v>High</v>
      </c>
      <c r="U285" s="40">
        <v>0.155</v>
      </c>
      <c r="V285" s="37">
        <v>12</v>
      </c>
      <c r="W285" s="39">
        <f t="shared" si="36"/>
        <v>15505.479600000001</v>
      </c>
      <c r="X285" s="39">
        <f t="shared" si="37"/>
        <v>12215.16</v>
      </c>
      <c r="Y285" s="39">
        <f t="shared" si="43"/>
        <v>3290.3196000000007</v>
      </c>
      <c r="Z285" s="40">
        <f t="shared" si="44"/>
        <v>0.21220366508366503</v>
      </c>
    </row>
    <row r="286" spans="1:26" x14ac:dyDescent="0.3">
      <c r="A286" s="41" t="s">
        <v>299</v>
      </c>
      <c r="B286" s="42">
        <v>45101</v>
      </c>
      <c r="C286" s="42" t="str">
        <f t="shared" si="38"/>
        <v>Jun-2023</v>
      </c>
      <c r="D286" s="42" t="str">
        <f t="shared" si="39"/>
        <v>Q2-2023</v>
      </c>
      <c r="E286" s="42">
        <v>45128</v>
      </c>
      <c r="F286" s="42">
        <f t="shared" si="40"/>
        <v>45128</v>
      </c>
      <c r="G286" s="43">
        <f t="shared" si="41"/>
        <v>27</v>
      </c>
      <c r="H286" s="29">
        <f>IF(Table1[[#This Row],[LeadTimeDays]]&lt;=7,1,0)</f>
        <v>0</v>
      </c>
      <c r="I286" s="44" t="s">
        <v>647</v>
      </c>
      <c r="J286" s="44" t="s">
        <v>652</v>
      </c>
      <c r="K286" s="44" t="s">
        <v>694</v>
      </c>
      <c r="L286" s="30" t="str">
        <f t="shared" si="42"/>
        <v>Asia→Japan→Nagoya</v>
      </c>
      <c r="M286" s="44" t="s">
        <v>704</v>
      </c>
      <c r="N286" s="44" t="s">
        <v>709</v>
      </c>
      <c r="O286" s="44" t="s">
        <v>713</v>
      </c>
      <c r="P286" s="44" t="s">
        <v>730</v>
      </c>
      <c r="Q286" s="44" t="s">
        <v>1019</v>
      </c>
      <c r="R286" s="45">
        <v>554.76</v>
      </c>
      <c r="S286" s="45">
        <v>728.69</v>
      </c>
      <c r="T286" s="45" t="str">
        <f>IF('standardised dimensions'!$R286&lt;=_xlfn.PERCENTILE.INC( R286:R907,0.25),"Low",IF(S286&lt;=_xlfn.PERCENTILE.INC(R286:R907,0.5),"Medium","High"))</f>
        <v>Medium</v>
      </c>
      <c r="U286" s="46">
        <v>0.22</v>
      </c>
      <c r="V286" s="43">
        <v>7</v>
      </c>
      <c r="W286" s="45">
        <f t="shared" si="36"/>
        <v>3978.6474000000003</v>
      </c>
      <c r="X286" s="45">
        <f t="shared" si="37"/>
        <v>3883.3199999999997</v>
      </c>
      <c r="Y286" s="45">
        <f t="shared" si="43"/>
        <v>95.32740000000058</v>
      </c>
      <c r="Z286" s="46">
        <f t="shared" si="44"/>
        <v>2.395975074343119E-2</v>
      </c>
    </row>
    <row r="287" spans="1:26" x14ac:dyDescent="0.3">
      <c r="A287" s="35" t="s">
        <v>300</v>
      </c>
      <c r="B287" s="36">
        <v>45751</v>
      </c>
      <c r="C287" s="36" t="str">
        <f t="shared" si="38"/>
        <v>Apr-2025</v>
      </c>
      <c r="D287" s="36" t="str">
        <f t="shared" si="39"/>
        <v>Q2-2025</v>
      </c>
      <c r="E287" s="36">
        <v>45760</v>
      </c>
      <c r="F287" s="36">
        <f t="shared" si="40"/>
        <v>45760</v>
      </c>
      <c r="G287" s="37">
        <f t="shared" si="41"/>
        <v>9</v>
      </c>
      <c r="H287" s="29">
        <f>IF(Table1[[#This Row],[LeadTimeDays]]&lt;=7,1,0)</f>
        <v>0</v>
      </c>
      <c r="I287" s="38" t="s">
        <v>649</v>
      </c>
      <c r="J287" s="38" t="s">
        <v>656</v>
      </c>
      <c r="K287" s="38" t="s">
        <v>684</v>
      </c>
      <c r="L287" s="30" t="str">
        <f t="shared" si="42"/>
        <v>Europe→Germany→Munich</v>
      </c>
      <c r="M287" s="38" t="s">
        <v>704</v>
      </c>
      <c r="N287" s="38" t="s">
        <v>709</v>
      </c>
      <c r="O287" s="38" t="s">
        <v>721</v>
      </c>
      <c r="P287" s="38" t="s">
        <v>730</v>
      </c>
      <c r="Q287" s="38" t="s">
        <v>1020</v>
      </c>
      <c r="R287" s="39">
        <v>7.02</v>
      </c>
      <c r="S287" s="39">
        <v>6.28</v>
      </c>
      <c r="T287" s="39" t="str">
        <f>IF('standardised dimensions'!$R287&lt;=_xlfn.PERCENTILE.INC( R287:R908,0.25),"Low",IF(S287&lt;=_xlfn.PERCENTILE.INC(R287:R908,0.5),"Medium","High"))</f>
        <v>Low</v>
      </c>
      <c r="U287" s="40">
        <v>0.13400000000000001</v>
      </c>
      <c r="V287" s="37">
        <v>14</v>
      </c>
      <c r="W287" s="39">
        <f t="shared" si="36"/>
        <v>76.138720000000006</v>
      </c>
      <c r="X287" s="39">
        <f t="shared" si="37"/>
        <v>98.28</v>
      </c>
      <c r="Y287" s="39">
        <f t="shared" si="43"/>
        <v>-22.141279999999995</v>
      </c>
      <c r="Z287" s="40">
        <f t="shared" si="44"/>
        <v>-0.29080184169106066</v>
      </c>
    </row>
    <row r="288" spans="1:26" x14ac:dyDescent="0.3">
      <c r="A288" s="41" t="s">
        <v>301</v>
      </c>
      <c r="B288" s="42">
        <v>45542</v>
      </c>
      <c r="C288" s="42" t="str">
        <f t="shared" si="38"/>
        <v>Sep-2024</v>
      </c>
      <c r="D288" s="42" t="str">
        <f t="shared" si="39"/>
        <v>Q3-2024</v>
      </c>
      <c r="E288" s="42">
        <v>45542</v>
      </c>
      <c r="F288" s="42">
        <f t="shared" si="40"/>
        <v>45542</v>
      </c>
      <c r="G288" s="43">
        <f t="shared" si="41"/>
        <v>0</v>
      </c>
      <c r="H288" s="29">
        <f>IF(Table1[[#This Row],[LeadTimeDays]]&lt;=7,1,0)</f>
        <v>1</v>
      </c>
      <c r="I288" s="44" t="s">
        <v>647</v>
      </c>
      <c r="J288" s="44" t="s">
        <v>654</v>
      </c>
      <c r="K288" s="44" t="s">
        <v>691</v>
      </c>
      <c r="L288" s="30" t="str">
        <f t="shared" si="42"/>
        <v>Asia→India→Mumbai</v>
      </c>
      <c r="M288" s="44" t="s">
        <v>702</v>
      </c>
      <c r="N288" s="44" t="s">
        <v>710</v>
      </c>
      <c r="O288" s="44" t="s">
        <v>717</v>
      </c>
      <c r="P288" s="44" t="s">
        <v>729</v>
      </c>
      <c r="Q288" s="44" t="s">
        <v>1021</v>
      </c>
      <c r="R288" s="45">
        <v>1066.6500000000001</v>
      </c>
      <c r="S288" s="45">
        <v>2569.77</v>
      </c>
      <c r="T288" s="45" t="str">
        <f>IF('standardised dimensions'!$R288&lt;=_xlfn.PERCENTILE.INC( R288:R909,0.25),"Low",IF(S288&lt;=_xlfn.PERCENTILE.INC(R288:R909,0.5),"Medium","High"))</f>
        <v>High</v>
      </c>
      <c r="U288" s="46">
        <v>0.13400000000000001</v>
      </c>
      <c r="V288" s="43">
        <v>9</v>
      </c>
      <c r="W288" s="45">
        <f t="shared" si="36"/>
        <v>20028.787380000002</v>
      </c>
      <c r="X288" s="45">
        <f t="shared" si="37"/>
        <v>9599.85</v>
      </c>
      <c r="Y288" s="45">
        <f t="shared" si="43"/>
        <v>10428.937380000001</v>
      </c>
      <c r="Z288" s="46">
        <f t="shared" si="44"/>
        <v>0.52069739331368348</v>
      </c>
    </row>
    <row r="289" spans="1:26" x14ac:dyDescent="0.3">
      <c r="A289" s="35" t="s">
        <v>302</v>
      </c>
      <c r="B289" s="36">
        <v>45319</v>
      </c>
      <c r="C289" s="36" t="str">
        <f t="shared" si="38"/>
        <v>Jan-2024</v>
      </c>
      <c r="D289" s="36" t="str">
        <f t="shared" si="39"/>
        <v>Q1-2024</v>
      </c>
      <c r="E289" s="36">
        <v>45321</v>
      </c>
      <c r="F289" s="36">
        <f t="shared" si="40"/>
        <v>45321</v>
      </c>
      <c r="G289" s="37">
        <f t="shared" si="41"/>
        <v>2</v>
      </c>
      <c r="H289" s="29">
        <f>IF(Table1[[#This Row],[LeadTimeDays]]&lt;=7,1,0)</f>
        <v>1</v>
      </c>
      <c r="I289" s="38" t="s">
        <v>646</v>
      </c>
      <c r="J289" s="38" t="s">
        <v>661</v>
      </c>
      <c r="K289" s="38" t="s">
        <v>695</v>
      </c>
      <c r="L289" s="30" t="str">
        <f t="shared" si="42"/>
        <v>Africa→South Africa→Cape Town</v>
      </c>
      <c r="M289" s="38" t="s">
        <v>704</v>
      </c>
      <c r="N289" s="38" t="s">
        <v>711</v>
      </c>
      <c r="O289" s="38" t="s">
        <v>721</v>
      </c>
      <c r="P289" s="38" t="s">
        <v>733</v>
      </c>
      <c r="Q289" s="38" t="s">
        <v>1022</v>
      </c>
      <c r="R289" s="39">
        <v>798.45</v>
      </c>
      <c r="S289" s="39">
        <v>1592.02</v>
      </c>
      <c r="T289" s="39" t="str">
        <f>IF('standardised dimensions'!$R289&lt;=_xlfn.PERCENTILE.INC( R289:R910,0.25),"Low",IF(S289&lt;=_xlfn.PERCENTILE.INC(R289:R910,0.5),"Medium","High"))</f>
        <v>High</v>
      </c>
      <c r="U289" s="40">
        <v>6.6000000000000003E-2</v>
      </c>
      <c r="V289" s="37">
        <v>18</v>
      </c>
      <c r="W289" s="39">
        <f t="shared" si="36"/>
        <v>26765.040239999998</v>
      </c>
      <c r="X289" s="39">
        <f t="shared" si="37"/>
        <v>14372.1</v>
      </c>
      <c r="Y289" s="39">
        <f t="shared" si="43"/>
        <v>12392.940239999998</v>
      </c>
      <c r="Z289" s="40">
        <f t="shared" si="44"/>
        <v>0.46302714768494585</v>
      </c>
    </row>
    <row r="290" spans="1:26" x14ac:dyDescent="0.3">
      <c r="A290" s="41" t="s">
        <v>303</v>
      </c>
      <c r="B290" s="42">
        <v>45125</v>
      </c>
      <c r="C290" s="42" t="str">
        <f t="shared" si="38"/>
        <v>Jul-2023</v>
      </c>
      <c r="D290" s="42" t="str">
        <f t="shared" si="39"/>
        <v>Q3-2023</v>
      </c>
      <c r="E290" s="42">
        <v>45148</v>
      </c>
      <c r="F290" s="42">
        <f t="shared" si="40"/>
        <v>45148</v>
      </c>
      <c r="G290" s="43">
        <f t="shared" si="41"/>
        <v>23</v>
      </c>
      <c r="H290" s="29">
        <f>IF(Table1[[#This Row],[LeadTimeDays]]&lt;=7,1,0)</f>
        <v>0</v>
      </c>
      <c r="I290" s="44" t="s">
        <v>646</v>
      </c>
      <c r="J290" s="44" t="s">
        <v>661</v>
      </c>
      <c r="K290" s="44" t="s">
        <v>682</v>
      </c>
      <c r="L290" s="30" t="str">
        <f t="shared" si="42"/>
        <v>Africa→South Africa→Johannesburg</v>
      </c>
      <c r="M290" s="44" t="s">
        <v>705</v>
      </c>
      <c r="N290" s="44" t="s">
        <v>707</v>
      </c>
      <c r="O290" s="44" t="s">
        <v>716</v>
      </c>
      <c r="P290" s="44" t="s">
        <v>727</v>
      </c>
      <c r="Q290" s="44" t="s">
        <v>1023</v>
      </c>
      <c r="R290" s="45">
        <v>1271.56</v>
      </c>
      <c r="S290" s="45">
        <v>995.47</v>
      </c>
      <c r="T290" s="45" t="str">
        <f>IF('standardised dimensions'!$R290&lt;=_xlfn.PERCENTILE.INC( R290:R911,0.25),"Low",IF(S290&lt;=_xlfn.PERCENTILE.INC(R290:R911,0.5),"Medium","High"))</f>
        <v>High</v>
      </c>
      <c r="U290" s="46">
        <v>0.192</v>
      </c>
      <c r="V290" s="43">
        <v>13</v>
      </c>
      <c r="W290" s="45">
        <f t="shared" si="36"/>
        <v>10456.416880000001</v>
      </c>
      <c r="X290" s="45">
        <f t="shared" si="37"/>
        <v>16530.28</v>
      </c>
      <c r="Y290" s="45">
        <f t="shared" si="43"/>
        <v>-6073.8631199999982</v>
      </c>
      <c r="Z290" s="46">
        <f t="shared" si="44"/>
        <v>-0.58087423155607754</v>
      </c>
    </row>
    <row r="291" spans="1:26" x14ac:dyDescent="0.3">
      <c r="A291" s="35" t="s">
        <v>304</v>
      </c>
      <c r="B291" s="36">
        <v>45897</v>
      </c>
      <c r="C291" s="36" t="str">
        <f t="shared" si="38"/>
        <v>Aug-2025</v>
      </c>
      <c r="D291" s="36" t="str">
        <f t="shared" si="39"/>
        <v>Q3-2025</v>
      </c>
      <c r="E291" s="36">
        <v>45895</v>
      </c>
      <c r="F291" s="36">
        <f t="shared" si="40"/>
        <v>45897</v>
      </c>
      <c r="G291" s="37">
        <f t="shared" si="41"/>
        <v>0</v>
      </c>
      <c r="H291" s="29">
        <f>IF(Table1[[#This Row],[LeadTimeDays]]&lt;=7,1,0)</f>
        <v>1</v>
      </c>
      <c r="I291" s="38" t="s">
        <v>646</v>
      </c>
      <c r="J291" s="38" t="s">
        <v>651</v>
      </c>
      <c r="K291" s="38" t="s">
        <v>663</v>
      </c>
      <c r="L291" s="30" t="str">
        <f t="shared" si="42"/>
        <v>Africa→Nigeria→Port Harcourt</v>
      </c>
      <c r="M291" s="38" t="s">
        <v>705</v>
      </c>
      <c r="N291" s="38" t="s">
        <v>707</v>
      </c>
      <c r="O291" s="38" t="s">
        <v>720</v>
      </c>
      <c r="P291" s="38" t="s">
        <v>733</v>
      </c>
      <c r="Q291" s="38" t="s">
        <v>1024</v>
      </c>
      <c r="R291" s="39">
        <v>521.05999999999995</v>
      </c>
      <c r="S291" s="39">
        <v>1240.31</v>
      </c>
      <c r="T291" s="39" t="str">
        <f>IF('standardised dimensions'!$R291&lt;=_xlfn.PERCENTILE.INC( R291:R912,0.25),"Low",IF(S291&lt;=_xlfn.PERCENTILE.INC(R291:R912,0.5),"Medium","High"))</f>
        <v>High</v>
      </c>
      <c r="U291" s="40">
        <v>0.14599999999999999</v>
      </c>
      <c r="V291" s="37">
        <v>18</v>
      </c>
      <c r="W291" s="39">
        <f t="shared" si="36"/>
        <v>19066.045319999997</v>
      </c>
      <c r="X291" s="39">
        <f t="shared" si="37"/>
        <v>9379.0799999999981</v>
      </c>
      <c r="Y291" s="39">
        <f t="shared" si="43"/>
        <v>9686.9653199999993</v>
      </c>
      <c r="Z291" s="40">
        <f t="shared" si="44"/>
        <v>0.50807417885650974</v>
      </c>
    </row>
    <row r="292" spans="1:26" x14ac:dyDescent="0.3">
      <c r="A292" s="41" t="s">
        <v>305</v>
      </c>
      <c r="B292" s="42">
        <v>45746</v>
      </c>
      <c r="C292" s="42" t="str">
        <f t="shared" si="38"/>
        <v>Mar-2025</v>
      </c>
      <c r="D292" s="42" t="str">
        <f t="shared" si="39"/>
        <v>Q1-2025</v>
      </c>
      <c r="E292" s="42">
        <v>45754</v>
      </c>
      <c r="F292" s="42">
        <f t="shared" si="40"/>
        <v>45754</v>
      </c>
      <c r="G292" s="43">
        <f t="shared" si="41"/>
        <v>8</v>
      </c>
      <c r="H292" s="29">
        <f>IF(Table1[[#This Row],[LeadTimeDays]]&lt;=7,1,0)</f>
        <v>0</v>
      </c>
      <c r="I292" s="44" t="s">
        <v>648</v>
      </c>
      <c r="J292" s="44" t="s">
        <v>655</v>
      </c>
      <c r="K292" s="44" t="s">
        <v>670</v>
      </c>
      <c r="L292" s="30" t="str">
        <f t="shared" si="42"/>
        <v>Americas→Brazil→São Paulo</v>
      </c>
      <c r="M292" s="44" t="s">
        <v>703</v>
      </c>
      <c r="N292" s="44" t="s">
        <v>711</v>
      </c>
      <c r="O292" s="44" t="s">
        <v>716</v>
      </c>
      <c r="P292" s="44" t="s">
        <v>728</v>
      </c>
      <c r="Q292" s="44" t="s">
        <v>1025</v>
      </c>
      <c r="R292" s="45">
        <v>71.62</v>
      </c>
      <c r="S292" s="45">
        <v>118.37</v>
      </c>
      <c r="T292" s="45" t="str">
        <f>IF('standardised dimensions'!$R292&lt;=_xlfn.PERCENTILE.INC( R292:R913,0.25),"Low",IF(S292&lt;=_xlfn.PERCENTILE.INC(R292:R913,0.5),"Medium","High"))</f>
        <v>Low</v>
      </c>
      <c r="U292" s="46">
        <v>0.156</v>
      </c>
      <c r="V292" s="43">
        <v>11</v>
      </c>
      <c r="W292" s="45">
        <f t="shared" si="36"/>
        <v>1098.9470800000001</v>
      </c>
      <c r="X292" s="45">
        <f t="shared" si="37"/>
        <v>787.82</v>
      </c>
      <c r="Y292" s="45">
        <f t="shared" si="43"/>
        <v>311.12708000000009</v>
      </c>
      <c r="Z292" s="46">
        <f t="shared" si="44"/>
        <v>0.28311379652603474</v>
      </c>
    </row>
    <row r="293" spans="1:26" x14ac:dyDescent="0.3">
      <c r="A293" s="35" t="s">
        <v>306</v>
      </c>
      <c r="B293" s="36">
        <v>45220</v>
      </c>
      <c r="C293" s="36" t="str">
        <f t="shared" si="38"/>
        <v>Oct-2023</v>
      </c>
      <c r="D293" s="36" t="str">
        <f t="shared" si="39"/>
        <v>Q4-2023</v>
      </c>
      <c r="E293" s="36">
        <v>45239</v>
      </c>
      <c r="F293" s="36">
        <f t="shared" si="40"/>
        <v>45239</v>
      </c>
      <c r="G293" s="37">
        <f t="shared" si="41"/>
        <v>19</v>
      </c>
      <c r="H293" s="29">
        <f>IF(Table1[[#This Row],[LeadTimeDays]]&lt;=7,1,0)</f>
        <v>0</v>
      </c>
      <c r="I293" s="38" t="s">
        <v>649</v>
      </c>
      <c r="J293" s="38" t="s">
        <v>658</v>
      </c>
      <c r="K293" s="38" t="s">
        <v>683</v>
      </c>
      <c r="L293" s="30" t="str">
        <f t="shared" si="42"/>
        <v>Europe→United Kingdom→London</v>
      </c>
      <c r="M293" s="38" t="s">
        <v>703</v>
      </c>
      <c r="N293" s="38" t="s">
        <v>711</v>
      </c>
      <c r="O293" s="38" t="s">
        <v>720</v>
      </c>
      <c r="P293" s="38" t="s">
        <v>733</v>
      </c>
      <c r="Q293" s="38" t="s">
        <v>1026</v>
      </c>
      <c r="R293" s="39">
        <v>1142.48</v>
      </c>
      <c r="S293" s="39">
        <v>2105.5300000000002</v>
      </c>
      <c r="T293" s="39" t="str">
        <f>IF('standardised dimensions'!$R293&lt;=_xlfn.PERCENTILE.INC( R293:R914,0.25),"Low",IF(S293&lt;=_xlfn.PERCENTILE.INC(R293:R914,0.5),"Medium","High"))</f>
        <v>High</v>
      </c>
      <c r="U293" s="40">
        <v>0.20699999999999999</v>
      </c>
      <c r="V293" s="37">
        <v>14</v>
      </c>
      <c r="W293" s="39">
        <f t="shared" si="36"/>
        <v>23375.594060000003</v>
      </c>
      <c r="X293" s="39">
        <f t="shared" si="37"/>
        <v>15994.720000000001</v>
      </c>
      <c r="Y293" s="39">
        <f t="shared" si="43"/>
        <v>7380.8740600000019</v>
      </c>
      <c r="Z293" s="40">
        <f t="shared" si="44"/>
        <v>0.31575129346680658</v>
      </c>
    </row>
    <row r="294" spans="1:26" x14ac:dyDescent="0.3">
      <c r="A294" s="41" t="s">
        <v>307</v>
      </c>
      <c r="B294" s="42">
        <v>45161</v>
      </c>
      <c r="C294" s="42" t="str">
        <f t="shared" si="38"/>
        <v>Aug-2023</v>
      </c>
      <c r="D294" s="42" t="str">
        <f t="shared" si="39"/>
        <v>Q3-2023</v>
      </c>
      <c r="E294" s="42">
        <v>45191</v>
      </c>
      <c r="F294" s="42">
        <f t="shared" si="40"/>
        <v>45191</v>
      </c>
      <c r="G294" s="43">
        <f t="shared" si="41"/>
        <v>30</v>
      </c>
      <c r="H294" s="29">
        <f>IF(Table1[[#This Row],[LeadTimeDays]]&lt;=7,1,0)</f>
        <v>0</v>
      </c>
      <c r="I294" s="44" t="s">
        <v>649</v>
      </c>
      <c r="J294" s="44" t="s">
        <v>658</v>
      </c>
      <c r="K294" s="44" t="s">
        <v>683</v>
      </c>
      <c r="L294" s="30" t="str">
        <f t="shared" si="42"/>
        <v>Europe→United Kingdom→London</v>
      </c>
      <c r="M294" s="44" t="s">
        <v>704</v>
      </c>
      <c r="N294" s="44" t="s">
        <v>710</v>
      </c>
      <c r="O294" s="44" t="s">
        <v>719</v>
      </c>
      <c r="P294" s="44" t="s">
        <v>733</v>
      </c>
      <c r="Q294" s="44" t="s">
        <v>1027</v>
      </c>
      <c r="R294" s="45">
        <v>209.81</v>
      </c>
      <c r="S294" s="45">
        <v>523</v>
      </c>
      <c r="T294" s="45" t="str">
        <f>IF('standardised dimensions'!$R294&lt;=_xlfn.PERCENTILE.INC( R294:R915,0.25),"Low",IF(S294&lt;=_xlfn.PERCENTILE.INC(R294:R915,0.5),"Medium","High"))</f>
        <v>Medium</v>
      </c>
      <c r="U294" s="46">
        <v>5.8999999999999997E-2</v>
      </c>
      <c r="V294" s="43">
        <v>15</v>
      </c>
      <c r="W294" s="45">
        <f t="shared" si="36"/>
        <v>7382.1450000000004</v>
      </c>
      <c r="X294" s="45">
        <f t="shared" si="37"/>
        <v>3147.15</v>
      </c>
      <c r="Y294" s="45">
        <f t="shared" si="43"/>
        <v>4234.9950000000008</v>
      </c>
      <c r="Z294" s="46">
        <f t="shared" si="44"/>
        <v>0.57368082041195356</v>
      </c>
    </row>
    <row r="295" spans="1:26" x14ac:dyDescent="0.3">
      <c r="A295" s="35" t="s">
        <v>308</v>
      </c>
      <c r="B295" s="36">
        <v>45758</v>
      </c>
      <c r="C295" s="36" t="str">
        <f t="shared" si="38"/>
        <v>Apr-2025</v>
      </c>
      <c r="D295" s="36" t="str">
        <f t="shared" si="39"/>
        <v>Q2-2025</v>
      </c>
      <c r="E295" s="36">
        <v>45781</v>
      </c>
      <c r="F295" s="36">
        <f t="shared" si="40"/>
        <v>45781</v>
      </c>
      <c r="G295" s="37">
        <f t="shared" si="41"/>
        <v>23</v>
      </c>
      <c r="H295" s="29">
        <f>IF(Table1[[#This Row],[LeadTimeDays]]&lt;=7,1,0)</f>
        <v>0</v>
      </c>
      <c r="I295" s="38" t="s">
        <v>647</v>
      </c>
      <c r="J295" s="38" t="s">
        <v>652</v>
      </c>
      <c r="K295" s="38" t="s">
        <v>666</v>
      </c>
      <c r="L295" s="30" t="str">
        <f t="shared" si="42"/>
        <v>Asia→Japan→Osaka</v>
      </c>
      <c r="M295" s="38" t="s">
        <v>705</v>
      </c>
      <c r="N295" s="38" t="s">
        <v>708</v>
      </c>
      <c r="O295" s="38" t="s">
        <v>724</v>
      </c>
      <c r="P295" s="38" t="s">
        <v>727</v>
      </c>
      <c r="Q295" s="38" t="s">
        <v>1028</v>
      </c>
      <c r="R295" s="39">
        <v>786.2</v>
      </c>
      <c r="S295" s="39">
        <v>1075.3</v>
      </c>
      <c r="T295" s="39" t="str">
        <f>IF('standardised dimensions'!$R295&lt;=_xlfn.PERCENTILE.INC( R295:R916,0.25),"Low",IF(S295&lt;=_xlfn.PERCENTILE.INC(R295:R916,0.5),"Medium","High"))</f>
        <v>High</v>
      </c>
      <c r="U295" s="40">
        <v>0.08</v>
      </c>
      <c r="V295" s="37">
        <v>9</v>
      </c>
      <c r="W295" s="39">
        <f t="shared" si="36"/>
        <v>8903.4839999999986</v>
      </c>
      <c r="X295" s="39">
        <f t="shared" si="37"/>
        <v>7075.8</v>
      </c>
      <c r="Y295" s="39">
        <f t="shared" si="43"/>
        <v>1827.6839999999984</v>
      </c>
      <c r="Z295" s="40">
        <f t="shared" si="44"/>
        <v>0.20527739478163815</v>
      </c>
    </row>
    <row r="296" spans="1:26" x14ac:dyDescent="0.3">
      <c r="A296" s="41" t="s">
        <v>309</v>
      </c>
      <c r="B296" s="42">
        <v>45809</v>
      </c>
      <c r="C296" s="42" t="str">
        <f t="shared" si="38"/>
        <v>Jun-2025</v>
      </c>
      <c r="D296" s="42" t="str">
        <f t="shared" si="39"/>
        <v>Q2-2025</v>
      </c>
      <c r="E296" s="42">
        <v>45835</v>
      </c>
      <c r="F296" s="42">
        <f t="shared" si="40"/>
        <v>45835</v>
      </c>
      <c r="G296" s="43">
        <f t="shared" si="41"/>
        <v>26</v>
      </c>
      <c r="H296" s="29">
        <f>IF(Table1[[#This Row],[LeadTimeDays]]&lt;=7,1,0)</f>
        <v>0</v>
      </c>
      <c r="I296" s="44" t="s">
        <v>649</v>
      </c>
      <c r="J296" s="44" t="s">
        <v>656</v>
      </c>
      <c r="K296" s="44" t="s">
        <v>684</v>
      </c>
      <c r="L296" s="30" t="str">
        <f t="shared" si="42"/>
        <v>Europe→Germany→Munich</v>
      </c>
      <c r="M296" s="44" t="s">
        <v>704</v>
      </c>
      <c r="N296" s="44" t="s">
        <v>710</v>
      </c>
      <c r="O296" s="44" t="s">
        <v>718</v>
      </c>
      <c r="P296" s="44" t="s">
        <v>731</v>
      </c>
      <c r="Q296" s="44" t="s">
        <v>1029</v>
      </c>
      <c r="R296" s="45">
        <v>1362.31</v>
      </c>
      <c r="S296" s="45">
        <v>3294.57</v>
      </c>
      <c r="T296" s="45" t="str">
        <f>IF('standardised dimensions'!$R296&lt;=_xlfn.PERCENTILE.INC( R296:R917,0.25),"Low",IF(S296&lt;=_xlfn.PERCENTILE.INC(R296:R917,0.5),"Medium","High"))</f>
        <v>High</v>
      </c>
      <c r="U296" s="46">
        <v>0.113</v>
      </c>
      <c r="V296" s="43">
        <v>7</v>
      </c>
      <c r="W296" s="45">
        <f t="shared" si="36"/>
        <v>20455.985130000001</v>
      </c>
      <c r="X296" s="45">
        <f t="shared" si="37"/>
        <v>9536.17</v>
      </c>
      <c r="Y296" s="45">
        <f t="shared" si="43"/>
        <v>10919.815130000001</v>
      </c>
      <c r="Z296" s="46">
        <f t="shared" si="44"/>
        <v>0.5338200561157721</v>
      </c>
    </row>
    <row r="297" spans="1:26" x14ac:dyDescent="0.3">
      <c r="A297" s="35" t="s">
        <v>310</v>
      </c>
      <c r="B297" s="36">
        <v>45353</v>
      </c>
      <c r="C297" s="36" t="str">
        <f t="shared" si="38"/>
        <v>Mar-2024</v>
      </c>
      <c r="D297" s="36" t="str">
        <f t="shared" si="39"/>
        <v>Q1-2024</v>
      </c>
      <c r="E297" s="36">
        <v>45367</v>
      </c>
      <c r="F297" s="36">
        <f t="shared" si="40"/>
        <v>45367</v>
      </c>
      <c r="G297" s="37">
        <f t="shared" si="41"/>
        <v>14</v>
      </c>
      <c r="H297" s="29">
        <f>IF(Table1[[#This Row],[LeadTimeDays]]&lt;=7,1,0)</f>
        <v>0</v>
      </c>
      <c r="I297" s="38" t="s">
        <v>648</v>
      </c>
      <c r="J297" s="38" t="s">
        <v>653</v>
      </c>
      <c r="K297" s="38" t="s">
        <v>688</v>
      </c>
      <c r="L297" s="30" t="str">
        <f t="shared" si="42"/>
        <v>Americas→Canada→Vancouver</v>
      </c>
      <c r="M297" s="38" t="s">
        <v>703</v>
      </c>
      <c r="N297" s="38" t="s">
        <v>711</v>
      </c>
      <c r="O297" s="38" t="s">
        <v>719</v>
      </c>
      <c r="P297" s="38" t="s">
        <v>728</v>
      </c>
      <c r="Q297" s="38" t="s">
        <v>1030</v>
      </c>
      <c r="R297" s="39">
        <v>248.24</v>
      </c>
      <c r="S297" s="39">
        <v>464.05</v>
      </c>
      <c r="T297" s="39" t="str">
        <f>IF('standardised dimensions'!$R297&lt;=_xlfn.PERCENTILE.INC( R297:R918,0.25),"Low",IF(S297&lt;=_xlfn.PERCENTILE.INC(R297:R918,0.5),"Medium","High"))</f>
        <v>Medium</v>
      </c>
      <c r="U297" s="40">
        <v>0.16900000000000001</v>
      </c>
      <c r="V297" s="37">
        <v>11</v>
      </c>
      <c r="W297" s="39">
        <f t="shared" si="36"/>
        <v>4241.88105</v>
      </c>
      <c r="X297" s="39">
        <f t="shared" si="37"/>
        <v>2730.6400000000003</v>
      </c>
      <c r="Y297" s="39">
        <f t="shared" si="43"/>
        <v>1511.2410499999996</v>
      </c>
      <c r="Z297" s="40">
        <f t="shared" si="44"/>
        <v>0.3562667203975462</v>
      </c>
    </row>
    <row r="298" spans="1:26" x14ac:dyDescent="0.3">
      <c r="A298" s="41" t="s">
        <v>311</v>
      </c>
      <c r="B298" s="42">
        <v>45097</v>
      </c>
      <c r="C298" s="42" t="str">
        <f t="shared" si="38"/>
        <v>Jun-2023</v>
      </c>
      <c r="D298" s="42" t="str">
        <f t="shared" si="39"/>
        <v>Q2-2023</v>
      </c>
      <c r="E298" s="42">
        <v>45115</v>
      </c>
      <c r="F298" s="42">
        <f t="shared" si="40"/>
        <v>45115</v>
      </c>
      <c r="G298" s="43">
        <f t="shared" si="41"/>
        <v>18</v>
      </c>
      <c r="H298" s="29">
        <f>IF(Table1[[#This Row],[LeadTimeDays]]&lt;=7,1,0)</f>
        <v>0</v>
      </c>
      <c r="I298" s="44" t="s">
        <v>648</v>
      </c>
      <c r="J298" s="44" t="s">
        <v>660</v>
      </c>
      <c r="K298" s="44" t="s">
        <v>697</v>
      </c>
      <c r="L298" s="30" t="str">
        <f t="shared" si="42"/>
        <v>Americas→USA→Austin</v>
      </c>
      <c r="M298" s="44" t="s">
        <v>703</v>
      </c>
      <c r="N298" s="44" t="s">
        <v>711</v>
      </c>
      <c r="O298" s="44" t="s">
        <v>721</v>
      </c>
      <c r="P298" s="44" t="s">
        <v>732</v>
      </c>
      <c r="Q298" s="44" t="s">
        <v>1031</v>
      </c>
      <c r="R298" s="45">
        <v>337</v>
      </c>
      <c r="S298" s="45">
        <v>511.03</v>
      </c>
      <c r="T298" s="45" t="str">
        <f>IF('standardised dimensions'!$R298&lt;=_xlfn.PERCENTILE.INC( R298:R919,0.25),"Low",IF(S298&lt;=_xlfn.PERCENTILE.INC(R298:R919,0.5),"Medium","High"))</f>
        <v>Medium</v>
      </c>
      <c r="U298" s="46">
        <v>0.108</v>
      </c>
      <c r="V298" s="43">
        <v>7</v>
      </c>
      <c r="W298" s="45">
        <f t="shared" si="36"/>
        <v>3190.8713200000002</v>
      </c>
      <c r="X298" s="45">
        <f t="shared" si="37"/>
        <v>2359</v>
      </c>
      <c r="Y298" s="45">
        <f t="shared" si="43"/>
        <v>831.8713200000002</v>
      </c>
      <c r="Z298" s="46">
        <f t="shared" si="44"/>
        <v>0.26070349963219458</v>
      </c>
    </row>
    <row r="299" spans="1:26" x14ac:dyDescent="0.3">
      <c r="A299" s="35" t="s">
        <v>312</v>
      </c>
      <c r="B299" s="36">
        <v>45377</v>
      </c>
      <c r="C299" s="36" t="str">
        <f t="shared" si="38"/>
        <v>Mar-2024</v>
      </c>
      <c r="D299" s="36" t="str">
        <f t="shared" si="39"/>
        <v>Q1-2024</v>
      </c>
      <c r="E299" s="36">
        <v>45387</v>
      </c>
      <c r="F299" s="36">
        <f t="shared" si="40"/>
        <v>45387</v>
      </c>
      <c r="G299" s="37">
        <f t="shared" si="41"/>
        <v>10</v>
      </c>
      <c r="H299" s="29">
        <f>IF(Table1[[#This Row],[LeadTimeDays]]&lt;=7,1,0)</f>
        <v>0</v>
      </c>
      <c r="I299" s="38" t="s">
        <v>648</v>
      </c>
      <c r="J299" s="38" t="s">
        <v>660</v>
      </c>
      <c r="K299" s="38" t="s">
        <v>697</v>
      </c>
      <c r="L299" s="30" t="str">
        <f t="shared" si="42"/>
        <v>Americas→USA→Austin</v>
      </c>
      <c r="M299" s="38" t="s">
        <v>704</v>
      </c>
      <c r="N299" s="38" t="s">
        <v>711</v>
      </c>
      <c r="O299" s="38" t="s">
        <v>713</v>
      </c>
      <c r="P299" s="38" t="s">
        <v>732</v>
      </c>
      <c r="Q299" s="38" t="s">
        <v>1032</v>
      </c>
      <c r="R299" s="39">
        <v>5.66</v>
      </c>
      <c r="S299" s="39">
        <v>4.22</v>
      </c>
      <c r="T299" s="39" t="str">
        <f>IF('standardised dimensions'!$R299&lt;=_xlfn.PERCENTILE.INC( R299:R920,0.25),"Low",IF(S299&lt;=_xlfn.PERCENTILE.INC(R299:R920,0.5),"Medium","High"))</f>
        <v>Low</v>
      </c>
      <c r="U299" s="40">
        <v>0.11899999999999999</v>
      </c>
      <c r="V299" s="37">
        <v>18</v>
      </c>
      <c r="W299" s="39">
        <f t="shared" si="36"/>
        <v>66.920760000000001</v>
      </c>
      <c r="X299" s="39">
        <f t="shared" si="37"/>
        <v>101.88</v>
      </c>
      <c r="Y299" s="39">
        <f t="shared" si="43"/>
        <v>-34.959239999999994</v>
      </c>
      <c r="Z299" s="40">
        <f t="shared" si="44"/>
        <v>-0.52239753403876454</v>
      </c>
    </row>
    <row r="300" spans="1:26" x14ac:dyDescent="0.3">
      <c r="A300" s="41" t="s">
        <v>313</v>
      </c>
      <c r="B300" s="42">
        <v>45679</v>
      </c>
      <c r="C300" s="42" t="str">
        <f t="shared" si="38"/>
        <v>Jan-2025</v>
      </c>
      <c r="D300" s="42" t="str">
        <f t="shared" si="39"/>
        <v>Q1-2025</v>
      </c>
      <c r="E300" s="42">
        <v>45679</v>
      </c>
      <c r="F300" s="42">
        <f t="shared" si="40"/>
        <v>45679</v>
      </c>
      <c r="G300" s="43">
        <f t="shared" si="41"/>
        <v>0</v>
      </c>
      <c r="H300" s="29">
        <f>IF(Table1[[#This Row],[LeadTimeDays]]&lt;=7,1,0)</f>
        <v>1</v>
      </c>
      <c r="I300" s="44" t="s">
        <v>649</v>
      </c>
      <c r="J300" s="44" t="s">
        <v>657</v>
      </c>
      <c r="K300" s="44" t="s">
        <v>679</v>
      </c>
      <c r="L300" s="30" t="str">
        <f t="shared" si="42"/>
        <v>Europe→France→Lyon</v>
      </c>
      <c r="M300" s="44" t="s">
        <v>705</v>
      </c>
      <c r="N300" s="44" t="s">
        <v>708</v>
      </c>
      <c r="O300" s="44" t="s">
        <v>717</v>
      </c>
      <c r="P300" s="44" t="s">
        <v>733</v>
      </c>
      <c r="Q300" s="44" t="s">
        <v>1033</v>
      </c>
      <c r="R300" s="45">
        <v>591.72</v>
      </c>
      <c r="S300" s="45">
        <v>577.24</v>
      </c>
      <c r="T300" s="45" t="str">
        <f>IF('standardised dimensions'!$R300&lt;=_xlfn.PERCENTILE.INC( R300:R921,0.25),"Low",IF(S300&lt;=_xlfn.PERCENTILE.INC(R300:R921,0.5),"Medium","High"))</f>
        <v>Medium</v>
      </c>
      <c r="U300" s="46">
        <v>0</v>
      </c>
      <c r="V300" s="43">
        <v>22</v>
      </c>
      <c r="W300" s="45">
        <f t="shared" si="36"/>
        <v>12699.28</v>
      </c>
      <c r="X300" s="45">
        <f t="shared" si="37"/>
        <v>13017.84</v>
      </c>
      <c r="Y300" s="45">
        <f t="shared" si="43"/>
        <v>-318.55999999999949</v>
      </c>
      <c r="Z300" s="46">
        <f t="shared" si="44"/>
        <v>-2.5084886702238195E-2</v>
      </c>
    </row>
    <row r="301" spans="1:26" x14ac:dyDescent="0.3">
      <c r="A301" s="35" t="s">
        <v>314</v>
      </c>
      <c r="B301" s="36">
        <v>45787</v>
      </c>
      <c r="C301" s="36" t="str">
        <f t="shared" si="38"/>
        <v>May-2025</v>
      </c>
      <c r="D301" s="36" t="str">
        <f t="shared" si="39"/>
        <v>Q2-2025</v>
      </c>
      <c r="E301" s="36">
        <v>45804</v>
      </c>
      <c r="F301" s="36">
        <f t="shared" si="40"/>
        <v>45804</v>
      </c>
      <c r="G301" s="37">
        <f t="shared" si="41"/>
        <v>17</v>
      </c>
      <c r="H301" s="29">
        <f>IF(Table1[[#This Row],[LeadTimeDays]]&lt;=7,1,0)</f>
        <v>0</v>
      </c>
      <c r="I301" s="38" t="s">
        <v>648</v>
      </c>
      <c r="J301" s="38" t="s">
        <v>653</v>
      </c>
      <c r="K301" s="38" t="s">
        <v>688</v>
      </c>
      <c r="L301" s="30" t="str">
        <f t="shared" si="42"/>
        <v>Americas→Canada→Vancouver</v>
      </c>
      <c r="M301" s="38" t="s">
        <v>702</v>
      </c>
      <c r="N301" s="38" t="s">
        <v>711</v>
      </c>
      <c r="O301" s="38" t="s">
        <v>712</v>
      </c>
      <c r="P301" s="38" t="s">
        <v>727</v>
      </c>
      <c r="Q301" s="38" t="s">
        <v>1034</v>
      </c>
      <c r="R301" s="39">
        <v>862.89</v>
      </c>
      <c r="S301" s="39">
        <v>1426.03</v>
      </c>
      <c r="T301" s="39" t="str">
        <f>IF('standardised dimensions'!$R301&lt;=_xlfn.PERCENTILE.INC( R301:R922,0.25),"Low",IF(S301&lt;=_xlfn.PERCENTILE.INC(R301:R922,0.5),"Medium","High"))</f>
        <v>High</v>
      </c>
      <c r="U301" s="40">
        <v>5.6000000000000001E-2</v>
      </c>
      <c r="V301" s="37">
        <v>19</v>
      </c>
      <c r="W301" s="39">
        <f t="shared" si="36"/>
        <v>25577.274079999999</v>
      </c>
      <c r="X301" s="39">
        <f t="shared" si="37"/>
        <v>16394.91</v>
      </c>
      <c r="Y301" s="39">
        <f t="shared" si="43"/>
        <v>9182.3640799999994</v>
      </c>
      <c r="Z301" s="40">
        <f t="shared" si="44"/>
        <v>0.35900479665188778</v>
      </c>
    </row>
    <row r="302" spans="1:26" x14ac:dyDescent="0.3">
      <c r="A302" s="41" t="s">
        <v>315</v>
      </c>
      <c r="B302" s="42">
        <v>45204</v>
      </c>
      <c r="C302" s="42" t="str">
        <f t="shared" si="38"/>
        <v>Oct-2023</v>
      </c>
      <c r="D302" s="42" t="str">
        <f t="shared" si="39"/>
        <v>Q4-2023</v>
      </c>
      <c r="E302" s="42">
        <v>45230</v>
      </c>
      <c r="F302" s="42">
        <f t="shared" si="40"/>
        <v>45230</v>
      </c>
      <c r="G302" s="43">
        <f t="shared" si="41"/>
        <v>26</v>
      </c>
      <c r="H302" s="29">
        <f>IF(Table1[[#This Row],[LeadTimeDays]]&lt;=7,1,0)</f>
        <v>0</v>
      </c>
      <c r="I302" s="44" t="s">
        <v>647</v>
      </c>
      <c r="J302" s="44" t="s">
        <v>659</v>
      </c>
      <c r="K302" s="44" t="s">
        <v>685</v>
      </c>
      <c r="L302" s="30" t="str">
        <f t="shared" si="42"/>
        <v>Asia→China→Shanghai</v>
      </c>
      <c r="M302" s="44" t="s">
        <v>704</v>
      </c>
      <c r="N302" s="44" t="s">
        <v>1426</v>
      </c>
      <c r="O302" s="44" t="s">
        <v>713</v>
      </c>
      <c r="P302" s="44" t="s">
        <v>728</v>
      </c>
      <c r="Q302" s="44" t="s">
        <v>1035</v>
      </c>
      <c r="R302" s="45">
        <v>649.91</v>
      </c>
      <c r="S302" s="45">
        <v>1360.12</v>
      </c>
      <c r="T302" s="45" t="str">
        <f>IF('standardised dimensions'!$R302&lt;=_xlfn.PERCENTILE.INC( R302:R923,0.25),"Low",IF(S302&lt;=_xlfn.PERCENTILE.INC(R302:R923,0.5),"Medium","High"))</f>
        <v>High</v>
      </c>
      <c r="U302" s="46">
        <v>0.19400000000000001</v>
      </c>
      <c r="V302" s="43">
        <v>9</v>
      </c>
      <c r="W302" s="45">
        <f t="shared" si="36"/>
        <v>9866.3104799999983</v>
      </c>
      <c r="X302" s="45">
        <f t="shared" si="37"/>
        <v>5849.19</v>
      </c>
      <c r="Y302" s="45">
        <f t="shared" si="43"/>
        <v>4017.1204799999987</v>
      </c>
      <c r="Z302" s="46">
        <f t="shared" si="44"/>
        <v>0.40715528749506769</v>
      </c>
    </row>
    <row r="303" spans="1:26" x14ac:dyDescent="0.3">
      <c r="A303" s="35" t="s">
        <v>316</v>
      </c>
      <c r="B303" s="36">
        <v>45125</v>
      </c>
      <c r="C303" s="36" t="str">
        <f t="shared" si="38"/>
        <v>Jul-2023</v>
      </c>
      <c r="D303" s="36" t="str">
        <f t="shared" si="39"/>
        <v>Q3-2023</v>
      </c>
      <c r="E303" s="36">
        <v>45129</v>
      </c>
      <c r="F303" s="36">
        <f t="shared" si="40"/>
        <v>45129</v>
      </c>
      <c r="G303" s="37">
        <f t="shared" si="41"/>
        <v>4</v>
      </c>
      <c r="H303" s="29">
        <f>IF(Table1[[#This Row],[LeadTimeDays]]&lt;=7,1,0)</f>
        <v>1</v>
      </c>
      <c r="I303" s="38" t="s">
        <v>648</v>
      </c>
      <c r="J303" s="38" t="s">
        <v>655</v>
      </c>
      <c r="K303" s="38" t="s">
        <v>670</v>
      </c>
      <c r="L303" s="30" t="str">
        <f t="shared" si="42"/>
        <v>Americas→Brazil→São Paulo</v>
      </c>
      <c r="M303" s="38" t="s">
        <v>704</v>
      </c>
      <c r="N303" s="38" t="s">
        <v>711</v>
      </c>
      <c r="O303" s="38" t="s">
        <v>721</v>
      </c>
      <c r="P303" s="38" t="s">
        <v>729</v>
      </c>
      <c r="Q303" s="38" t="s">
        <v>1036</v>
      </c>
      <c r="R303" s="39">
        <v>1269.55</v>
      </c>
      <c r="S303" s="39">
        <v>2071.1</v>
      </c>
      <c r="T303" s="39" t="str">
        <f>IF('standardised dimensions'!$R303&lt;=_xlfn.PERCENTILE.INC( R303:R924,0.25),"Low",IF(S303&lt;=_xlfn.PERCENTILE.INC(R303:R924,0.5),"Medium","High"))</f>
        <v>High</v>
      </c>
      <c r="U303" s="40">
        <v>0.129</v>
      </c>
      <c r="V303" s="37">
        <v>22</v>
      </c>
      <c r="W303" s="39">
        <f t="shared" si="36"/>
        <v>39686.4182</v>
      </c>
      <c r="X303" s="39">
        <f t="shared" si="37"/>
        <v>27930.1</v>
      </c>
      <c r="Y303" s="39">
        <f t="shared" si="43"/>
        <v>11756.318200000002</v>
      </c>
      <c r="Z303" s="40">
        <f t="shared" si="44"/>
        <v>0.29623026549672354</v>
      </c>
    </row>
    <row r="304" spans="1:26" x14ac:dyDescent="0.3">
      <c r="A304" s="41" t="s">
        <v>317</v>
      </c>
      <c r="B304" s="42">
        <v>45830</v>
      </c>
      <c r="C304" s="42" t="str">
        <f t="shared" si="38"/>
        <v>Jun-2025</v>
      </c>
      <c r="D304" s="42" t="str">
        <f t="shared" si="39"/>
        <v>Q2-2025</v>
      </c>
      <c r="E304" s="42">
        <v>45846</v>
      </c>
      <c r="F304" s="42">
        <f t="shared" si="40"/>
        <v>45846</v>
      </c>
      <c r="G304" s="43">
        <f t="shared" si="41"/>
        <v>16</v>
      </c>
      <c r="H304" s="29">
        <f>IF(Table1[[#This Row],[LeadTimeDays]]&lt;=7,1,0)</f>
        <v>0</v>
      </c>
      <c r="I304" s="44" t="s">
        <v>649</v>
      </c>
      <c r="J304" s="44" t="s">
        <v>658</v>
      </c>
      <c r="K304" s="44" t="s">
        <v>683</v>
      </c>
      <c r="L304" s="30" t="str">
        <f t="shared" si="42"/>
        <v>Europe→United Kingdom→London</v>
      </c>
      <c r="M304" s="44" t="s">
        <v>702</v>
      </c>
      <c r="N304" s="44" t="s">
        <v>711</v>
      </c>
      <c r="O304" s="44" t="s">
        <v>720</v>
      </c>
      <c r="P304" s="44" t="s">
        <v>730</v>
      </c>
      <c r="Q304" s="44" t="s">
        <v>1037</v>
      </c>
      <c r="R304" s="45">
        <v>892.73</v>
      </c>
      <c r="S304" s="45">
        <v>979.84</v>
      </c>
      <c r="T304" s="45" t="str">
        <f>IF('standardised dimensions'!$R304&lt;=_xlfn.PERCENTILE.INC( R304:R925,0.25),"Low",IF(S304&lt;=_xlfn.PERCENTILE.INC(R304:R925,0.5),"Medium","High"))</f>
        <v>High</v>
      </c>
      <c r="U304" s="46">
        <v>0.17399999999999999</v>
      </c>
      <c r="V304" s="43">
        <v>10</v>
      </c>
      <c r="W304" s="45">
        <f t="shared" si="36"/>
        <v>8093.4784</v>
      </c>
      <c r="X304" s="45">
        <f t="shared" si="37"/>
        <v>8927.2999999999993</v>
      </c>
      <c r="Y304" s="45">
        <f t="shared" si="43"/>
        <v>-833.82159999999931</v>
      </c>
      <c r="Z304" s="46">
        <f t="shared" si="44"/>
        <v>-0.10302388649112838</v>
      </c>
    </row>
    <row r="305" spans="1:26" x14ac:dyDescent="0.3">
      <c r="A305" s="35" t="s">
        <v>318</v>
      </c>
      <c r="B305" s="36">
        <v>45462</v>
      </c>
      <c r="C305" s="36" t="str">
        <f t="shared" si="38"/>
        <v>Jun-2024</v>
      </c>
      <c r="D305" s="36" t="str">
        <f t="shared" si="39"/>
        <v>Q2-2024</v>
      </c>
      <c r="E305" s="36">
        <v>45463</v>
      </c>
      <c r="F305" s="36">
        <f t="shared" si="40"/>
        <v>45463</v>
      </c>
      <c r="G305" s="37">
        <f t="shared" si="41"/>
        <v>1</v>
      </c>
      <c r="H305" s="29">
        <f>IF(Table1[[#This Row],[LeadTimeDays]]&lt;=7,1,0)</f>
        <v>1</v>
      </c>
      <c r="I305" s="38" t="s">
        <v>646</v>
      </c>
      <c r="J305" s="38" t="s">
        <v>650</v>
      </c>
      <c r="K305" s="38" t="s">
        <v>662</v>
      </c>
      <c r="L305" s="30" t="str">
        <f t="shared" si="42"/>
        <v>Africa→Kenya→Kisumu</v>
      </c>
      <c r="M305" s="38" t="s">
        <v>705</v>
      </c>
      <c r="N305" s="38" t="s">
        <v>711</v>
      </c>
      <c r="O305" s="38" t="s">
        <v>713</v>
      </c>
      <c r="P305" s="38" t="s">
        <v>731</v>
      </c>
      <c r="Q305" s="38" t="s">
        <v>1038</v>
      </c>
      <c r="R305" s="39">
        <v>231.63</v>
      </c>
      <c r="S305" s="39">
        <v>537.39</v>
      </c>
      <c r="T305" s="39" t="str">
        <f>IF('standardised dimensions'!$R305&lt;=_xlfn.PERCENTILE.INC( R305:R926,0.25),"Low",IF(S305&lt;=_xlfn.PERCENTILE.INC(R305:R926,0.5),"Medium","High"))</f>
        <v>Medium</v>
      </c>
      <c r="U305" s="40">
        <v>0.08</v>
      </c>
      <c r="V305" s="37">
        <v>12</v>
      </c>
      <c r="W305" s="39">
        <f t="shared" si="36"/>
        <v>5932.7856000000002</v>
      </c>
      <c r="X305" s="39">
        <f t="shared" si="37"/>
        <v>2779.56</v>
      </c>
      <c r="Y305" s="39">
        <f t="shared" si="43"/>
        <v>3153.2256000000002</v>
      </c>
      <c r="Z305" s="40">
        <f t="shared" si="44"/>
        <v>0.53149158129024587</v>
      </c>
    </row>
    <row r="306" spans="1:26" x14ac:dyDescent="0.3">
      <c r="A306" s="41" t="s">
        <v>319</v>
      </c>
      <c r="B306" s="42">
        <v>45756</v>
      </c>
      <c r="C306" s="42" t="str">
        <f t="shared" si="38"/>
        <v>Apr-2025</v>
      </c>
      <c r="D306" s="42" t="str">
        <f t="shared" si="39"/>
        <v>Q2-2025</v>
      </c>
      <c r="E306" s="42">
        <v>45759</v>
      </c>
      <c r="F306" s="42">
        <f t="shared" si="40"/>
        <v>45759</v>
      </c>
      <c r="G306" s="43">
        <f t="shared" si="41"/>
        <v>3</v>
      </c>
      <c r="H306" s="29">
        <f>IF(Table1[[#This Row],[LeadTimeDays]]&lt;=7,1,0)</f>
        <v>1</v>
      </c>
      <c r="I306" s="44" t="s">
        <v>649</v>
      </c>
      <c r="J306" s="44" t="s">
        <v>657</v>
      </c>
      <c r="K306" s="44" t="s">
        <v>679</v>
      </c>
      <c r="L306" s="30" t="str">
        <f t="shared" si="42"/>
        <v>Europe→France→Lyon</v>
      </c>
      <c r="M306" s="44" t="s">
        <v>705</v>
      </c>
      <c r="N306" s="44" t="s">
        <v>710</v>
      </c>
      <c r="O306" s="44" t="s">
        <v>722</v>
      </c>
      <c r="P306" s="44" t="s">
        <v>732</v>
      </c>
      <c r="Q306" s="44" t="s">
        <v>1039</v>
      </c>
      <c r="R306" s="45">
        <v>86.68</v>
      </c>
      <c r="S306" s="45">
        <v>213.32</v>
      </c>
      <c r="T306" s="45" t="str">
        <f>IF('standardised dimensions'!$R306&lt;=_xlfn.PERCENTILE.INC( R306:R927,0.25),"Low",IF(S306&lt;=_xlfn.PERCENTILE.INC(R306:R927,0.5),"Medium","High"))</f>
        <v>Low</v>
      </c>
      <c r="U306" s="46">
        <v>3.7999999999999999E-2</v>
      </c>
      <c r="V306" s="43">
        <v>8</v>
      </c>
      <c r="W306" s="45">
        <f t="shared" si="36"/>
        <v>1641.7107199999998</v>
      </c>
      <c r="X306" s="45">
        <f t="shared" si="37"/>
        <v>693.44</v>
      </c>
      <c r="Y306" s="45">
        <f t="shared" si="43"/>
        <v>948.27071999999976</v>
      </c>
      <c r="Z306" s="46">
        <f t="shared" si="44"/>
        <v>0.57761133459614611</v>
      </c>
    </row>
    <row r="307" spans="1:26" x14ac:dyDescent="0.3">
      <c r="A307" s="35" t="s">
        <v>320</v>
      </c>
      <c r="B307" s="36">
        <v>45741</v>
      </c>
      <c r="C307" s="36" t="str">
        <f t="shared" si="38"/>
        <v>Mar-2025</v>
      </c>
      <c r="D307" s="36" t="str">
        <f t="shared" si="39"/>
        <v>Q1-2025</v>
      </c>
      <c r="E307" s="36">
        <v>45742</v>
      </c>
      <c r="F307" s="36">
        <f t="shared" si="40"/>
        <v>45742</v>
      </c>
      <c r="G307" s="37">
        <f t="shared" si="41"/>
        <v>1</v>
      </c>
      <c r="H307" s="29">
        <f>IF(Table1[[#This Row],[LeadTimeDays]]&lt;=7,1,0)</f>
        <v>1</v>
      </c>
      <c r="I307" s="38" t="s">
        <v>646</v>
      </c>
      <c r="J307" s="38" t="s">
        <v>651</v>
      </c>
      <c r="K307" s="38" t="s">
        <v>665</v>
      </c>
      <c r="L307" s="30" t="str">
        <f t="shared" si="42"/>
        <v>Africa→Nigeria→Lagos</v>
      </c>
      <c r="M307" s="38" t="s">
        <v>702</v>
      </c>
      <c r="N307" s="38" t="s">
        <v>710</v>
      </c>
      <c r="O307" s="38" t="s">
        <v>715</v>
      </c>
      <c r="P307" s="38" t="s">
        <v>733</v>
      </c>
      <c r="Q307" s="38" t="s">
        <v>1040</v>
      </c>
      <c r="R307" s="39">
        <v>1450.43</v>
      </c>
      <c r="S307" s="39">
        <v>1994.67</v>
      </c>
      <c r="T307" s="39" t="str">
        <f>IF('standardised dimensions'!$R307&lt;=_xlfn.PERCENTILE.INC( R307:R928,0.25),"Low",IF(S307&lt;=_xlfn.PERCENTILE.INC(R307:R928,0.5),"Medium","High"))</f>
        <v>High</v>
      </c>
      <c r="U307" s="40">
        <v>0.1</v>
      </c>
      <c r="V307" s="37">
        <v>24</v>
      </c>
      <c r="W307" s="39">
        <f t="shared" si="36"/>
        <v>43084.872000000003</v>
      </c>
      <c r="X307" s="39">
        <f t="shared" si="37"/>
        <v>34810.32</v>
      </c>
      <c r="Y307" s="39">
        <f t="shared" si="43"/>
        <v>8274.5520000000033</v>
      </c>
      <c r="Z307" s="40">
        <f t="shared" si="44"/>
        <v>0.19205237513529116</v>
      </c>
    </row>
    <row r="308" spans="1:26" x14ac:dyDescent="0.3">
      <c r="A308" s="41" t="s">
        <v>321</v>
      </c>
      <c r="B308" s="42">
        <v>45795</v>
      </c>
      <c r="C308" s="42" t="str">
        <f t="shared" si="38"/>
        <v>May-2025</v>
      </c>
      <c r="D308" s="42" t="str">
        <f t="shared" si="39"/>
        <v>Q2-2025</v>
      </c>
      <c r="E308" s="42">
        <v>45817</v>
      </c>
      <c r="F308" s="42">
        <f t="shared" si="40"/>
        <v>45817</v>
      </c>
      <c r="G308" s="43">
        <f t="shared" si="41"/>
        <v>22</v>
      </c>
      <c r="H308" s="29">
        <f>IF(Table1[[#This Row],[LeadTimeDays]]&lt;=7,1,0)</f>
        <v>0</v>
      </c>
      <c r="I308" s="44" t="s">
        <v>648</v>
      </c>
      <c r="J308" s="44" t="s">
        <v>660</v>
      </c>
      <c r="K308" s="44" t="s">
        <v>700</v>
      </c>
      <c r="L308" s="30" t="str">
        <f t="shared" si="42"/>
        <v>Americas→USA→New York</v>
      </c>
      <c r="M308" s="44" t="s">
        <v>704</v>
      </c>
      <c r="N308" s="44" t="s">
        <v>707</v>
      </c>
      <c r="O308" s="44" t="s">
        <v>722</v>
      </c>
      <c r="P308" s="44" t="s">
        <v>729</v>
      </c>
      <c r="Q308" s="44" t="s">
        <v>1041</v>
      </c>
      <c r="R308" s="45">
        <v>382.96</v>
      </c>
      <c r="S308" s="45">
        <v>552.84</v>
      </c>
      <c r="T308" s="45" t="str">
        <f>IF('standardised dimensions'!$R308&lt;=_xlfn.PERCENTILE.INC( R308:R929,0.25),"Low",IF(S308&lt;=_xlfn.PERCENTILE.INC(R308:R929,0.5),"Medium","High"))</f>
        <v>Medium</v>
      </c>
      <c r="U308" s="46">
        <v>0.17599999999999999</v>
      </c>
      <c r="V308" s="43">
        <v>8</v>
      </c>
      <c r="W308" s="45">
        <f t="shared" si="36"/>
        <v>3644.3212800000006</v>
      </c>
      <c r="X308" s="45">
        <f t="shared" si="37"/>
        <v>3063.68</v>
      </c>
      <c r="Y308" s="45">
        <f t="shared" si="43"/>
        <v>580.64128000000073</v>
      </c>
      <c r="Z308" s="46">
        <f t="shared" si="44"/>
        <v>0.15932768693763483</v>
      </c>
    </row>
    <row r="309" spans="1:26" x14ac:dyDescent="0.3">
      <c r="A309" s="35" t="s">
        <v>322</v>
      </c>
      <c r="B309" s="36">
        <v>45679</v>
      </c>
      <c r="C309" s="36" t="str">
        <f t="shared" si="38"/>
        <v>Jan-2025</v>
      </c>
      <c r="D309" s="36" t="str">
        <f t="shared" si="39"/>
        <v>Q1-2025</v>
      </c>
      <c r="E309" s="36">
        <v>45692</v>
      </c>
      <c r="F309" s="36">
        <f t="shared" si="40"/>
        <v>45692</v>
      </c>
      <c r="G309" s="37">
        <f t="shared" si="41"/>
        <v>13</v>
      </c>
      <c r="H309" s="29">
        <f>IF(Table1[[#This Row],[LeadTimeDays]]&lt;=7,1,0)</f>
        <v>0</v>
      </c>
      <c r="I309" s="38" t="s">
        <v>647</v>
      </c>
      <c r="J309" s="38" t="s">
        <v>652</v>
      </c>
      <c r="K309" s="38" t="s">
        <v>689</v>
      </c>
      <c r="L309" s="30" t="str">
        <f t="shared" si="42"/>
        <v>Asia→Japan→Tokyo</v>
      </c>
      <c r="M309" s="38" t="s">
        <v>705</v>
      </c>
      <c r="N309" s="38" t="s">
        <v>710</v>
      </c>
      <c r="O309" s="38" t="s">
        <v>716</v>
      </c>
      <c r="P309" s="38" t="s">
        <v>728</v>
      </c>
      <c r="Q309" s="38" t="s">
        <v>1042</v>
      </c>
      <c r="R309" s="39">
        <v>122.29</v>
      </c>
      <c r="S309" s="39">
        <v>224.95</v>
      </c>
      <c r="T309" s="39" t="str">
        <f>IF('standardised dimensions'!$R309&lt;=_xlfn.PERCENTILE.INC( R309:R930,0.25),"Low",IF(S309&lt;=_xlfn.PERCENTILE.INC(R309:R930,0.5),"Medium","High"))</f>
        <v>Low</v>
      </c>
      <c r="U309" s="40">
        <v>0.153</v>
      </c>
      <c r="V309" s="37">
        <v>28</v>
      </c>
      <c r="W309" s="39">
        <f t="shared" si="36"/>
        <v>5334.9141999999993</v>
      </c>
      <c r="X309" s="39">
        <f t="shared" si="37"/>
        <v>3424.1200000000003</v>
      </c>
      <c r="Y309" s="39">
        <f t="shared" si="43"/>
        <v>1910.7941999999989</v>
      </c>
      <c r="Z309" s="40">
        <f t="shared" si="44"/>
        <v>0.3581677471026618</v>
      </c>
    </row>
    <row r="310" spans="1:26" x14ac:dyDescent="0.3">
      <c r="A310" s="41" t="s">
        <v>323</v>
      </c>
      <c r="B310" s="42">
        <v>44936</v>
      </c>
      <c r="C310" s="42" t="str">
        <f t="shared" si="38"/>
        <v>Jan-2023</v>
      </c>
      <c r="D310" s="42" t="str">
        <f t="shared" si="39"/>
        <v>Q1-2023</v>
      </c>
      <c r="E310" s="42">
        <v>44955</v>
      </c>
      <c r="F310" s="42">
        <f t="shared" si="40"/>
        <v>44955</v>
      </c>
      <c r="G310" s="43">
        <f t="shared" si="41"/>
        <v>19</v>
      </c>
      <c r="H310" s="29">
        <f>IF(Table1[[#This Row],[LeadTimeDays]]&lt;=7,1,0)</f>
        <v>0</v>
      </c>
      <c r="I310" s="44" t="s">
        <v>649</v>
      </c>
      <c r="J310" s="44" t="s">
        <v>657</v>
      </c>
      <c r="K310" s="44" t="s">
        <v>679</v>
      </c>
      <c r="L310" s="30" t="str">
        <f t="shared" si="42"/>
        <v>Europe→France→Lyon</v>
      </c>
      <c r="M310" s="44" t="s">
        <v>703</v>
      </c>
      <c r="N310" s="44" t="s">
        <v>711</v>
      </c>
      <c r="O310" s="44" t="s">
        <v>726</v>
      </c>
      <c r="P310" s="44" t="s">
        <v>731</v>
      </c>
      <c r="Q310" s="44" t="s">
        <v>1043</v>
      </c>
      <c r="R310" s="45">
        <v>401.66</v>
      </c>
      <c r="S310" s="45">
        <v>772.09</v>
      </c>
      <c r="T310" s="45" t="str">
        <f>IF('standardised dimensions'!$R310&lt;=_xlfn.PERCENTILE.INC( R310:R931,0.25),"Low",IF(S310&lt;=_xlfn.PERCENTILE.INC(R310:R931,0.5),"Medium","High"))</f>
        <v>Medium</v>
      </c>
      <c r="U310" s="46">
        <v>8.8999999999999996E-2</v>
      </c>
      <c r="V310" s="43">
        <v>14</v>
      </c>
      <c r="W310" s="45">
        <f t="shared" si="36"/>
        <v>9847.2358600000007</v>
      </c>
      <c r="X310" s="45">
        <f t="shared" si="37"/>
        <v>5623.2400000000007</v>
      </c>
      <c r="Y310" s="45">
        <f t="shared" si="43"/>
        <v>4223.99586</v>
      </c>
      <c r="Z310" s="46">
        <f t="shared" si="44"/>
        <v>0.42895244107619046</v>
      </c>
    </row>
    <row r="311" spans="1:26" x14ac:dyDescent="0.3">
      <c r="A311" s="35" t="s">
        <v>324</v>
      </c>
      <c r="B311" s="36">
        <v>45655</v>
      </c>
      <c r="C311" s="36" t="str">
        <f t="shared" si="38"/>
        <v>Dec-2024</v>
      </c>
      <c r="D311" s="36" t="str">
        <f t="shared" si="39"/>
        <v>Q4-2024</v>
      </c>
      <c r="E311" s="36">
        <v>45669</v>
      </c>
      <c r="F311" s="36">
        <f t="shared" si="40"/>
        <v>45669</v>
      </c>
      <c r="G311" s="37">
        <f t="shared" si="41"/>
        <v>14</v>
      </c>
      <c r="H311" s="29">
        <f>IF(Table1[[#This Row],[LeadTimeDays]]&lt;=7,1,0)</f>
        <v>0</v>
      </c>
      <c r="I311" s="38" t="s">
        <v>649</v>
      </c>
      <c r="J311" s="38" t="s">
        <v>658</v>
      </c>
      <c r="K311" s="38" t="s">
        <v>693</v>
      </c>
      <c r="L311" s="30" t="str">
        <f t="shared" si="42"/>
        <v>Europe→United Kingdom→Manchester</v>
      </c>
      <c r="M311" s="38" t="s">
        <v>701</v>
      </c>
      <c r="N311" s="38" t="s">
        <v>711</v>
      </c>
      <c r="O311" s="38" t="s">
        <v>717</v>
      </c>
      <c r="P311" s="38" t="s">
        <v>732</v>
      </c>
      <c r="Q311" s="38" t="s">
        <v>1044</v>
      </c>
      <c r="R311" s="39">
        <v>1399.72</v>
      </c>
      <c r="S311" s="39">
        <v>3149.21</v>
      </c>
      <c r="T311" s="39" t="str">
        <f>IF('standardised dimensions'!$R311&lt;=_xlfn.PERCENTILE.INC( R311:R932,0.25),"Low",IF(S311&lt;=_xlfn.PERCENTILE.INC(R311:R932,0.5),"Medium","High"))</f>
        <v>High</v>
      </c>
      <c r="U311" s="40">
        <v>0.185</v>
      </c>
      <c r="V311" s="37">
        <v>12</v>
      </c>
      <c r="W311" s="39">
        <f t="shared" si="36"/>
        <v>30799.273800000003</v>
      </c>
      <c r="X311" s="39">
        <f t="shared" si="37"/>
        <v>16796.64</v>
      </c>
      <c r="Y311" s="39">
        <f t="shared" si="43"/>
        <v>14002.633800000003</v>
      </c>
      <c r="Z311" s="40">
        <f t="shared" si="44"/>
        <v>0.45464168703873797</v>
      </c>
    </row>
    <row r="312" spans="1:26" x14ac:dyDescent="0.3">
      <c r="A312" s="41" t="s">
        <v>325</v>
      </c>
      <c r="B312" s="42">
        <v>45435</v>
      </c>
      <c r="C312" s="42" t="str">
        <f t="shared" si="38"/>
        <v>May-2024</v>
      </c>
      <c r="D312" s="42" t="str">
        <f t="shared" si="39"/>
        <v>Q2-2024</v>
      </c>
      <c r="E312" s="42">
        <v>45449</v>
      </c>
      <c r="F312" s="42">
        <f t="shared" si="40"/>
        <v>45449</v>
      </c>
      <c r="G312" s="43">
        <f t="shared" si="41"/>
        <v>14</v>
      </c>
      <c r="H312" s="29">
        <f>IF(Table1[[#This Row],[LeadTimeDays]]&lt;=7,1,0)</f>
        <v>0</v>
      </c>
      <c r="I312" s="44" t="s">
        <v>648</v>
      </c>
      <c r="J312" s="44" t="s">
        <v>655</v>
      </c>
      <c r="K312" s="44" t="s">
        <v>692</v>
      </c>
      <c r="L312" s="30" t="str">
        <f t="shared" si="42"/>
        <v>Americas→Brazil→Rio de Janeiro</v>
      </c>
      <c r="M312" s="44" t="s">
        <v>703</v>
      </c>
      <c r="N312" s="44" t="s">
        <v>708</v>
      </c>
      <c r="O312" s="44" t="s">
        <v>714</v>
      </c>
      <c r="P312" s="44" t="s">
        <v>729</v>
      </c>
      <c r="Q312" s="44" t="s">
        <v>1045</v>
      </c>
      <c r="R312" s="45">
        <v>51.13</v>
      </c>
      <c r="S312" s="45">
        <v>57.53</v>
      </c>
      <c r="T312" s="45" t="str">
        <f>IF('standardised dimensions'!$R312&lt;=_xlfn.PERCENTILE.INC( R312:R933,0.25),"Low",IF(S312&lt;=_xlfn.PERCENTILE.INC(R312:R933,0.5),"Medium","High"))</f>
        <v>Low</v>
      </c>
      <c r="U312" s="46">
        <v>4.4999999999999998E-2</v>
      </c>
      <c r="V312" s="43">
        <v>16</v>
      </c>
      <c r="W312" s="45">
        <f t="shared" si="36"/>
        <v>879.05840000000001</v>
      </c>
      <c r="X312" s="45">
        <f t="shared" si="37"/>
        <v>818.08</v>
      </c>
      <c r="Y312" s="45">
        <f t="shared" si="43"/>
        <v>60.978399999999965</v>
      </c>
      <c r="Z312" s="46">
        <f t="shared" si="44"/>
        <v>6.9367859973808302E-2</v>
      </c>
    </row>
    <row r="313" spans="1:26" x14ac:dyDescent="0.3">
      <c r="A313" s="35" t="s">
        <v>326</v>
      </c>
      <c r="B313" s="36">
        <v>45101</v>
      </c>
      <c r="C313" s="36" t="str">
        <f t="shared" si="38"/>
        <v>Jun-2023</v>
      </c>
      <c r="D313" s="36" t="str">
        <f t="shared" si="39"/>
        <v>Q2-2023</v>
      </c>
      <c r="E313" s="36">
        <v>45099</v>
      </c>
      <c r="F313" s="36">
        <f t="shared" si="40"/>
        <v>45101</v>
      </c>
      <c r="G313" s="37">
        <f t="shared" si="41"/>
        <v>0</v>
      </c>
      <c r="H313" s="29">
        <f>IF(Table1[[#This Row],[LeadTimeDays]]&lt;=7,1,0)</f>
        <v>1</v>
      </c>
      <c r="I313" s="38" t="s">
        <v>648</v>
      </c>
      <c r="J313" s="38" t="s">
        <v>653</v>
      </c>
      <c r="K313" s="38" t="s">
        <v>667</v>
      </c>
      <c r="L313" s="30" t="str">
        <f t="shared" si="42"/>
        <v>Americas→Canada→Toronto</v>
      </c>
      <c r="M313" s="38" t="s">
        <v>703</v>
      </c>
      <c r="N313" s="38" t="s">
        <v>707</v>
      </c>
      <c r="O313" s="38" t="s">
        <v>724</v>
      </c>
      <c r="P313" s="38" t="s">
        <v>733</v>
      </c>
      <c r="Q313" s="38" t="s">
        <v>1046</v>
      </c>
      <c r="R313" s="39">
        <v>471.42</v>
      </c>
      <c r="S313" s="39">
        <v>824.81</v>
      </c>
      <c r="T313" s="39" t="str">
        <f>IF('standardised dimensions'!$R313&lt;=_xlfn.PERCENTILE.INC( R313:R934,0.25),"Low",IF(S313&lt;=_xlfn.PERCENTILE.INC(R313:R934,0.5),"Medium","High"))</f>
        <v>High</v>
      </c>
      <c r="U313" s="40">
        <v>8.7999999999999995E-2</v>
      </c>
      <c r="V313" s="37">
        <v>15</v>
      </c>
      <c r="W313" s="39">
        <f t="shared" si="36"/>
        <v>11283.400799999999</v>
      </c>
      <c r="X313" s="39">
        <f t="shared" si="37"/>
        <v>7071.3</v>
      </c>
      <c r="Y313" s="39">
        <f t="shared" si="43"/>
        <v>4212.1007999999993</v>
      </c>
      <c r="Z313" s="40">
        <f t="shared" si="44"/>
        <v>0.37330064531608231</v>
      </c>
    </row>
    <row r="314" spans="1:26" x14ac:dyDescent="0.3">
      <c r="A314" s="41" t="s">
        <v>327</v>
      </c>
      <c r="B314" s="42">
        <v>45600</v>
      </c>
      <c r="C314" s="42" t="str">
        <f t="shared" si="38"/>
        <v>Nov-2024</v>
      </c>
      <c r="D314" s="42" t="str">
        <f t="shared" si="39"/>
        <v>Q4-2024</v>
      </c>
      <c r="E314" s="42">
        <v>45601</v>
      </c>
      <c r="F314" s="42">
        <f t="shared" si="40"/>
        <v>45601</v>
      </c>
      <c r="G314" s="43">
        <f t="shared" si="41"/>
        <v>1</v>
      </c>
      <c r="H314" s="29">
        <f>IF(Table1[[#This Row],[LeadTimeDays]]&lt;=7,1,0)</f>
        <v>1</v>
      </c>
      <c r="I314" s="44" t="s">
        <v>649</v>
      </c>
      <c r="J314" s="44" t="s">
        <v>658</v>
      </c>
      <c r="K314" s="44" t="s">
        <v>683</v>
      </c>
      <c r="L314" s="30" t="str">
        <f t="shared" si="42"/>
        <v>Europe→United Kingdom→London</v>
      </c>
      <c r="M314" s="44" t="s">
        <v>701</v>
      </c>
      <c r="N314" s="44" t="s">
        <v>707</v>
      </c>
      <c r="O314" s="44" t="s">
        <v>724</v>
      </c>
      <c r="P314" s="44" t="s">
        <v>728</v>
      </c>
      <c r="Q314" s="44" t="s">
        <v>1047</v>
      </c>
      <c r="R314" s="45">
        <v>840.68</v>
      </c>
      <c r="S314" s="45">
        <v>1493.53</v>
      </c>
      <c r="T314" s="45" t="str">
        <f>IF('standardised dimensions'!$R314&lt;=_xlfn.PERCENTILE.INC( R314:R935,0.25),"Low",IF(S314&lt;=_xlfn.PERCENTILE.INC(R314:R935,0.5),"Medium","High"))</f>
        <v>High</v>
      </c>
      <c r="U314" s="46">
        <v>0</v>
      </c>
      <c r="V314" s="43">
        <v>27</v>
      </c>
      <c r="W314" s="45">
        <f t="shared" si="36"/>
        <v>40325.31</v>
      </c>
      <c r="X314" s="45">
        <f t="shared" si="37"/>
        <v>22698.359999999997</v>
      </c>
      <c r="Y314" s="45">
        <f t="shared" si="43"/>
        <v>17626.95</v>
      </c>
      <c r="Z314" s="46">
        <f t="shared" si="44"/>
        <v>0.43711877230454027</v>
      </c>
    </row>
    <row r="315" spans="1:26" x14ac:dyDescent="0.3">
      <c r="A315" s="35" t="s">
        <v>328</v>
      </c>
      <c r="B315" s="36">
        <v>45451</v>
      </c>
      <c r="C315" s="36" t="str">
        <f t="shared" si="38"/>
        <v>Jun-2024</v>
      </c>
      <c r="D315" s="36" t="str">
        <f t="shared" si="39"/>
        <v>Q2-2024</v>
      </c>
      <c r="E315" s="36">
        <v>45467</v>
      </c>
      <c r="F315" s="36">
        <f t="shared" si="40"/>
        <v>45467</v>
      </c>
      <c r="G315" s="37">
        <f t="shared" si="41"/>
        <v>16</v>
      </c>
      <c r="H315" s="29">
        <f>IF(Table1[[#This Row],[LeadTimeDays]]&lt;=7,1,0)</f>
        <v>0</v>
      </c>
      <c r="I315" s="38" t="s">
        <v>646</v>
      </c>
      <c r="J315" s="38" t="s">
        <v>661</v>
      </c>
      <c r="K315" s="38" t="s">
        <v>687</v>
      </c>
      <c r="L315" s="30" t="str">
        <f t="shared" si="42"/>
        <v>Africa→South Africa→Durban</v>
      </c>
      <c r="M315" s="38" t="s">
        <v>702</v>
      </c>
      <c r="N315" s="38" t="s">
        <v>710</v>
      </c>
      <c r="O315" s="38" t="s">
        <v>722</v>
      </c>
      <c r="P315" s="38" t="s">
        <v>732</v>
      </c>
      <c r="Q315" s="38" t="s">
        <v>1048</v>
      </c>
      <c r="R315" s="39">
        <v>597.85</v>
      </c>
      <c r="S315" s="39">
        <v>741.92</v>
      </c>
      <c r="T315" s="39" t="str">
        <f>IF('standardised dimensions'!$R315&lt;=_xlfn.PERCENTILE.INC( R315:R936,0.25),"Low",IF(S315&lt;=_xlfn.PERCENTILE.INC(R315:R936,0.5),"Medium","High"))</f>
        <v>Medium</v>
      </c>
      <c r="U315" s="40">
        <v>3.1E-2</v>
      </c>
      <c r="V315" s="37">
        <v>7</v>
      </c>
      <c r="W315" s="39">
        <f t="shared" si="36"/>
        <v>5032.4433599999993</v>
      </c>
      <c r="X315" s="39">
        <f t="shared" si="37"/>
        <v>4184.95</v>
      </c>
      <c r="Y315" s="39">
        <f t="shared" si="43"/>
        <v>847.49335999999948</v>
      </c>
      <c r="Z315" s="40">
        <f t="shared" si="44"/>
        <v>0.16840594108544515</v>
      </c>
    </row>
    <row r="316" spans="1:26" x14ac:dyDescent="0.3">
      <c r="A316" s="41" t="s">
        <v>329</v>
      </c>
      <c r="B316" s="42">
        <v>45809</v>
      </c>
      <c r="C316" s="42" t="str">
        <f t="shared" si="38"/>
        <v>Jun-2025</v>
      </c>
      <c r="D316" s="42" t="str">
        <f t="shared" si="39"/>
        <v>Q2-2025</v>
      </c>
      <c r="E316" s="42">
        <v>45814</v>
      </c>
      <c r="F316" s="42">
        <f t="shared" si="40"/>
        <v>45814</v>
      </c>
      <c r="G316" s="43">
        <f t="shared" si="41"/>
        <v>5</v>
      </c>
      <c r="H316" s="29">
        <f>IF(Table1[[#This Row],[LeadTimeDays]]&lt;=7,1,0)</f>
        <v>1</v>
      </c>
      <c r="I316" s="44" t="s">
        <v>649</v>
      </c>
      <c r="J316" s="44" t="s">
        <v>657</v>
      </c>
      <c r="K316" s="44" t="s">
        <v>690</v>
      </c>
      <c r="L316" s="30" t="str">
        <f t="shared" si="42"/>
        <v>Europe→France→Paris</v>
      </c>
      <c r="M316" s="44" t="s">
        <v>704</v>
      </c>
      <c r="N316" s="44" t="s">
        <v>710</v>
      </c>
      <c r="O316" s="44" t="s">
        <v>715</v>
      </c>
      <c r="P316" s="44" t="s">
        <v>727</v>
      </c>
      <c r="Q316" s="44" t="s">
        <v>1049</v>
      </c>
      <c r="R316" s="45">
        <v>379.45</v>
      </c>
      <c r="S316" s="45">
        <v>742.23</v>
      </c>
      <c r="T316" s="45" t="str">
        <f>IF('standardised dimensions'!$R316&lt;=_xlfn.PERCENTILE.INC( R316:R937,0.25),"Low",IF(S316&lt;=_xlfn.PERCENTILE.INC(R316:R937,0.5),"Medium","High"))</f>
        <v>Medium</v>
      </c>
      <c r="U316" s="46">
        <v>0.09</v>
      </c>
      <c r="V316" s="43">
        <v>13</v>
      </c>
      <c r="W316" s="45">
        <f t="shared" si="36"/>
        <v>8780.5809000000008</v>
      </c>
      <c r="X316" s="45">
        <f t="shared" si="37"/>
        <v>4932.8499999999995</v>
      </c>
      <c r="Y316" s="45">
        <f t="shared" si="43"/>
        <v>3847.7309000000014</v>
      </c>
      <c r="Z316" s="46">
        <f t="shared" si="44"/>
        <v>0.43820915083192286</v>
      </c>
    </row>
    <row r="317" spans="1:26" x14ac:dyDescent="0.3">
      <c r="A317" s="35" t="s">
        <v>330</v>
      </c>
      <c r="B317" s="36">
        <v>45052</v>
      </c>
      <c r="C317" s="36" t="str">
        <f t="shared" si="38"/>
        <v>May-2023</v>
      </c>
      <c r="D317" s="36" t="str">
        <f t="shared" si="39"/>
        <v>Q2-2023</v>
      </c>
      <c r="E317" s="36">
        <v>45060</v>
      </c>
      <c r="F317" s="36">
        <f t="shared" si="40"/>
        <v>45060</v>
      </c>
      <c r="G317" s="37">
        <f t="shared" si="41"/>
        <v>8</v>
      </c>
      <c r="H317" s="29">
        <f>IF(Table1[[#This Row],[LeadTimeDays]]&lt;=7,1,0)</f>
        <v>0</v>
      </c>
      <c r="I317" s="38" t="s">
        <v>647</v>
      </c>
      <c r="J317" s="38" t="s">
        <v>652</v>
      </c>
      <c r="K317" s="38" t="s">
        <v>666</v>
      </c>
      <c r="L317" s="30" t="str">
        <f t="shared" si="42"/>
        <v>Asia→Japan→Osaka</v>
      </c>
      <c r="M317" s="38" t="s">
        <v>706</v>
      </c>
      <c r="N317" s="38" t="s">
        <v>709</v>
      </c>
      <c r="O317" s="38" t="s">
        <v>717</v>
      </c>
      <c r="P317" s="38" t="s">
        <v>730</v>
      </c>
      <c r="Q317" s="38" t="s">
        <v>1050</v>
      </c>
      <c r="R317" s="39">
        <v>291.18</v>
      </c>
      <c r="S317" s="39">
        <v>479.54</v>
      </c>
      <c r="T317" s="39" t="str">
        <f>IF('standardised dimensions'!$R317&lt;=_xlfn.PERCENTILE.INC( R317:R938,0.25),"Low",IF(S317&lt;=_xlfn.PERCENTILE.INC(R317:R938,0.5),"Medium","High"))</f>
        <v>Medium</v>
      </c>
      <c r="U317" s="40">
        <v>0.14099999999999999</v>
      </c>
      <c r="V317" s="37">
        <v>22</v>
      </c>
      <c r="W317" s="39">
        <f t="shared" si="36"/>
        <v>9062.34692</v>
      </c>
      <c r="X317" s="39">
        <f t="shared" si="37"/>
        <v>6405.96</v>
      </c>
      <c r="Y317" s="39">
        <f t="shared" si="43"/>
        <v>2656.3869199999999</v>
      </c>
      <c r="Z317" s="40">
        <f t="shared" si="44"/>
        <v>0.29312350801066001</v>
      </c>
    </row>
    <row r="318" spans="1:26" x14ac:dyDescent="0.3">
      <c r="A318" s="41" t="s">
        <v>331</v>
      </c>
      <c r="B318" s="42">
        <v>45244</v>
      </c>
      <c r="C318" s="42" t="str">
        <f t="shared" si="38"/>
        <v>Nov-2023</v>
      </c>
      <c r="D318" s="42" t="str">
        <f t="shared" si="39"/>
        <v>Q4-2023</v>
      </c>
      <c r="E318" s="42">
        <v>45260</v>
      </c>
      <c r="F318" s="42">
        <f t="shared" si="40"/>
        <v>45260</v>
      </c>
      <c r="G318" s="43">
        <f t="shared" si="41"/>
        <v>16</v>
      </c>
      <c r="H318" s="29">
        <f>IF(Table1[[#This Row],[LeadTimeDays]]&lt;=7,1,0)</f>
        <v>0</v>
      </c>
      <c r="I318" s="44" t="s">
        <v>648</v>
      </c>
      <c r="J318" s="44" t="s">
        <v>655</v>
      </c>
      <c r="K318" s="44" t="s">
        <v>670</v>
      </c>
      <c r="L318" s="30" t="str">
        <f t="shared" si="42"/>
        <v>Americas→Brazil→São Paulo</v>
      </c>
      <c r="M318" s="44" t="s">
        <v>706</v>
      </c>
      <c r="N318" s="44" t="s">
        <v>711</v>
      </c>
      <c r="O318" s="44" t="s">
        <v>723</v>
      </c>
      <c r="P318" s="44" t="s">
        <v>729</v>
      </c>
      <c r="Q318" s="44" t="s">
        <v>1051</v>
      </c>
      <c r="R318" s="45">
        <v>1017.92</v>
      </c>
      <c r="S318" s="45">
        <v>1175.25</v>
      </c>
      <c r="T318" s="45" t="str">
        <f>IF('standardised dimensions'!$R318&lt;=_xlfn.PERCENTILE.INC( R318:R939,0.25),"Low",IF(S318&lt;=_xlfn.PERCENTILE.INC(R318:R939,0.5),"Medium","High"))</f>
        <v>High</v>
      </c>
      <c r="U318" s="46">
        <v>7.4999999999999997E-2</v>
      </c>
      <c r="V318" s="43">
        <v>15</v>
      </c>
      <c r="W318" s="45">
        <f t="shared" si="36"/>
        <v>16306.59375</v>
      </c>
      <c r="X318" s="45">
        <f t="shared" si="37"/>
        <v>15268.8</v>
      </c>
      <c r="Y318" s="45">
        <f t="shared" si="43"/>
        <v>1037.7937500000007</v>
      </c>
      <c r="Z318" s="46">
        <f t="shared" si="44"/>
        <v>6.3642583234159542E-2</v>
      </c>
    </row>
    <row r="319" spans="1:26" x14ac:dyDescent="0.3">
      <c r="A319" s="35" t="s">
        <v>332</v>
      </c>
      <c r="B319" s="36">
        <v>45748</v>
      </c>
      <c r="C319" s="36" t="str">
        <f t="shared" si="38"/>
        <v>Apr-2025</v>
      </c>
      <c r="D319" s="36" t="str">
        <f t="shared" si="39"/>
        <v>Q2-2025</v>
      </c>
      <c r="E319" s="36">
        <v>45774</v>
      </c>
      <c r="F319" s="36">
        <f t="shared" si="40"/>
        <v>45774</v>
      </c>
      <c r="G319" s="37">
        <f t="shared" si="41"/>
        <v>26</v>
      </c>
      <c r="H319" s="29">
        <f>IF(Table1[[#This Row],[LeadTimeDays]]&lt;=7,1,0)</f>
        <v>0</v>
      </c>
      <c r="I319" s="38" t="s">
        <v>648</v>
      </c>
      <c r="J319" s="38" t="s">
        <v>660</v>
      </c>
      <c r="K319" s="38" t="s">
        <v>686</v>
      </c>
      <c r="L319" s="30" t="str">
        <f t="shared" si="42"/>
        <v>Americas→USA→San Francisco</v>
      </c>
      <c r="M319" s="38" t="s">
        <v>701</v>
      </c>
      <c r="N319" s="38" t="s">
        <v>711</v>
      </c>
      <c r="O319" s="38" t="s">
        <v>714</v>
      </c>
      <c r="P319" s="38" t="s">
        <v>732</v>
      </c>
      <c r="Q319" s="38" t="s">
        <v>1052</v>
      </c>
      <c r="R319" s="39">
        <v>156.55000000000001</v>
      </c>
      <c r="S319" s="39">
        <v>227.45</v>
      </c>
      <c r="T319" s="39" t="str">
        <f>IF('standardised dimensions'!$R319&lt;=_xlfn.PERCENTILE.INC( R319:R940,0.25),"Low",IF(S319&lt;=_xlfn.PERCENTILE.INC(R319:R940,0.5),"Medium","High"))</f>
        <v>Low</v>
      </c>
      <c r="U319" s="40">
        <v>1.4E-2</v>
      </c>
      <c r="V319" s="37">
        <v>13</v>
      </c>
      <c r="W319" s="39">
        <f t="shared" si="36"/>
        <v>2915.4540999999999</v>
      </c>
      <c r="X319" s="39">
        <f t="shared" si="37"/>
        <v>2035.15</v>
      </c>
      <c r="Y319" s="39">
        <f t="shared" si="43"/>
        <v>880.30409999999983</v>
      </c>
      <c r="Z319" s="40">
        <f t="shared" si="44"/>
        <v>0.3019440779396938</v>
      </c>
    </row>
    <row r="320" spans="1:26" x14ac:dyDescent="0.3">
      <c r="A320" s="41" t="s">
        <v>333</v>
      </c>
      <c r="B320" s="42">
        <v>45008</v>
      </c>
      <c r="C320" s="42" t="str">
        <f t="shared" si="38"/>
        <v>Mar-2023</v>
      </c>
      <c r="D320" s="42" t="str">
        <f t="shared" si="39"/>
        <v>Q1-2023</v>
      </c>
      <c r="E320" s="42">
        <v>45031</v>
      </c>
      <c r="F320" s="42">
        <f t="shared" si="40"/>
        <v>45031</v>
      </c>
      <c r="G320" s="43">
        <f t="shared" si="41"/>
        <v>23</v>
      </c>
      <c r="H320" s="29">
        <f>IF(Table1[[#This Row],[LeadTimeDays]]&lt;=7,1,0)</f>
        <v>0</v>
      </c>
      <c r="I320" s="44" t="s">
        <v>646</v>
      </c>
      <c r="J320" s="44" t="s">
        <v>650</v>
      </c>
      <c r="K320" s="44" t="s">
        <v>675</v>
      </c>
      <c r="L320" s="30" t="str">
        <f t="shared" si="42"/>
        <v>Africa→Kenya→Mombasa</v>
      </c>
      <c r="M320" s="44" t="s">
        <v>705</v>
      </c>
      <c r="N320" s="44" t="s">
        <v>707</v>
      </c>
      <c r="O320" s="44" t="s">
        <v>712</v>
      </c>
      <c r="P320" s="44" t="s">
        <v>733</v>
      </c>
      <c r="Q320" s="44" t="s">
        <v>1053</v>
      </c>
      <c r="R320" s="45">
        <v>875.36</v>
      </c>
      <c r="S320" s="45">
        <v>1178.6199999999999</v>
      </c>
      <c r="T320" s="45" t="str">
        <f>IF('standardised dimensions'!$R320&lt;=_xlfn.PERCENTILE.INC( R320:R941,0.25),"Low",IF(S320&lt;=_xlfn.PERCENTILE.INC(R320:R941,0.5),"Medium","High"))</f>
        <v>High</v>
      </c>
      <c r="U320" s="46">
        <v>0.151</v>
      </c>
      <c r="V320" s="43">
        <v>53</v>
      </c>
      <c r="W320" s="45">
        <f t="shared" si="36"/>
        <v>53034.364139999991</v>
      </c>
      <c r="X320" s="45">
        <f t="shared" si="37"/>
        <v>46394.080000000002</v>
      </c>
      <c r="Y320" s="45">
        <f t="shared" si="43"/>
        <v>6640.2841399999888</v>
      </c>
      <c r="Z320" s="46">
        <f t="shared" si="44"/>
        <v>0.12520719815685888</v>
      </c>
    </row>
    <row r="321" spans="1:26" x14ac:dyDescent="0.3">
      <c r="A321" s="35" t="s">
        <v>334</v>
      </c>
      <c r="B321" s="36">
        <v>45440</v>
      </c>
      <c r="C321" s="36" t="str">
        <f t="shared" si="38"/>
        <v>May-2024</v>
      </c>
      <c r="D321" s="36" t="str">
        <f t="shared" si="39"/>
        <v>Q2-2024</v>
      </c>
      <c r="E321" s="36">
        <v>45461</v>
      </c>
      <c r="F321" s="36">
        <f t="shared" si="40"/>
        <v>45461</v>
      </c>
      <c r="G321" s="37">
        <f t="shared" si="41"/>
        <v>21</v>
      </c>
      <c r="H321" s="29">
        <f>IF(Table1[[#This Row],[LeadTimeDays]]&lt;=7,1,0)</f>
        <v>0</v>
      </c>
      <c r="I321" s="38" t="s">
        <v>649</v>
      </c>
      <c r="J321" s="38" t="s">
        <v>656</v>
      </c>
      <c r="K321" s="38" t="s">
        <v>698</v>
      </c>
      <c r="L321" s="30" t="str">
        <f t="shared" si="42"/>
        <v>Europe→Germany→Frankfurt</v>
      </c>
      <c r="M321" s="38" t="s">
        <v>705</v>
      </c>
      <c r="N321" s="38" t="s">
        <v>708</v>
      </c>
      <c r="O321" s="38" t="s">
        <v>718</v>
      </c>
      <c r="P321" s="38" t="s">
        <v>730</v>
      </c>
      <c r="Q321" s="38" t="s">
        <v>1054</v>
      </c>
      <c r="R321" s="39">
        <v>986.85</v>
      </c>
      <c r="S321" s="39">
        <v>2422.1</v>
      </c>
      <c r="T321" s="39" t="str">
        <f>IF('standardised dimensions'!$R321&lt;=_xlfn.PERCENTILE.INC( R321:R942,0.25),"Low",IF(S321&lt;=_xlfn.PERCENTILE.INC(R321:R942,0.5),"Medium","High"))</f>
        <v>High</v>
      </c>
      <c r="U321" s="40">
        <v>7.5999999999999998E-2</v>
      </c>
      <c r="V321" s="37">
        <v>10</v>
      </c>
      <c r="W321" s="39">
        <f t="shared" si="36"/>
        <v>22380.204000000002</v>
      </c>
      <c r="X321" s="39">
        <f t="shared" si="37"/>
        <v>9868.5</v>
      </c>
      <c r="Y321" s="39">
        <f t="shared" si="43"/>
        <v>12511.704000000002</v>
      </c>
      <c r="Z321" s="40">
        <f t="shared" si="44"/>
        <v>0.55905227673527913</v>
      </c>
    </row>
    <row r="322" spans="1:26" x14ac:dyDescent="0.3">
      <c r="A322" s="41" t="s">
        <v>335</v>
      </c>
      <c r="B322" s="42">
        <v>45293</v>
      </c>
      <c r="C322" s="42" t="str">
        <f t="shared" si="38"/>
        <v>Jan-2024</v>
      </c>
      <c r="D322" s="42" t="str">
        <f t="shared" si="39"/>
        <v>Q1-2024</v>
      </c>
      <c r="E322" s="42">
        <v>45292</v>
      </c>
      <c r="F322" s="42">
        <f t="shared" si="40"/>
        <v>45293</v>
      </c>
      <c r="G322" s="43">
        <f t="shared" si="41"/>
        <v>0</v>
      </c>
      <c r="H322" s="29">
        <f>IF(Table1[[#This Row],[LeadTimeDays]]&lt;=7,1,0)</f>
        <v>1</v>
      </c>
      <c r="I322" s="44" t="s">
        <v>648</v>
      </c>
      <c r="J322" s="44" t="s">
        <v>660</v>
      </c>
      <c r="K322" s="44" t="s">
        <v>677</v>
      </c>
      <c r="L322" s="30" t="str">
        <f t="shared" si="42"/>
        <v>Americas→USA→Chicago</v>
      </c>
      <c r="M322" s="44" t="s">
        <v>702</v>
      </c>
      <c r="N322" s="44" t="s">
        <v>709</v>
      </c>
      <c r="O322" s="44" t="s">
        <v>717</v>
      </c>
      <c r="P322" s="44" t="s">
        <v>729</v>
      </c>
      <c r="Q322" s="44" t="s">
        <v>1055</v>
      </c>
      <c r="R322" s="45">
        <v>404.77</v>
      </c>
      <c r="S322" s="45">
        <v>433.88</v>
      </c>
      <c r="T322" s="45" t="str">
        <f>IF('standardised dimensions'!$R322&lt;=_xlfn.PERCENTILE.INC( R322:R943,0.25),"Low",IF(S322&lt;=_xlfn.PERCENTILE.INC(R322:R943,0.5),"Medium","High"))</f>
        <v>Low</v>
      </c>
      <c r="U322" s="46">
        <v>0.215</v>
      </c>
      <c r="V322" s="43">
        <v>22</v>
      </c>
      <c r="W322" s="45">
        <f t="shared" ref="W322:W385" si="45">S322*V322*(1-U322)</f>
        <v>7493.1076000000012</v>
      </c>
      <c r="X322" s="45">
        <f t="shared" ref="X322:X385" si="46">R322*V322</f>
        <v>8904.9399999999987</v>
      </c>
      <c r="Y322" s="45">
        <f t="shared" si="43"/>
        <v>-1411.8323999999975</v>
      </c>
      <c r="Z322" s="46">
        <f t="shared" si="44"/>
        <v>-0.18841747314558746</v>
      </c>
    </row>
    <row r="323" spans="1:26" x14ac:dyDescent="0.3">
      <c r="A323" s="35" t="s">
        <v>336</v>
      </c>
      <c r="B323" s="36">
        <v>44985</v>
      </c>
      <c r="C323" s="36" t="str">
        <f t="shared" ref="C323:C386" si="47">TEXT(B323,"MMM-YYYY")</f>
        <v>Feb-2023</v>
      </c>
      <c r="D323" s="36" t="str">
        <f t="shared" ref="D323:D386" si="48">"Q"&amp;ROUNDUP(MONTH(B323)/3,0)&amp;"-"&amp;YEAR(B323)</f>
        <v>Q1-2023</v>
      </c>
      <c r="E323" s="36">
        <v>44984</v>
      </c>
      <c r="F323" s="36">
        <f t="shared" ref="F323:F386" si="49">IF(E323&lt;B323,B323,E323)</f>
        <v>44985</v>
      </c>
      <c r="G323" s="37">
        <f t="shared" ref="G323:G386" si="50">F323-B323</f>
        <v>0</v>
      </c>
      <c r="H323" s="29">
        <f>IF(Table1[[#This Row],[LeadTimeDays]]&lt;=7,1,0)</f>
        <v>1</v>
      </c>
      <c r="I323" s="38" t="s">
        <v>649</v>
      </c>
      <c r="J323" s="38" t="s">
        <v>657</v>
      </c>
      <c r="K323" s="38" t="s">
        <v>673</v>
      </c>
      <c r="L323" s="30" t="str">
        <f t="shared" ref="L323:L386" si="51">CONCATENATE(I323&amp;"→"&amp;J323&amp;"→"&amp;K323)</f>
        <v>Europe→France→Marseille</v>
      </c>
      <c r="M323" s="38" t="s">
        <v>701</v>
      </c>
      <c r="N323" s="38" t="s">
        <v>707</v>
      </c>
      <c r="O323" s="38" t="s">
        <v>723</v>
      </c>
      <c r="P323" s="38" t="s">
        <v>729</v>
      </c>
      <c r="Q323" s="38" t="s">
        <v>1056</v>
      </c>
      <c r="R323" s="39">
        <v>1299.81</v>
      </c>
      <c r="S323" s="39">
        <v>3149.13</v>
      </c>
      <c r="T323" s="39" t="str">
        <f>IF('standardised dimensions'!$R323&lt;=_xlfn.PERCENTILE.INC( R323:R944,0.25),"Low",IF(S323&lt;=_xlfn.PERCENTILE.INC(R323:R944,0.5),"Medium","High"))</f>
        <v>High</v>
      </c>
      <c r="U323" s="40">
        <v>0.10299999999999999</v>
      </c>
      <c r="V323" s="37">
        <v>14</v>
      </c>
      <c r="W323" s="39">
        <f t="shared" si="45"/>
        <v>39546.774539999999</v>
      </c>
      <c r="X323" s="39">
        <f t="shared" si="46"/>
        <v>18197.34</v>
      </c>
      <c r="Y323" s="39">
        <f t="shared" ref="Y323:Y386" si="52">W323-X323</f>
        <v>21349.434539999998</v>
      </c>
      <c r="Z323" s="40">
        <f t="shared" ref="Z323:Z386" si="53">IF(W323=0,0,Y323/W323)</f>
        <v>0.53985273864511729</v>
      </c>
    </row>
    <row r="324" spans="1:26" x14ac:dyDescent="0.3">
      <c r="A324" s="41" t="s">
        <v>337</v>
      </c>
      <c r="B324" s="42">
        <v>45340</v>
      </c>
      <c r="C324" s="42" t="str">
        <f t="shared" si="47"/>
        <v>Feb-2024</v>
      </c>
      <c r="D324" s="42" t="str">
        <f t="shared" si="48"/>
        <v>Q1-2024</v>
      </c>
      <c r="E324" s="42">
        <v>45362</v>
      </c>
      <c r="F324" s="42">
        <f t="shared" si="49"/>
        <v>45362</v>
      </c>
      <c r="G324" s="43">
        <f t="shared" si="50"/>
        <v>22</v>
      </c>
      <c r="H324" s="29">
        <f>IF(Table1[[#This Row],[LeadTimeDays]]&lt;=7,1,0)</f>
        <v>0</v>
      </c>
      <c r="I324" s="44" t="s">
        <v>648</v>
      </c>
      <c r="J324" s="44" t="s">
        <v>655</v>
      </c>
      <c r="K324" s="44" t="s">
        <v>670</v>
      </c>
      <c r="L324" s="30" t="str">
        <f t="shared" si="51"/>
        <v>Americas→Brazil→São Paulo</v>
      </c>
      <c r="M324" s="44" t="s">
        <v>704</v>
      </c>
      <c r="N324" s="44" t="s">
        <v>708</v>
      </c>
      <c r="O324" s="44" t="s">
        <v>720</v>
      </c>
      <c r="P324" s="44" t="s">
        <v>727</v>
      </c>
      <c r="Q324" s="44" t="s">
        <v>1057</v>
      </c>
      <c r="R324" s="45">
        <v>80.48</v>
      </c>
      <c r="S324" s="45">
        <v>65.650000000000006</v>
      </c>
      <c r="T324" s="45" t="str">
        <f>IF('standardised dimensions'!$R324&lt;=_xlfn.PERCENTILE.INC( R324:R945,0.25),"Low",IF(S324&lt;=_xlfn.PERCENTILE.INC(R324:R945,0.5),"Medium","High"))</f>
        <v>Low</v>
      </c>
      <c r="U324" s="46">
        <v>0.17599999999999999</v>
      </c>
      <c r="V324" s="43">
        <v>13</v>
      </c>
      <c r="W324" s="45">
        <f t="shared" si="45"/>
        <v>703.2428000000001</v>
      </c>
      <c r="X324" s="45">
        <f t="shared" si="46"/>
        <v>1046.24</v>
      </c>
      <c r="Y324" s="45">
        <f t="shared" si="52"/>
        <v>-342.99719999999991</v>
      </c>
      <c r="Z324" s="46">
        <f t="shared" si="53"/>
        <v>-0.48773652570634191</v>
      </c>
    </row>
    <row r="325" spans="1:26" x14ac:dyDescent="0.3">
      <c r="A325" s="35" t="s">
        <v>338</v>
      </c>
      <c r="B325" s="36">
        <v>45544</v>
      </c>
      <c r="C325" s="36" t="str">
        <f t="shared" si="47"/>
        <v>Sep-2024</v>
      </c>
      <c r="D325" s="36" t="str">
        <f t="shared" si="48"/>
        <v>Q3-2024</v>
      </c>
      <c r="E325" s="36">
        <v>45573</v>
      </c>
      <c r="F325" s="36">
        <f t="shared" si="49"/>
        <v>45573</v>
      </c>
      <c r="G325" s="37">
        <f t="shared" si="50"/>
        <v>29</v>
      </c>
      <c r="H325" s="29">
        <f>IF(Table1[[#This Row],[LeadTimeDays]]&lt;=7,1,0)</f>
        <v>0</v>
      </c>
      <c r="I325" s="38" t="s">
        <v>648</v>
      </c>
      <c r="J325" s="38" t="s">
        <v>655</v>
      </c>
      <c r="K325" s="38" t="s">
        <v>670</v>
      </c>
      <c r="L325" s="30" t="str">
        <f t="shared" si="51"/>
        <v>Americas→Brazil→São Paulo</v>
      </c>
      <c r="M325" s="38" t="s">
        <v>702</v>
      </c>
      <c r="N325" s="38" t="s">
        <v>711</v>
      </c>
      <c r="O325" s="38" t="s">
        <v>713</v>
      </c>
      <c r="P325" s="38" t="s">
        <v>727</v>
      </c>
      <c r="Q325" s="38" t="s">
        <v>1058</v>
      </c>
      <c r="R325" s="39">
        <v>1010.33</v>
      </c>
      <c r="S325" s="39">
        <v>2492.14</v>
      </c>
      <c r="T325" s="39" t="str">
        <f>IF('standardised dimensions'!$R325&lt;=_xlfn.PERCENTILE.INC( R325:R946,0.25),"Low",IF(S325&lt;=_xlfn.PERCENTILE.INC(R325:R946,0.5),"Medium","High"))</f>
        <v>High</v>
      </c>
      <c r="U325" s="40">
        <v>5.0999999999999997E-2</v>
      </c>
      <c r="V325" s="37">
        <v>11</v>
      </c>
      <c r="W325" s="39">
        <f t="shared" si="45"/>
        <v>26015.449459999996</v>
      </c>
      <c r="X325" s="39">
        <f t="shared" si="46"/>
        <v>11113.630000000001</v>
      </c>
      <c r="Y325" s="39">
        <f t="shared" si="52"/>
        <v>14901.819459999995</v>
      </c>
      <c r="Z325" s="40">
        <f t="shared" si="53"/>
        <v>0.57280653493656752</v>
      </c>
    </row>
    <row r="326" spans="1:26" x14ac:dyDescent="0.3">
      <c r="A326" s="41" t="s">
        <v>339</v>
      </c>
      <c r="B326" s="42">
        <v>45053</v>
      </c>
      <c r="C326" s="42" t="str">
        <f t="shared" si="47"/>
        <v>May-2023</v>
      </c>
      <c r="D326" s="42" t="str">
        <f t="shared" si="48"/>
        <v>Q2-2023</v>
      </c>
      <c r="E326" s="42">
        <v>45075</v>
      </c>
      <c r="F326" s="42">
        <f t="shared" si="49"/>
        <v>45075</v>
      </c>
      <c r="G326" s="43">
        <f t="shared" si="50"/>
        <v>22</v>
      </c>
      <c r="H326" s="29">
        <f>IF(Table1[[#This Row],[LeadTimeDays]]&lt;=7,1,0)</f>
        <v>0</v>
      </c>
      <c r="I326" s="44" t="s">
        <v>646</v>
      </c>
      <c r="J326" s="44" t="s">
        <v>661</v>
      </c>
      <c r="K326" s="44" t="s">
        <v>687</v>
      </c>
      <c r="L326" s="30" t="str">
        <f t="shared" si="51"/>
        <v>Africa→South Africa→Durban</v>
      </c>
      <c r="M326" s="44" t="s">
        <v>702</v>
      </c>
      <c r="N326" s="44" t="s">
        <v>710</v>
      </c>
      <c r="O326" s="44" t="s">
        <v>723</v>
      </c>
      <c r="P326" s="44" t="s">
        <v>733</v>
      </c>
      <c r="Q326" s="44" t="s">
        <v>1059</v>
      </c>
      <c r="R326" s="45">
        <v>653.86</v>
      </c>
      <c r="S326" s="45">
        <v>931.84</v>
      </c>
      <c r="T326" s="45" t="str">
        <f>IF('standardised dimensions'!$R326&lt;=_xlfn.PERCENTILE.INC( R326:R947,0.25),"Low",IF(S326&lt;=_xlfn.PERCENTILE.INC(R326:R947,0.5),"Medium","High"))</f>
        <v>High</v>
      </c>
      <c r="U326" s="46">
        <v>0.121</v>
      </c>
      <c r="V326" s="43">
        <v>12</v>
      </c>
      <c r="W326" s="45">
        <f t="shared" si="45"/>
        <v>9829.0483199999999</v>
      </c>
      <c r="X326" s="45">
        <f t="shared" si="46"/>
        <v>7846.32</v>
      </c>
      <c r="Y326" s="45">
        <f t="shared" si="52"/>
        <v>1982.7283200000002</v>
      </c>
      <c r="Z326" s="46">
        <f t="shared" si="53"/>
        <v>0.20172129136506273</v>
      </c>
    </row>
    <row r="327" spans="1:26" x14ac:dyDescent="0.3">
      <c r="A327" s="35" t="s">
        <v>340</v>
      </c>
      <c r="B327" s="36">
        <v>45303</v>
      </c>
      <c r="C327" s="36" t="str">
        <f t="shared" si="47"/>
        <v>Jan-2024</v>
      </c>
      <c r="D327" s="36" t="str">
        <f t="shared" si="48"/>
        <v>Q1-2024</v>
      </c>
      <c r="E327" s="36">
        <v>45320</v>
      </c>
      <c r="F327" s="36">
        <f t="shared" si="49"/>
        <v>45320</v>
      </c>
      <c r="G327" s="37">
        <f t="shared" si="50"/>
        <v>17</v>
      </c>
      <c r="H327" s="29">
        <f>IF(Table1[[#This Row],[LeadTimeDays]]&lt;=7,1,0)</f>
        <v>0</v>
      </c>
      <c r="I327" s="38" t="s">
        <v>647</v>
      </c>
      <c r="J327" s="38" t="s">
        <v>654</v>
      </c>
      <c r="K327" s="38" t="s">
        <v>696</v>
      </c>
      <c r="L327" s="30" t="str">
        <f t="shared" si="51"/>
        <v>Asia→India→Hyderabad</v>
      </c>
      <c r="M327" s="38" t="s">
        <v>705</v>
      </c>
      <c r="N327" s="38" t="s">
        <v>711</v>
      </c>
      <c r="O327" s="38" t="s">
        <v>717</v>
      </c>
      <c r="P327" s="38" t="s">
        <v>727</v>
      </c>
      <c r="Q327" s="38" t="s">
        <v>1060</v>
      </c>
      <c r="R327" s="39">
        <v>310.02</v>
      </c>
      <c r="S327" s="39">
        <v>619.51</v>
      </c>
      <c r="T327" s="39" t="str">
        <f>IF('standardised dimensions'!$R327&lt;=_xlfn.PERCENTILE.INC( R327:R948,0.25),"Low",IF(S327&lt;=_xlfn.PERCENTILE.INC(R327:R948,0.5),"Medium","High"))</f>
        <v>Medium</v>
      </c>
      <c r="U327" s="40">
        <v>4.2000000000000003E-2</v>
      </c>
      <c r="V327" s="37">
        <v>4</v>
      </c>
      <c r="W327" s="39">
        <f t="shared" si="45"/>
        <v>2373.9623200000001</v>
      </c>
      <c r="X327" s="39">
        <f t="shared" si="46"/>
        <v>1240.08</v>
      </c>
      <c r="Y327" s="39">
        <f t="shared" si="52"/>
        <v>1133.8823200000002</v>
      </c>
      <c r="Z327" s="40">
        <f t="shared" si="53"/>
        <v>0.47763282106347843</v>
      </c>
    </row>
    <row r="328" spans="1:26" x14ac:dyDescent="0.3">
      <c r="A328" s="41" t="s">
        <v>341</v>
      </c>
      <c r="B328" s="42">
        <v>45087</v>
      </c>
      <c r="C328" s="42" t="str">
        <f t="shared" si="47"/>
        <v>Jun-2023</v>
      </c>
      <c r="D328" s="42" t="str">
        <f t="shared" si="48"/>
        <v>Q2-2023</v>
      </c>
      <c r="E328" s="42">
        <v>45095</v>
      </c>
      <c r="F328" s="42">
        <f t="shared" si="49"/>
        <v>45095</v>
      </c>
      <c r="G328" s="43">
        <f t="shared" si="50"/>
        <v>8</v>
      </c>
      <c r="H328" s="29">
        <f>IF(Table1[[#This Row],[LeadTimeDays]]&lt;=7,1,0)</f>
        <v>0</v>
      </c>
      <c r="I328" s="44" t="s">
        <v>646</v>
      </c>
      <c r="J328" s="44" t="s">
        <v>650</v>
      </c>
      <c r="K328" s="44" t="s">
        <v>678</v>
      </c>
      <c r="L328" s="30" t="str">
        <f t="shared" si="51"/>
        <v>Africa→Kenya→Nakuru</v>
      </c>
      <c r="M328" s="44" t="s">
        <v>706</v>
      </c>
      <c r="N328" s="44" t="s">
        <v>711</v>
      </c>
      <c r="O328" s="44" t="s">
        <v>722</v>
      </c>
      <c r="P328" s="44" t="s">
        <v>730</v>
      </c>
      <c r="Q328" s="44" t="s">
        <v>1061</v>
      </c>
      <c r="R328" s="45">
        <v>894.23</v>
      </c>
      <c r="S328" s="45">
        <v>1421.55</v>
      </c>
      <c r="T328" s="45" t="str">
        <f>IF('standardised dimensions'!$R328&lt;=_xlfn.PERCENTILE.INC( R328:R949,0.25),"Low",IF(S328&lt;=_xlfn.PERCENTILE.INC(R328:R949,0.5),"Medium","High"))</f>
        <v>High</v>
      </c>
      <c r="U328" s="46">
        <v>0.109</v>
      </c>
      <c r="V328" s="43">
        <v>3</v>
      </c>
      <c r="W328" s="45">
        <f t="shared" si="45"/>
        <v>3799.8031499999997</v>
      </c>
      <c r="X328" s="45">
        <f t="shared" si="46"/>
        <v>2682.69</v>
      </c>
      <c r="Y328" s="45">
        <f t="shared" si="52"/>
        <v>1117.1131499999997</v>
      </c>
      <c r="Z328" s="46">
        <f t="shared" si="53"/>
        <v>0.29399237431549574</v>
      </c>
    </row>
    <row r="329" spans="1:26" x14ac:dyDescent="0.3">
      <c r="A329" s="35" t="s">
        <v>342</v>
      </c>
      <c r="B329" s="36">
        <v>45796</v>
      </c>
      <c r="C329" s="36" t="str">
        <f t="shared" si="47"/>
        <v>May-2025</v>
      </c>
      <c r="D329" s="36" t="str">
        <f t="shared" si="48"/>
        <v>Q2-2025</v>
      </c>
      <c r="E329" s="36">
        <v>45794</v>
      </c>
      <c r="F329" s="36">
        <f t="shared" si="49"/>
        <v>45796</v>
      </c>
      <c r="G329" s="37">
        <f t="shared" si="50"/>
        <v>0</v>
      </c>
      <c r="H329" s="29">
        <f>IF(Table1[[#This Row],[LeadTimeDays]]&lt;=7,1,0)</f>
        <v>1</v>
      </c>
      <c r="I329" s="38" t="s">
        <v>648</v>
      </c>
      <c r="J329" s="38" t="s">
        <v>655</v>
      </c>
      <c r="K329" s="38" t="s">
        <v>670</v>
      </c>
      <c r="L329" s="30" t="str">
        <f t="shared" si="51"/>
        <v>Americas→Brazil→São Paulo</v>
      </c>
      <c r="M329" s="38" t="s">
        <v>705</v>
      </c>
      <c r="N329" s="38" t="s">
        <v>710</v>
      </c>
      <c r="O329" s="38" t="s">
        <v>716</v>
      </c>
      <c r="P329" s="38" t="s">
        <v>732</v>
      </c>
      <c r="Q329" s="38" t="s">
        <v>1062</v>
      </c>
      <c r="R329" s="39">
        <v>383.77</v>
      </c>
      <c r="S329" s="39">
        <v>952.56</v>
      </c>
      <c r="T329" s="39" t="str">
        <f>IF('standardised dimensions'!$R329&lt;=_xlfn.PERCENTILE.INC( R329:R950,0.25),"Low",IF(S329&lt;=_xlfn.PERCENTILE.INC(R329:R950,0.5),"Medium","High"))</f>
        <v>High</v>
      </c>
      <c r="U329" s="40">
        <v>0.34599999999999997</v>
      </c>
      <c r="V329" s="37">
        <v>10</v>
      </c>
      <c r="W329" s="39">
        <f t="shared" si="45"/>
        <v>6229.7423999999992</v>
      </c>
      <c r="X329" s="39">
        <f t="shared" si="46"/>
        <v>3837.7</v>
      </c>
      <c r="Y329" s="39">
        <f t="shared" si="52"/>
        <v>2392.0423999999994</v>
      </c>
      <c r="Z329" s="40">
        <f t="shared" si="53"/>
        <v>0.38397131797937578</v>
      </c>
    </row>
    <row r="330" spans="1:26" x14ac:dyDescent="0.3">
      <c r="A330" s="41" t="s">
        <v>343</v>
      </c>
      <c r="B330" s="42">
        <v>45221</v>
      </c>
      <c r="C330" s="42" t="str">
        <f t="shared" si="47"/>
        <v>Oct-2023</v>
      </c>
      <c r="D330" s="42" t="str">
        <f t="shared" si="48"/>
        <v>Q4-2023</v>
      </c>
      <c r="E330" s="42">
        <v>45246</v>
      </c>
      <c r="F330" s="42">
        <f t="shared" si="49"/>
        <v>45246</v>
      </c>
      <c r="G330" s="43">
        <f t="shared" si="50"/>
        <v>25</v>
      </c>
      <c r="H330" s="29">
        <f>IF(Table1[[#This Row],[LeadTimeDays]]&lt;=7,1,0)</f>
        <v>0</v>
      </c>
      <c r="I330" s="44" t="s">
        <v>648</v>
      </c>
      <c r="J330" s="44" t="s">
        <v>653</v>
      </c>
      <c r="K330" s="44" t="s">
        <v>667</v>
      </c>
      <c r="L330" s="30" t="str">
        <f t="shared" si="51"/>
        <v>Americas→Canada→Toronto</v>
      </c>
      <c r="M330" s="44" t="s">
        <v>705</v>
      </c>
      <c r="N330" s="44" t="s">
        <v>709</v>
      </c>
      <c r="O330" s="44" t="s">
        <v>714</v>
      </c>
      <c r="P330" s="44" t="s">
        <v>731</v>
      </c>
      <c r="Q330" s="44" t="s">
        <v>1063</v>
      </c>
      <c r="R330" s="45">
        <v>1373.31</v>
      </c>
      <c r="S330" s="45">
        <v>3154.14</v>
      </c>
      <c r="T330" s="45" t="str">
        <f>IF('standardised dimensions'!$R330&lt;=_xlfn.PERCENTILE.INC( R330:R951,0.25),"Low",IF(S330&lt;=_xlfn.PERCENTILE.INC(R330:R951,0.5),"Medium","High"))</f>
        <v>High</v>
      </c>
      <c r="U330" s="46">
        <v>0.2</v>
      </c>
      <c r="V330" s="43">
        <v>11</v>
      </c>
      <c r="W330" s="45">
        <f t="shared" si="45"/>
        <v>27756.432000000001</v>
      </c>
      <c r="X330" s="45">
        <f t="shared" si="46"/>
        <v>15106.41</v>
      </c>
      <c r="Y330" s="45">
        <f t="shared" si="52"/>
        <v>12650.022000000001</v>
      </c>
      <c r="Z330" s="46">
        <f t="shared" si="53"/>
        <v>0.45575101295440279</v>
      </c>
    </row>
    <row r="331" spans="1:26" x14ac:dyDescent="0.3">
      <c r="A331" s="35" t="s">
        <v>344</v>
      </c>
      <c r="B331" s="36">
        <v>45668</v>
      </c>
      <c r="C331" s="36" t="str">
        <f t="shared" si="47"/>
        <v>Jan-2025</v>
      </c>
      <c r="D331" s="36" t="str">
        <f t="shared" si="48"/>
        <v>Q1-2025</v>
      </c>
      <c r="E331" s="36">
        <v>45680</v>
      </c>
      <c r="F331" s="36">
        <f t="shared" si="49"/>
        <v>45680</v>
      </c>
      <c r="G331" s="37">
        <f t="shared" si="50"/>
        <v>12</v>
      </c>
      <c r="H331" s="29">
        <f>IF(Table1[[#This Row],[LeadTimeDays]]&lt;=7,1,0)</f>
        <v>0</v>
      </c>
      <c r="I331" s="38" t="s">
        <v>648</v>
      </c>
      <c r="J331" s="38" t="s">
        <v>660</v>
      </c>
      <c r="K331" s="38" t="s">
        <v>697</v>
      </c>
      <c r="L331" s="30" t="str">
        <f t="shared" si="51"/>
        <v>Americas→USA→Austin</v>
      </c>
      <c r="M331" s="38" t="s">
        <v>704</v>
      </c>
      <c r="N331" s="38" t="s">
        <v>710</v>
      </c>
      <c r="O331" s="38" t="s">
        <v>722</v>
      </c>
      <c r="P331" s="38" t="s">
        <v>730</v>
      </c>
      <c r="Q331" s="38" t="s">
        <v>1064</v>
      </c>
      <c r="R331" s="39">
        <v>100.69</v>
      </c>
      <c r="S331" s="39">
        <v>226.14</v>
      </c>
      <c r="T331" s="39" t="str">
        <f>IF('standardised dimensions'!$R331&lt;=_xlfn.PERCENTILE.INC( R331:R952,0.25),"Low",IF(S331&lt;=_xlfn.PERCENTILE.INC(R331:R952,0.5),"Medium","High"))</f>
        <v>Low</v>
      </c>
      <c r="U331" s="40">
        <v>6.5000000000000002E-2</v>
      </c>
      <c r="V331" s="37">
        <v>12</v>
      </c>
      <c r="W331" s="39">
        <f t="shared" si="45"/>
        <v>2537.2908000000002</v>
      </c>
      <c r="X331" s="39">
        <f t="shared" si="46"/>
        <v>1208.28</v>
      </c>
      <c r="Y331" s="39">
        <f t="shared" si="52"/>
        <v>1329.0108000000002</v>
      </c>
      <c r="Z331" s="40">
        <f t="shared" si="53"/>
        <v>0.52379128162999689</v>
      </c>
    </row>
    <row r="332" spans="1:26" x14ac:dyDescent="0.3">
      <c r="A332" s="41" t="s">
        <v>345</v>
      </c>
      <c r="B332" s="42">
        <v>45914</v>
      </c>
      <c r="C332" s="42" t="str">
        <f t="shared" si="47"/>
        <v>Sep-2025</v>
      </c>
      <c r="D332" s="42" t="str">
        <f t="shared" si="48"/>
        <v>Q3-2025</v>
      </c>
      <c r="E332" s="42">
        <v>45926</v>
      </c>
      <c r="F332" s="42">
        <f t="shared" si="49"/>
        <v>45926</v>
      </c>
      <c r="G332" s="43">
        <f t="shared" si="50"/>
        <v>12</v>
      </c>
      <c r="H332" s="29">
        <f>IF(Table1[[#This Row],[LeadTimeDays]]&lt;=7,1,0)</f>
        <v>0</v>
      </c>
      <c r="I332" s="44" t="s">
        <v>649</v>
      </c>
      <c r="J332" s="44" t="s">
        <v>658</v>
      </c>
      <c r="K332" s="44" t="s">
        <v>683</v>
      </c>
      <c r="L332" s="30" t="str">
        <f t="shared" si="51"/>
        <v>Europe→United Kingdom→London</v>
      </c>
      <c r="M332" s="44" t="s">
        <v>705</v>
      </c>
      <c r="N332" s="44" t="s">
        <v>711</v>
      </c>
      <c r="O332" s="44" t="s">
        <v>725</v>
      </c>
      <c r="P332" s="44" t="s">
        <v>729</v>
      </c>
      <c r="Q332" s="44" t="s">
        <v>1065</v>
      </c>
      <c r="R332" s="45">
        <v>425.15</v>
      </c>
      <c r="S332" s="45">
        <v>885.92</v>
      </c>
      <c r="T332" s="45" t="str">
        <f>IF('standardised dimensions'!$R332&lt;=_xlfn.PERCENTILE.INC( R332:R953,0.25),"Low",IF(S332&lt;=_xlfn.PERCENTILE.INC(R332:R953,0.5),"Medium","High"))</f>
        <v>High</v>
      </c>
      <c r="U332" s="46">
        <v>0.23899999999999999</v>
      </c>
      <c r="V332" s="43">
        <v>13</v>
      </c>
      <c r="W332" s="45">
        <f t="shared" si="45"/>
        <v>8764.4065599999994</v>
      </c>
      <c r="X332" s="45">
        <f t="shared" si="46"/>
        <v>5526.95</v>
      </c>
      <c r="Y332" s="45">
        <f t="shared" si="52"/>
        <v>3237.4565599999996</v>
      </c>
      <c r="Z332" s="46">
        <f t="shared" si="53"/>
        <v>0.3693868532725848</v>
      </c>
    </row>
    <row r="333" spans="1:26" x14ac:dyDescent="0.3">
      <c r="A333" s="35" t="s">
        <v>346</v>
      </c>
      <c r="B333" s="36">
        <v>45168</v>
      </c>
      <c r="C333" s="36" t="str">
        <f t="shared" si="47"/>
        <v>Aug-2023</v>
      </c>
      <c r="D333" s="36" t="str">
        <f t="shared" si="48"/>
        <v>Q3-2023</v>
      </c>
      <c r="E333" s="36">
        <v>45172</v>
      </c>
      <c r="F333" s="36">
        <f t="shared" si="49"/>
        <v>45172</v>
      </c>
      <c r="G333" s="37">
        <f t="shared" si="50"/>
        <v>4</v>
      </c>
      <c r="H333" s="29">
        <f>IF(Table1[[#This Row],[LeadTimeDays]]&lt;=7,1,0)</f>
        <v>1</v>
      </c>
      <c r="I333" s="38" t="s">
        <v>647</v>
      </c>
      <c r="J333" s="38" t="s">
        <v>654</v>
      </c>
      <c r="K333" s="38" t="s">
        <v>680</v>
      </c>
      <c r="L333" s="30" t="str">
        <f t="shared" si="51"/>
        <v>Asia→India→Delhi</v>
      </c>
      <c r="M333" s="38" t="s">
        <v>705</v>
      </c>
      <c r="N333" s="38" t="s">
        <v>709</v>
      </c>
      <c r="O333" s="38" t="s">
        <v>716</v>
      </c>
      <c r="P333" s="38" t="s">
        <v>733</v>
      </c>
      <c r="Q333" s="38" t="s">
        <v>1066</v>
      </c>
      <c r="R333" s="39">
        <v>1082.25</v>
      </c>
      <c r="S333" s="39">
        <v>2433.34</v>
      </c>
      <c r="T333" s="39" t="str">
        <f>IF('standardised dimensions'!$R333&lt;=_xlfn.PERCENTILE.INC( R333:R954,0.25),"Low",IF(S333&lt;=_xlfn.PERCENTILE.INC(R333:R954,0.5),"Medium","High"))</f>
        <v>High</v>
      </c>
      <c r="U333" s="40">
        <v>0.27</v>
      </c>
      <c r="V333" s="37">
        <v>4</v>
      </c>
      <c r="W333" s="39">
        <f t="shared" si="45"/>
        <v>7105.3528000000006</v>
      </c>
      <c r="X333" s="39">
        <f t="shared" si="46"/>
        <v>4329</v>
      </c>
      <c r="Y333" s="39">
        <f t="shared" si="52"/>
        <v>2776.3528000000006</v>
      </c>
      <c r="Z333" s="40">
        <f t="shared" si="53"/>
        <v>0.3907410199251472</v>
      </c>
    </row>
    <row r="334" spans="1:26" x14ac:dyDescent="0.3">
      <c r="A334" s="41" t="s">
        <v>347</v>
      </c>
      <c r="B334" s="42">
        <v>45245</v>
      </c>
      <c r="C334" s="42" t="str">
        <f t="shared" si="47"/>
        <v>Nov-2023</v>
      </c>
      <c r="D334" s="42" t="str">
        <f t="shared" si="48"/>
        <v>Q4-2023</v>
      </c>
      <c r="E334" s="42">
        <v>45266</v>
      </c>
      <c r="F334" s="42">
        <f t="shared" si="49"/>
        <v>45266</v>
      </c>
      <c r="G334" s="43">
        <f t="shared" si="50"/>
        <v>21</v>
      </c>
      <c r="H334" s="29">
        <f>IF(Table1[[#This Row],[LeadTimeDays]]&lt;=7,1,0)</f>
        <v>0</v>
      </c>
      <c r="I334" s="44" t="s">
        <v>649</v>
      </c>
      <c r="J334" s="44" t="s">
        <v>658</v>
      </c>
      <c r="K334" s="44" t="s">
        <v>693</v>
      </c>
      <c r="L334" s="30" t="str">
        <f t="shared" si="51"/>
        <v>Europe→United Kingdom→Manchester</v>
      </c>
      <c r="M334" s="44" t="s">
        <v>702</v>
      </c>
      <c r="N334" s="44" t="s">
        <v>711</v>
      </c>
      <c r="O334" s="44" t="s">
        <v>722</v>
      </c>
      <c r="P334" s="44" t="s">
        <v>733</v>
      </c>
      <c r="Q334" s="44" t="s">
        <v>1067</v>
      </c>
      <c r="R334" s="45">
        <v>1184.99</v>
      </c>
      <c r="S334" s="45">
        <v>1154.3399999999999</v>
      </c>
      <c r="T334" s="45" t="str">
        <f>IF('standardised dimensions'!$R334&lt;=_xlfn.PERCENTILE.INC( R334:R955,0.25),"Low",IF(S334&lt;=_xlfn.PERCENTILE.INC(R334:R955,0.5),"Medium","High"))</f>
        <v>High</v>
      </c>
      <c r="U334" s="46">
        <v>2.8000000000000001E-2</v>
      </c>
      <c r="V334" s="43">
        <v>5</v>
      </c>
      <c r="W334" s="45">
        <f t="shared" si="45"/>
        <v>5610.0923999999995</v>
      </c>
      <c r="X334" s="45">
        <f t="shared" si="46"/>
        <v>5924.95</v>
      </c>
      <c r="Y334" s="45">
        <f t="shared" si="52"/>
        <v>-314.85760000000028</v>
      </c>
      <c r="Z334" s="46">
        <f t="shared" si="53"/>
        <v>-5.6123424990290764E-2</v>
      </c>
    </row>
    <row r="335" spans="1:26" x14ac:dyDescent="0.3">
      <c r="A335" s="35" t="s">
        <v>348</v>
      </c>
      <c r="B335" s="36">
        <v>45774</v>
      </c>
      <c r="C335" s="36" t="str">
        <f t="shared" si="47"/>
        <v>Apr-2025</v>
      </c>
      <c r="D335" s="36" t="str">
        <f t="shared" si="48"/>
        <v>Q2-2025</v>
      </c>
      <c r="E335" s="36">
        <v>45804</v>
      </c>
      <c r="F335" s="36">
        <f t="shared" si="49"/>
        <v>45804</v>
      </c>
      <c r="G335" s="37">
        <f t="shared" si="50"/>
        <v>30</v>
      </c>
      <c r="H335" s="29">
        <f>IF(Table1[[#This Row],[LeadTimeDays]]&lt;=7,1,0)</f>
        <v>0</v>
      </c>
      <c r="I335" s="38" t="s">
        <v>647</v>
      </c>
      <c r="J335" s="38" t="s">
        <v>654</v>
      </c>
      <c r="K335" s="38" t="s">
        <v>1426</v>
      </c>
      <c r="L335" s="30" t="str">
        <f t="shared" si="51"/>
        <v>Asia→India→Unknown</v>
      </c>
      <c r="M335" s="38" t="s">
        <v>706</v>
      </c>
      <c r="N335" s="38" t="s">
        <v>709</v>
      </c>
      <c r="O335" s="38" t="s">
        <v>722</v>
      </c>
      <c r="P335" s="38" t="s">
        <v>730</v>
      </c>
      <c r="Q335" s="38" t="s">
        <v>1068</v>
      </c>
      <c r="R335" s="39">
        <v>481.32</v>
      </c>
      <c r="S335" s="39">
        <v>1135.99</v>
      </c>
      <c r="T335" s="39" t="str">
        <f>IF('standardised dimensions'!$R335&lt;=_xlfn.PERCENTILE.INC( R335:R956,0.25),"Low",IF(S335&lt;=_xlfn.PERCENTILE.INC(R335:R956,0.5),"Medium","High"))</f>
        <v>High</v>
      </c>
      <c r="U335" s="40">
        <v>0.14499999999999999</v>
      </c>
      <c r="V335" s="37">
        <v>5</v>
      </c>
      <c r="W335" s="39">
        <f t="shared" si="45"/>
        <v>4856.35725</v>
      </c>
      <c r="X335" s="39">
        <f t="shared" si="46"/>
        <v>2406.6</v>
      </c>
      <c r="Y335" s="39">
        <f t="shared" si="52"/>
        <v>2449.7572500000001</v>
      </c>
      <c r="Z335" s="40">
        <f t="shared" si="53"/>
        <v>0.50444337677175621</v>
      </c>
    </row>
    <row r="336" spans="1:26" x14ac:dyDescent="0.3">
      <c r="A336" s="41" t="s">
        <v>349</v>
      </c>
      <c r="B336" s="42">
        <v>45391</v>
      </c>
      <c r="C336" s="42" t="str">
        <f t="shared" si="47"/>
        <v>Apr-2024</v>
      </c>
      <c r="D336" s="42" t="str">
        <f t="shared" si="48"/>
        <v>Q2-2024</v>
      </c>
      <c r="E336" s="42">
        <v>45400</v>
      </c>
      <c r="F336" s="42">
        <f t="shared" si="49"/>
        <v>45400</v>
      </c>
      <c r="G336" s="43">
        <f t="shared" si="50"/>
        <v>9</v>
      </c>
      <c r="H336" s="29">
        <f>IF(Table1[[#This Row],[LeadTimeDays]]&lt;=7,1,0)</f>
        <v>0</v>
      </c>
      <c r="I336" s="44" t="s">
        <v>649</v>
      </c>
      <c r="J336" s="44" t="s">
        <v>657</v>
      </c>
      <c r="K336" s="44" t="s">
        <v>679</v>
      </c>
      <c r="L336" s="30" t="str">
        <f t="shared" si="51"/>
        <v>Europe→France→Lyon</v>
      </c>
      <c r="M336" s="44" t="s">
        <v>704</v>
      </c>
      <c r="N336" s="44" t="s">
        <v>708</v>
      </c>
      <c r="O336" s="44" t="s">
        <v>718</v>
      </c>
      <c r="P336" s="44" t="s">
        <v>728</v>
      </c>
      <c r="Q336" s="44" t="s">
        <v>1069</v>
      </c>
      <c r="R336" s="45">
        <v>1288.8499999999999</v>
      </c>
      <c r="S336" s="45">
        <v>2751.84</v>
      </c>
      <c r="T336" s="45" t="str">
        <f>IF('standardised dimensions'!$R336&lt;=_xlfn.PERCENTILE.INC( R336:R957,0.25),"Low",IF(S336&lt;=_xlfn.PERCENTILE.INC(R336:R957,0.5),"Medium","High"))</f>
        <v>High</v>
      </c>
      <c r="U336" s="46">
        <v>0.158</v>
      </c>
      <c r="V336" s="43">
        <v>7</v>
      </c>
      <c r="W336" s="45">
        <f t="shared" si="45"/>
        <v>16219.34496</v>
      </c>
      <c r="X336" s="45">
        <f t="shared" si="46"/>
        <v>9021.9499999999989</v>
      </c>
      <c r="Y336" s="45">
        <f t="shared" si="52"/>
        <v>7197.3949600000014</v>
      </c>
      <c r="Z336" s="46">
        <f t="shared" si="53"/>
        <v>0.44375373837538756</v>
      </c>
    </row>
    <row r="337" spans="1:26" x14ac:dyDescent="0.3">
      <c r="A337" s="35" t="s">
        <v>350</v>
      </c>
      <c r="B337" s="36">
        <v>45484</v>
      </c>
      <c r="C337" s="36" t="str">
        <f t="shared" si="47"/>
        <v>Jul-2024</v>
      </c>
      <c r="D337" s="36" t="str">
        <f t="shared" si="48"/>
        <v>Q3-2024</v>
      </c>
      <c r="E337" s="36">
        <v>45504</v>
      </c>
      <c r="F337" s="36">
        <f t="shared" si="49"/>
        <v>45504</v>
      </c>
      <c r="G337" s="37">
        <f t="shared" si="50"/>
        <v>20</v>
      </c>
      <c r="H337" s="29">
        <f>IF(Table1[[#This Row],[LeadTimeDays]]&lt;=7,1,0)</f>
        <v>0</v>
      </c>
      <c r="I337" s="38" t="s">
        <v>647</v>
      </c>
      <c r="J337" s="38" t="s">
        <v>659</v>
      </c>
      <c r="K337" s="38" t="s">
        <v>676</v>
      </c>
      <c r="L337" s="30" t="str">
        <f t="shared" si="51"/>
        <v>Asia→China→Shenzhen</v>
      </c>
      <c r="M337" s="38" t="s">
        <v>704</v>
      </c>
      <c r="N337" s="38" t="s">
        <v>708</v>
      </c>
      <c r="O337" s="38" t="s">
        <v>715</v>
      </c>
      <c r="P337" s="38" t="s">
        <v>730</v>
      </c>
      <c r="Q337" s="38" t="s">
        <v>1070</v>
      </c>
      <c r="R337" s="39">
        <v>647.26</v>
      </c>
      <c r="S337" s="39">
        <v>1374.72</v>
      </c>
      <c r="T337" s="39" t="str">
        <f>IF('standardised dimensions'!$R337&lt;=_xlfn.PERCENTILE.INC( R337:R958,0.25),"Low",IF(S337&lt;=_xlfn.PERCENTILE.INC(R337:R958,0.5),"Medium","High"))</f>
        <v>High</v>
      </c>
      <c r="U337" s="40">
        <v>6.6000000000000003E-2</v>
      </c>
      <c r="V337" s="37">
        <v>22</v>
      </c>
      <c r="W337" s="39">
        <f t="shared" si="45"/>
        <v>28247.74656</v>
      </c>
      <c r="X337" s="39">
        <f t="shared" si="46"/>
        <v>14239.72</v>
      </c>
      <c r="Y337" s="39">
        <f t="shared" si="52"/>
        <v>14008.02656</v>
      </c>
      <c r="Z337" s="40">
        <f t="shared" si="53"/>
        <v>0.49589890401508901</v>
      </c>
    </row>
    <row r="338" spans="1:26" x14ac:dyDescent="0.3">
      <c r="A338" s="41" t="s">
        <v>351</v>
      </c>
      <c r="B338" s="42">
        <v>45340</v>
      </c>
      <c r="C338" s="42" t="str">
        <f t="shared" si="47"/>
        <v>Feb-2024</v>
      </c>
      <c r="D338" s="42" t="str">
        <f t="shared" si="48"/>
        <v>Q1-2024</v>
      </c>
      <c r="E338" s="42">
        <v>45354</v>
      </c>
      <c r="F338" s="42">
        <f t="shared" si="49"/>
        <v>45354</v>
      </c>
      <c r="G338" s="43">
        <f t="shared" si="50"/>
        <v>14</v>
      </c>
      <c r="H338" s="29">
        <f>IF(Table1[[#This Row],[LeadTimeDays]]&lt;=7,1,0)</f>
        <v>0</v>
      </c>
      <c r="I338" s="44" t="s">
        <v>648</v>
      </c>
      <c r="J338" s="44" t="s">
        <v>655</v>
      </c>
      <c r="K338" s="44" t="s">
        <v>1426</v>
      </c>
      <c r="L338" s="30" t="str">
        <f t="shared" si="51"/>
        <v>Americas→Brazil→Unknown</v>
      </c>
      <c r="M338" s="44" t="s">
        <v>706</v>
      </c>
      <c r="N338" s="44" t="s">
        <v>710</v>
      </c>
      <c r="O338" s="44" t="s">
        <v>720</v>
      </c>
      <c r="P338" s="44" t="s">
        <v>728</v>
      </c>
      <c r="Q338" s="44" t="s">
        <v>1071</v>
      </c>
      <c r="R338" s="45">
        <v>624.23</v>
      </c>
      <c r="S338" s="45">
        <v>1318.37</v>
      </c>
      <c r="T338" s="45" t="str">
        <f>IF('standardised dimensions'!$R338&lt;=_xlfn.PERCENTILE.INC( R338:R959,0.25),"Low",IF(S338&lt;=_xlfn.PERCENTILE.INC(R338:R959,0.5),"Medium","High"))</f>
        <v>High</v>
      </c>
      <c r="U338" s="46">
        <v>0.21</v>
      </c>
      <c r="V338" s="43">
        <v>37</v>
      </c>
      <c r="W338" s="45">
        <f t="shared" si="45"/>
        <v>38535.955099999999</v>
      </c>
      <c r="X338" s="45">
        <f t="shared" si="46"/>
        <v>23096.510000000002</v>
      </c>
      <c r="Y338" s="45">
        <f t="shared" si="52"/>
        <v>15439.445099999997</v>
      </c>
      <c r="Z338" s="46">
        <f t="shared" si="53"/>
        <v>0.40065038118128793</v>
      </c>
    </row>
    <row r="339" spans="1:26" x14ac:dyDescent="0.3">
      <c r="A339" s="35" t="s">
        <v>352</v>
      </c>
      <c r="B339" s="36">
        <v>45132</v>
      </c>
      <c r="C339" s="36" t="str">
        <f t="shared" si="47"/>
        <v>Jul-2023</v>
      </c>
      <c r="D339" s="36" t="str">
        <f t="shared" si="48"/>
        <v>Q3-2023</v>
      </c>
      <c r="E339" s="36">
        <v>45148</v>
      </c>
      <c r="F339" s="36">
        <f t="shared" si="49"/>
        <v>45148</v>
      </c>
      <c r="G339" s="37">
        <f t="shared" si="50"/>
        <v>16</v>
      </c>
      <c r="H339" s="29">
        <f>IF(Table1[[#This Row],[LeadTimeDays]]&lt;=7,1,0)</f>
        <v>0</v>
      </c>
      <c r="I339" s="38" t="s">
        <v>646</v>
      </c>
      <c r="J339" s="38" t="s">
        <v>651</v>
      </c>
      <c r="K339" s="38" t="s">
        <v>663</v>
      </c>
      <c r="L339" s="30" t="str">
        <f t="shared" si="51"/>
        <v>Africa→Nigeria→Port Harcourt</v>
      </c>
      <c r="M339" s="38" t="s">
        <v>701</v>
      </c>
      <c r="N339" s="38" t="s">
        <v>710</v>
      </c>
      <c r="O339" s="38" t="s">
        <v>714</v>
      </c>
      <c r="P339" s="38" t="s">
        <v>733</v>
      </c>
      <c r="Q339" s="38" t="s">
        <v>1072</v>
      </c>
      <c r="R339" s="39">
        <v>506.83</v>
      </c>
      <c r="S339" s="39">
        <v>441.74</v>
      </c>
      <c r="T339" s="39" t="str">
        <f>IF('standardised dimensions'!$R339&lt;=_xlfn.PERCENTILE.INC( R339:R960,0.25),"Low",IF(S339&lt;=_xlfn.PERCENTILE.INC(R339:R960,0.5),"Medium","High"))</f>
        <v>Low</v>
      </c>
      <c r="U339" s="40">
        <v>0.24</v>
      </c>
      <c r="V339" s="37">
        <v>9</v>
      </c>
      <c r="W339" s="39">
        <f t="shared" si="45"/>
        <v>3021.5016000000001</v>
      </c>
      <c r="X339" s="39">
        <f t="shared" si="46"/>
        <v>4561.47</v>
      </c>
      <c r="Y339" s="39">
        <f t="shared" si="52"/>
        <v>-1539.9684000000002</v>
      </c>
      <c r="Z339" s="40">
        <f t="shared" si="53"/>
        <v>-0.50966989393618067</v>
      </c>
    </row>
    <row r="340" spans="1:26" x14ac:dyDescent="0.3">
      <c r="A340" s="41" t="s">
        <v>353</v>
      </c>
      <c r="B340" s="42">
        <v>45121</v>
      </c>
      <c r="C340" s="42" t="str">
        <f t="shared" si="47"/>
        <v>Jul-2023</v>
      </c>
      <c r="D340" s="42" t="str">
        <f t="shared" si="48"/>
        <v>Q3-2023</v>
      </c>
      <c r="E340" s="42">
        <v>45128</v>
      </c>
      <c r="F340" s="42">
        <f t="shared" si="49"/>
        <v>45128</v>
      </c>
      <c r="G340" s="43">
        <f t="shared" si="50"/>
        <v>7</v>
      </c>
      <c r="H340" s="29">
        <f>IF(Table1[[#This Row],[LeadTimeDays]]&lt;=7,1,0)</f>
        <v>1</v>
      </c>
      <c r="I340" s="44" t="s">
        <v>646</v>
      </c>
      <c r="J340" s="44" t="s">
        <v>661</v>
      </c>
      <c r="K340" s="44" t="s">
        <v>687</v>
      </c>
      <c r="L340" s="30" t="str">
        <f t="shared" si="51"/>
        <v>Africa→South Africa→Durban</v>
      </c>
      <c r="M340" s="44" t="s">
        <v>706</v>
      </c>
      <c r="N340" s="44" t="s">
        <v>709</v>
      </c>
      <c r="O340" s="44" t="s">
        <v>1427</v>
      </c>
      <c r="P340" s="44" t="s">
        <v>732</v>
      </c>
      <c r="Q340" s="44" t="s">
        <v>1073</v>
      </c>
      <c r="R340" s="45">
        <v>620.74</v>
      </c>
      <c r="S340" s="45">
        <v>1330.07</v>
      </c>
      <c r="T340" s="45" t="str">
        <f>IF('standardised dimensions'!$R340&lt;=_xlfn.PERCENTILE.INC( R340:R961,0.25),"Low",IF(S340&lt;=_xlfn.PERCENTILE.INC(R340:R961,0.5),"Medium","High"))</f>
        <v>High</v>
      </c>
      <c r="U340" s="46">
        <v>0.29899999999999999</v>
      </c>
      <c r="V340" s="43">
        <v>28</v>
      </c>
      <c r="W340" s="45">
        <f t="shared" si="45"/>
        <v>26106.613960000002</v>
      </c>
      <c r="X340" s="45">
        <f t="shared" si="46"/>
        <v>17380.72</v>
      </c>
      <c r="Y340" s="45">
        <f t="shared" si="52"/>
        <v>8725.8939600000012</v>
      </c>
      <c r="Z340" s="46">
        <f t="shared" si="53"/>
        <v>0.33424073965967516</v>
      </c>
    </row>
    <row r="341" spans="1:26" x14ac:dyDescent="0.3">
      <c r="A341" s="35" t="s">
        <v>354</v>
      </c>
      <c r="B341" s="36">
        <v>45131</v>
      </c>
      <c r="C341" s="36" t="str">
        <f t="shared" si="47"/>
        <v>Jul-2023</v>
      </c>
      <c r="D341" s="36" t="str">
        <f t="shared" si="48"/>
        <v>Q3-2023</v>
      </c>
      <c r="E341" s="36">
        <v>45157</v>
      </c>
      <c r="F341" s="36">
        <f t="shared" si="49"/>
        <v>45157</v>
      </c>
      <c r="G341" s="37">
        <f t="shared" si="50"/>
        <v>26</v>
      </c>
      <c r="H341" s="29">
        <f>IF(Table1[[#This Row],[LeadTimeDays]]&lt;=7,1,0)</f>
        <v>0</v>
      </c>
      <c r="I341" s="38" t="s">
        <v>646</v>
      </c>
      <c r="J341" s="38" t="s">
        <v>650</v>
      </c>
      <c r="K341" s="38" t="s">
        <v>664</v>
      </c>
      <c r="L341" s="30" t="str">
        <f t="shared" si="51"/>
        <v>Africa→Kenya→Nairobi</v>
      </c>
      <c r="M341" s="38" t="s">
        <v>706</v>
      </c>
      <c r="N341" s="38" t="s">
        <v>710</v>
      </c>
      <c r="O341" s="38" t="s">
        <v>724</v>
      </c>
      <c r="P341" s="38" t="s">
        <v>733</v>
      </c>
      <c r="Q341" s="38" t="s">
        <v>1074</v>
      </c>
      <c r="R341" s="39">
        <v>661.45</v>
      </c>
      <c r="S341" s="39">
        <v>1634.86</v>
      </c>
      <c r="T341" s="39" t="str">
        <f>IF('standardised dimensions'!$R341&lt;=_xlfn.PERCENTILE.INC( R341:R962,0.25),"Low",IF(S341&lt;=_xlfn.PERCENTILE.INC(R341:R962,0.5),"Medium","High"))</f>
        <v>High</v>
      </c>
      <c r="U341" s="40">
        <v>0.56499999999999995</v>
      </c>
      <c r="V341" s="37">
        <v>24</v>
      </c>
      <c r="W341" s="39">
        <f t="shared" si="45"/>
        <v>17067.938400000003</v>
      </c>
      <c r="X341" s="39">
        <f t="shared" si="46"/>
        <v>15874.800000000001</v>
      </c>
      <c r="Y341" s="39">
        <f t="shared" si="52"/>
        <v>1193.1384000000016</v>
      </c>
      <c r="Z341" s="40">
        <f t="shared" si="53"/>
        <v>6.9905244092045793E-2</v>
      </c>
    </row>
    <row r="342" spans="1:26" x14ac:dyDescent="0.3">
      <c r="A342" s="41" t="s">
        <v>355</v>
      </c>
      <c r="B342" s="42">
        <v>45029</v>
      </c>
      <c r="C342" s="42" t="str">
        <f t="shared" si="47"/>
        <v>Apr-2023</v>
      </c>
      <c r="D342" s="42" t="str">
        <f t="shared" si="48"/>
        <v>Q2-2023</v>
      </c>
      <c r="E342" s="42">
        <v>45027</v>
      </c>
      <c r="F342" s="42">
        <f t="shared" si="49"/>
        <v>45029</v>
      </c>
      <c r="G342" s="43">
        <f t="shared" si="50"/>
        <v>0</v>
      </c>
      <c r="H342" s="29">
        <f>IF(Table1[[#This Row],[LeadTimeDays]]&lt;=7,1,0)</f>
        <v>1</v>
      </c>
      <c r="I342" s="44" t="s">
        <v>648</v>
      </c>
      <c r="J342" s="44" t="s">
        <v>660</v>
      </c>
      <c r="K342" s="44" t="s">
        <v>686</v>
      </c>
      <c r="L342" s="30" t="str">
        <f t="shared" si="51"/>
        <v>Americas→USA→San Francisco</v>
      </c>
      <c r="M342" s="44" t="s">
        <v>702</v>
      </c>
      <c r="N342" s="44" t="s">
        <v>709</v>
      </c>
      <c r="O342" s="44" t="s">
        <v>715</v>
      </c>
      <c r="P342" s="44" t="s">
        <v>729</v>
      </c>
      <c r="Q342" s="44" t="s">
        <v>1075</v>
      </c>
      <c r="R342" s="45">
        <v>32.1</v>
      </c>
      <c r="S342" s="45">
        <v>70.599999999999994</v>
      </c>
      <c r="T342" s="45" t="str">
        <f>IF('standardised dimensions'!$R342&lt;=_xlfn.PERCENTILE.INC( R342:R963,0.25),"Low",IF(S342&lt;=_xlfn.PERCENTILE.INC(R342:R963,0.5),"Medium","High"))</f>
        <v>Low</v>
      </c>
      <c r="U342" s="46">
        <v>0.28199999999999997</v>
      </c>
      <c r="V342" s="43">
        <v>22</v>
      </c>
      <c r="W342" s="45">
        <f t="shared" si="45"/>
        <v>1115.1975999999997</v>
      </c>
      <c r="X342" s="45">
        <f t="shared" si="46"/>
        <v>706.2</v>
      </c>
      <c r="Y342" s="45">
        <f t="shared" si="52"/>
        <v>408.99759999999969</v>
      </c>
      <c r="Z342" s="46">
        <f t="shared" si="53"/>
        <v>0.36674899587301818</v>
      </c>
    </row>
    <row r="343" spans="1:26" x14ac:dyDescent="0.3">
      <c r="A343" s="35" t="s">
        <v>356</v>
      </c>
      <c r="B343" s="36">
        <v>45594</v>
      </c>
      <c r="C343" s="36" t="str">
        <f t="shared" si="47"/>
        <v>Oct-2024</v>
      </c>
      <c r="D343" s="36" t="str">
        <f t="shared" si="48"/>
        <v>Q4-2024</v>
      </c>
      <c r="E343" s="36">
        <v>45600</v>
      </c>
      <c r="F343" s="36">
        <f t="shared" si="49"/>
        <v>45600</v>
      </c>
      <c r="G343" s="37">
        <f t="shared" si="50"/>
        <v>6</v>
      </c>
      <c r="H343" s="29">
        <f>IF(Table1[[#This Row],[LeadTimeDays]]&lt;=7,1,0)</f>
        <v>1</v>
      </c>
      <c r="I343" s="38" t="s">
        <v>646</v>
      </c>
      <c r="J343" s="38" t="s">
        <v>650</v>
      </c>
      <c r="K343" s="38" t="s">
        <v>664</v>
      </c>
      <c r="L343" s="30" t="str">
        <f t="shared" si="51"/>
        <v>Africa→Kenya→Nairobi</v>
      </c>
      <c r="M343" s="38" t="s">
        <v>701</v>
      </c>
      <c r="N343" s="38" t="s">
        <v>710</v>
      </c>
      <c r="O343" s="38" t="s">
        <v>724</v>
      </c>
      <c r="P343" s="38" t="s">
        <v>728</v>
      </c>
      <c r="Q343" s="38" t="s">
        <v>1076</v>
      </c>
      <c r="R343" s="39">
        <v>805.81</v>
      </c>
      <c r="S343" s="39">
        <v>1823.04</v>
      </c>
      <c r="T343" s="39" t="str">
        <f>IF('standardised dimensions'!$R343&lt;=_xlfn.PERCENTILE.INC( R343:R964,0.25),"Low",IF(S343&lt;=_xlfn.PERCENTILE.INC(R343:R964,0.5),"Medium","High"))</f>
        <v>High</v>
      </c>
      <c r="U343" s="40">
        <v>0</v>
      </c>
      <c r="V343" s="37">
        <v>11</v>
      </c>
      <c r="W343" s="39">
        <f t="shared" si="45"/>
        <v>20053.439999999999</v>
      </c>
      <c r="X343" s="39">
        <f t="shared" si="46"/>
        <v>8863.91</v>
      </c>
      <c r="Y343" s="39">
        <f t="shared" si="52"/>
        <v>11189.529999999999</v>
      </c>
      <c r="Z343" s="40">
        <f t="shared" si="53"/>
        <v>0.55798556257679477</v>
      </c>
    </row>
    <row r="344" spans="1:26" x14ac:dyDescent="0.3">
      <c r="A344" s="41" t="s">
        <v>357</v>
      </c>
      <c r="B344" s="42">
        <v>45339</v>
      </c>
      <c r="C344" s="42" t="str">
        <f t="shared" si="47"/>
        <v>Feb-2024</v>
      </c>
      <c r="D344" s="42" t="str">
        <f t="shared" si="48"/>
        <v>Q1-2024</v>
      </c>
      <c r="E344" s="42">
        <v>45355</v>
      </c>
      <c r="F344" s="42">
        <f t="shared" si="49"/>
        <v>45355</v>
      </c>
      <c r="G344" s="43">
        <f t="shared" si="50"/>
        <v>16</v>
      </c>
      <c r="H344" s="29">
        <f>IF(Table1[[#This Row],[LeadTimeDays]]&lt;=7,1,0)</f>
        <v>0</v>
      </c>
      <c r="I344" s="44" t="s">
        <v>647</v>
      </c>
      <c r="J344" s="44" t="s">
        <v>654</v>
      </c>
      <c r="K344" s="44" t="s">
        <v>680</v>
      </c>
      <c r="L344" s="30" t="str">
        <f t="shared" si="51"/>
        <v>Asia→India→Delhi</v>
      </c>
      <c r="M344" s="44" t="s">
        <v>705</v>
      </c>
      <c r="N344" s="44" t="s">
        <v>709</v>
      </c>
      <c r="O344" s="44" t="s">
        <v>721</v>
      </c>
      <c r="P344" s="44" t="s">
        <v>730</v>
      </c>
      <c r="Q344" s="44" t="s">
        <v>1077</v>
      </c>
      <c r="R344" s="45">
        <v>1231.8</v>
      </c>
      <c r="S344" s="45">
        <v>2015.99</v>
      </c>
      <c r="T344" s="45" t="str">
        <f>IF('standardised dimensions'!$R344&lt;=_xlfn.PERCENTILE.INC( R344:R965,0.25),"Low",IF(S344&lt;=_xlfn.PERCENTILE.INC(R344:R965,0.5),"Medium","High"))</f>
        <v>High</v>
      </c>
      <c r="U344" s="46">
        <v>0.26100000000000001</v>
      </c>
      <c r="V344" s="43">
        <v>6</v>
      </c>
      <c r="W344" s="45">
        <f t="shared" si="45"/>
        <v>8938.8996600000009</v>
      </c>
      <c r="X344" s="45">
        <f t="shared" si="46"/>
        <v>7390.7999999999993</v>
      </c>
      <c r="Y344" s="45">
        <f t="shared" si="52"/>
        <v>1548.0996600000017</v>
      </c>
      <c r="Z344" s="46">
        <f t="shared" si="53"/>
        <v>0.17318682599464391</v>
      </c>
    </row>
    <row r="345" spans="1:26" x14ac:dyDescent="0.3">
      <c r="A345" s="35" t="s">
        <v>358</v>
      </c>
      <c r="B345" s="36">
        <v>45486</v>
      </c>
      <c r="C345" s="36" t="str">
        <f t="shared" si="47"/>
        <v>Jul-2024</v>
      </c>
      <c r="D345" s="36" t="str">
        <f t="shared" si="48"/>
        <v>Q3-2024</v>
      </c>
      <c r="E345" s="36">
        <v>45485</v>
      </c>
      <c r="F345" s="36">
        <f t="shared" si="49"/>
        <v>45486</v>
      </c>
      <c r="G345" s="37">
        <f t="shared" si="50"/>
        <v>0</v>
      </c>
      <c r="H345" s="29">
        <f>IF(Table1[[#This Row],[LeadTimeDays]]&lt;=7,1,0)</f>
        <v>1</v>
      </c>
      <c r="I345" s="38" t="s">
        <v>647</v>
      </c>
      <c r="J345" s="38" t="s">
        <v>652</v>
      </c>
      <c r="K345" s="38" t="s">
        <v>694</v>
      </c>
      <c r="L345" s="30" t="str">
        <f t="shared" si="51"/>
        <v>Asia→Japan→Nagoya</v>
      </c>
      <c r="M345" s="38" t="s">
        <v>705</v>
      </c>
      <c r="N345" s="38" t="s">
        <v>709</v>
      </c>
      <c r="O345" s="38" t="s">
        <v>721</v>
      </c>
      <c r="P345" s="38" t="s">
        <v>729</v>
      </c>
      <c r="Q345" s="38" t="s">
        <v>1078</v>
      </c>
      <c r="R345" s="39">
        <v>105.13</v>
      </c>
      <c r="S345" s="39">
        <v>244.13</v>
      </c>
      <c r="T345" s="39" t="str">
        <f>IF('standardised dimensions'!$R345&lt;=_xlfn.PERCENTILE.INC( R345:R966,0.25),"Low",IF(S345&lt;=_xlfn.PERCENTILE.INC(R345:R966,0.5),"Medium","High"))</f>
        <v>Low</v>
      </c>
      <c r="U345" s="40">
        <v>7.0999999999999994E-2</v>
      </c>
      <c r="V345" s="37">
        <v>14</v>
      </c>
      <c r="W345" s="39">
        <f t="shared" si="45"/>
        <v>3175.1547799999998</v>
      </c>
      <c r="X345" s="39">
        <f t="shared" si="46"/>
        <v>1471.82</v>
      </c>
      <c r="Y345" s="39">
        <f t="shared" si="52"/>
        <v>1703.3347799999999</v>
      </c>
      <c r="Z345" s="40">
        <f t="shared" si="53"/>
        <v>0.53645724319618837</v>
      </c>
    </row>
    <row r="346" spans="1:26" x14ac:dyDescent="0.3">
      <c r="A346" s="41" t="s">
        <v>359</v>
      </c>
      <c r="B346" s="42">
        <v>45261</v>
      </c>
      <c r="C346" s="42" t="str">
        <f t="shared" si="47"/>
        <v>Dec-2023</v>
      </c>
      <c r="D346" s="42" t="str">
        <f t="shared" si="48"/>
        <v>Q4-2023</v>
      </c>
      <c r="E346" s="42">
        <v>45278</v>
      </c>
      <c r="F346" s="42">
        <f t="shared" si="49"/>
        <v>45278</v>
      </c>
      <c r="G346" s="43">
        <f t="shared" si="50"/>
        <v>17</v>
      </c>
      <c r="H346" s="29">
        <f>IF(Table1[[#This Row],[LeadTimeDays]]&lt;=7,1,0)</f>
        <v>0</v>
      </c>
      <c r="I346" s="44" t="s">
        <v>647</v>
      </c>
      <c r="J346" s="44" t="s">
        <v>652</v>
      </c>
      <c r="K346" s="44" t="s">
        <v>694</v>
      </c>
      <c r="L346" s="30" t="str">
        <f t="shared" si="51"/>
        <v>Asia→Japan→Nagoya</v>
      </c>
      <c r="M346" s="44" t="s">
        <v>705</v>
      </c>
      <c r="N346" s="44" t="s">
        <v>711</v>
      </c>
      <c r="O346" s="44" t="s">
        <v>725</v>
      </c>
      <c r="P346" s="44" t="s">
        <v>731</v>
      </c>
      <c r="Q346" s="44" t="s">
        <v>1079</v>
      </c>
      <c r="R346" s="45">
        <v>1495.79</v>
      </c>
      <c r="S346" s="45">
        <v>2783.12</v>
      </c>
      <c r="T346" s="45" t="str">
        <f>IF('standardised dimensions'!$R346&lt;=_xlfn.PERCENTILE.INC( R346:R967,0.25),"Low",IF(S346&lt;=_xlfn.PERCENTILE.INC(R346:R967,0.5),"Medium","High"))</f>
        <v>High</v>
      </c>
      <c r="U346" s="46">
        <v>0.02</v>
      </c>
      <c r="V346" s="43">
        <v>5</v>
      </c>
      <c r="W346" s="45">
        <f t="shared" si="45"/>
        <v>13637.287999999999</v>
      </c>
      <c r="X346" s="45">
        <f t="shared" si="46"/>
        <v>7478.95</v>
      </c>
      <c r="Y346" s="45">
        <f t="shared" si="52"/>
        <v>6158.3379999999988</v>
      </c>
      <c r="Z346" s="46">
        <f t="shared" si="53"/>
        <v>0.45158084217331185</v>
      </c>
    </row>
    <row r="347" spans="1:26" x14ac:dyDescent="0.3">
      <c r="A347" s="35" t="s">
        <v>360</v>
      </c>
      <c r="B347" s="36">
        <v>45498</v>
      </c>
      <c r="C347" s="36" t="str">
        <f t="shared" si="47"/>
        <v>Jul-2024</v>
      </c>
      <c r="D347" s="36" t="str">
        <f t="shared" si="48"/>
        <v>Q3-2024</v>
      </c>
      <c r="E347" s="36">
        <v>45506</v>
      </c>
      <c r="F347" s="36">
        <f t="shared" si="49"/>
        <v>45506</v>
      </c>
      <c r="G347" s="37">
        <f t="shared" si="50"/>
        <v>8</v>
      </c>
      <c r="H347" s="29">
        <f>IF(Table1[[#This Row],[LeadTimeDays]]&lt;=7,1,0)</f>
        <v>0</v>
      </c>
      <c r="I347" s="38" t="s">
        <v>648</v>
      </c>
      <c r="J347" s="38" t="s">
        <v>653</v>
      </c>
      <c r="K347" s="38" t="s">
        <v>681</v>
      </c>
      <c r="L347" s="30" t="str">
        <f t="shared" si="51"/>
        <v>Americas→Canada→Montreal</v>
      </c>
      <c r="M347" s="38" t="s">
        <v>704</v>
      </c>
      <c r="N347" s="38" t="s">
        <v>711</v>
      </c>
      <c r="O347" s="38" t="s">
        <v>713</v>
      </c>
      <c r="P347" s="38" t="s">
        <v>733</v>
      </c>
      <c r="Q347" s="38" t="s">
        <v>1080</v>
      </c>
      <c r="R347" s="39">
        <v>986.81</v>
      </c>
      <c r="S347" s="39">
        <v>2050.31</v>
      </c>
      <c r="T347" s="39" t="str">
        <f>IF('standardised dimensions'!$R347&lt;=_xlfn.PERCENTILE.INC( R347:R968,0.25),"Low",IF(S347&lt;=_xlfn.PERCENTILE.INC(R347:R968,0.5),"Medium","High"))</f>
        <v>High</v>
      </c>
      <c r="U347" s="40">
        <v>0.10299999999999999</v>
      </c>
      <c r="V347" s="37">
        <v>43</v>
      </c>
      <c r="W347" s="39">
        <f t="shared" si="45"/>
        <v>79082.507010000001</v>
      </c>
      <c r="X347" s="39">
        <f t="shared" si="46"/>
        <v>42432.829999999994</v>
      </c>
      <c r="Y347" s="39">
        <f t="shared" si="52"/>
        <v>36649.677010000007</v>
      </c>
      <c r="Z347" s="40">
        <f t="shared" si="53"/>
        <v>0.46343595310358138</v>
      </c>
    </row>
    <row r="348" spans="1:26" x14ac:dyDescent="0.3">
      <c r="A348" s="41" t="s">
        <v>361</v>
      </c>
      <c r="B348" s="42">
        <v>45050</v>
      </c>
      <c r="C348" s="42" t="str">
        <f t="shared" si="47"/>
        <v>May-2023</v>
      </c>
      <c r="D348" s="42" t="str">
        <f t="shared" si="48"/>
        <v>Q2-2023</v>
      </c>
      <c r="E348" s="42">
        <v>45062</v>
      </c>
      <c r="F348" s="42">
        <f t="shared" si="49"/>
        <v>45062</v>
      </c>
      <c r="G348" s="43">
        <f t="shared" si="50"/>
        <v>12</v>
      </c>
      <c r="H348" s="29">
        <f>IF(Table1[[#This Row],[LeadTimeDays]]&lt;=7,1,0)</f>
        <v>0</v>
      </c>
      <c r="I348" s="44" t="s">
        <v>646</v>
      </c>
      <c r="J348" s="44" t="s">
        <v>651</v>
      </c>
      <c r="K348" s="44" t="s">
        <v>669</v>
      </c>
      <c r="L348" s="30" t="str">
        <f t="shared" si="51"/>
        <v>Africa→Nigeria→Abuja</v>
      </c>
      <c r="M348" s="44" t="s">
        <v>705</v>
      </c>
      <c r="N348" s="44" t="s">
        <v>709</v>
      </c>
      <c r="O348" s="44" t="s">
        <v>713</v>
      </c>
      <c r="P348" s="44" t="s">
        <v>730</v>
      </c>
      <c r="Q348" s="44" t="s">
        <v>1081</v>
      </c>
      <c r="R348" s="45">
        <v>77.739999999999995</v>
      </c>
      <c r="S348" s="45">
        <v>147.12</v>
      </c>
      <c r="T348" s="45" t="str">
        <f>IF('standardised dimensions'!$R348&lt;=_xlfn.PERCENTILE.INC( R348:R969,0.25),"Low",IF(S348&lt;=_xlfn.PERCENTILE.INC(R348:R969,0.5),"Medium","High"))</f>
        <v>Low</v>
      </c>
      <c r="U348" s="46">
        <v>0</v>
      </c>
      <c r="V348" s="43">
        <v>15</v>
      </c>
      <c r="W348" s="45">
        <f t="shared" si="45"/>
        <v>2206.8000000000002</v>
      </c>
      <c r="X348" s="45">
        <f t="shared" si="46"/>
        <v>1166.0999999999999</v>
      </c>
      <c r="Y348" s="45">
        <f t="shared" si="52"/>
        <v>1040.7000000000003</v>
      </c>
      <c r="Z348" s="46">
        <f t="shared" si="53"/>
        <v>0.47158781946710177</v>
      </c>
    </row>
    <row r="349" spans="1:26" x14ac:dyDescent="0.3">
      <c r="A349" s="35" t="s">
        <v>362</v>
      </c>
      <c r="B349" s="36">
        <v>45281</v>
      </c>
      <c r="C349" s="36" t="str">
        <f t="shared" si="47"/>
        <v>Dec-2023</v>
      </c>
      <c r="D349" s="36" t="str">
        <f t="shared" si="48"/>
        <v>Q4-2023</v>
      </c>
      <c r="E349" s="36">
        <v>45297</v>
      </c>
      <c r="F349" s="36">
        <f t="shared" si="49"/>
        <v>45297</v>
      </c>
      <c r="G349" s="37">
        <f t="shared" si="50"/>
        <v>16</v>
      </c>
      <c r="H349" s="29">
        <f>IF(Table1[[#This Row],[LeadTimeDays]]&lt;=7,1,0)</f>
        <v>0</v>
      </c>
      <c r="I349" s="38" t="s">
        <v>646</v>
      </c>
      <c r="J349" s="38" t="s">
        <v>651</v>
      </c>
      <c r="K349" s="38" t="s">
        <v>1426</v>
      </c>
      <c r="L349" s="30" t="str">
        <f t="shared" si="51"/>
        <v>Africa→Nigeria→Unknown</v>
      </c>
      <c r="M349" s="38" t="s">
        <v>701</v>
      </c>
      <c r="N349" s="38" t="s">
        <v>709</v>
      </c>
      <c r="O349" s="38" t="s">
        <v>723</v>
      </c>
      <c r="P349" s="38" t="s">
        <v>727</v>
      </c>
      <c r="Q349" s="38" t="s">
        <v>1082</v>
      </c>
      <c r="R349" s="39">
        <v>932.61</v>
      </c>
      <c r="S349" s="39">
        <v>1982.98</v>
      </c>
      <c r="T349" s="39" t="str">
        <f>IF('standardised dimensions'!$R349&lt;=_xlfn.PERCENTILE.INC( R349:R970,0.25),"Low",IF(S349&lt;=_xlfn.PERCENTILE.INC(R349:R970,0.5),"Medium","High"))</f>
        <v>High</v>
      </c>
      <c r="U349" s="40">
        <v>0.14399999999999999</v>
      </c>
      <c r="V349" s="37">
        <v>16</v>
      </c>
      <c r="W349" s="39">
        <f t="shared" si="45"/>
        <v>27158.894079999998</v>
      </c>
      <c r="X349" s="39">
        <f t="shared" si="46"/>
        <v>14921.76</v>
      </c>
      <c r="Y349" s="39">
        <f t="shared" si="52"/>
        <v>12237.134079999998</v>
      </c>
      <c r="Z349" s="40">
        <f t="shared" si="53"/>
        <v>0.45057556629345635</v>
      </c>
    </row>
    <row r="350" spans="1:26" x14ac:dyDescent="0.3">
      <c r="A350" s="41" t="s">
        <v>363</v>
      </c>
      <c r="B350" s="42">
        <v>45825</v>
      </c>
      <c r="C350" s="42" t="str">
        <f t="shared" si="47"/>
        <v>Jun-2025</v>
      </c>
      <c r="D350" s="42" t="str">
        <f t="shared" si="48"/>
        <v>Q2-2025</v>
      </c>
      <c r="E350" s="42">
        <v>45843</v>
      </c>
      <c r="F350" s="42">
        <f t="shared" si="49"/>
        <v>45843</v>
      </c>
      <c r="G350" s="43">
        <f t="shared" si="50"/>
        <v>18</v>
      </c>
      <c r="H350" s="29">
        <f>IF(Table1[[#This Row],[LeadTimeDays]]&lt;=7,1,0)</f>
        <v>0</v>
      </c>
      <c r="I350" s="44" t="s">
        <v>647</v>
      </c>
      <c r="J350" s="44" t="s">
        <v>654</v>
      </c>
      <c r="K350" s="44" t="s">
        <v>680</v>
      </c>
      <c r="L350" s="30" t="str">
        <f t="shared" si="51"/>
        <v>Asia→India→Delhi</v>
      </c>
      <c r="M350" s="44" t="s">
        <v>704</v>
      </c>
      <c r="N350" s="44" t="s">
        <v>709</v>
      </c>
      <c r="O350" s="44" t="s">
        <v>716</v>
      </c>
      <c r="P350" s="44" t="s">
        <v>731</v>
      </c>
      <c r="Q350" s="44" t="s">
        <v>1083</v>
      </c>
      <c r="R350" s="45">
        <v>982.93</v>
      </c>
      <c r="S350" s="45">
        <v>2299.3000000000002</v>
      </c>
      <c r="T350" s="45" t="str">
        <f>IF('standardised dimensions'!$R350&lt;=_xlfn.PERCENTILE.INC( R350:R971,0.25),"Low",IF(S350&lt;=_xlfn.PERCENTILE.INC(R350:R971,0.5),"Medium","High"))</f>
        <v>High</v>
      </c>
      <c r="U350" s="46">
        <v>0.113</v>
      </c>
      <c r="V350" s="43">
        <v>6</v>
      </c>
      <c r="W350" s="45">
        <f t="shared" si="45"/>
        <v>12236.874600000001</v>
      </c>
      <c r="X350" s="45">
        <f t="shared" si="46"/>
        <v>5897.58</v>
      </c>
      <c r="Y350" s="45">
        <f t="shared" si="52"/>
        <v>6339.2946000000011</v>
      </c>
      <c r="Z350" s="46">
        <f t="shared" si="53"/>
        <v>0.51804850562087157</v>
      </c>
    </row>
    <row r="351" spans="1:26" x14ac:dyDescent="0.3">
      <c r="A351" s="35" t="s">
        <v>364</v>
      </c>
      <c r="B351" s="36">
        <v>44980</v>
      </c>
      <c r="C351" s="36" t="str">
        <f t="shared" si="47"/>
        <v>Feb-2023</v>
      </c>
      <c r="D351" s="36" t="str">
        <f t="shared" si="48"/>
        <v>Q1-2023</v>
      </c>
      <c r="E351" s="36">
        <v>44993</v>
      </c>
      <c r="F351" s="36">
        <f t="shared" si="49"/>
        <v>44993</v>
      </c>
      <c r="G351" s="37">
        <f t="shared" si="50"/>
        <v>13</v>
      </c>
      <c r="H351" s="29">
        <f>IF(Table1[[#This Row],[LeadTimeDays]]&lt;=7,1,0)</f>
        <v>0</v>
      </c>
      <c r="I351" s="38" t="s">
        <v>649</v>
      </c>
      <c r="J351" s="38" t="s">
        <v>658</v>
      </c>
      <c r="K351" s="38" t="s">
        <v>693</v>
      </c>
      <c r="L351" s="30" t="str">
        <f t="shared" si="51"/>
        <v>Europe→United Kingdom→Manchester</v>
      </c>
      <c r="M351" s="38" t="s">
        <v>705</v>
      </c>
      <c r="N351" s="38" t="s">
        <v>711</v>
      </c>
      <c r="O351" s="38" t="s">
        <v>712</v>
      </c>
      <c r="P351" s="38" t="s">
        <v>728</v>
      </c>
      <c r="Q351" s="38" t="s">
        <v>1084</v>
      </c>
      <c r="R351" s="39">
        <v>307.37</v>
      </c>
      <c r="S351" s="39">
        <v>462.61</v>
      </c>
      <c r="T351" s="39" t="str">
        <f>IF('standardised dimensions'!$R351&lt;=_xlfn.PERCENTILE.INC( R351:R972,0.25),"Low",IF(S351&lt;=_xlfn.PERCENTILE.INC(R351:R972,0.5),"Medium","High"))</f>
        <v>Medium</v>
      </c>
      <c r="U351" s="40">
        <v>0.188</v>
      </c>
      <c r="V351" s="37">
        <v>11</v>
      </c>
      <c r="W351" s="39">
        <f t="shared" si="45"/>
        <v>4132.0325200000007</v>
      </c>
      <c r="X351" s="39">
        <f t="shared" si="46"/>
        <v>3381.07</v>
      </c>
      <c r="Y351" s="39">
        <f t="shared" si="52"/>
        <v>750.9625200000005</v>
      </c>
      <c r="Z351" s="40">
        <f t="shared" si="53"/>
        <v>0.18174167709599739</v>
      </c>
    </row>
    <row r="352" spans="1:26" x14ac:dyDescent="0.3">
      <c r="A352" s="41" t="s">
        <v>365</v>
      </c>
      <c r="B352" s="42">
        <v>45262</v>
      </c>
      <c r="C352" s="42" t="str">
        <f t="shared" si="47"/>
        <v>Dec-2023</v>
      </c>
      <c r="D352" s="42" t="str">
        <f t="shared" si="48"/>
        <v>Q4-2023</v>
      </c>
      <c r="E352" s="42">
        <v>45276</v>
      </c>
      <c r="F352" s="42">
        <f t="shared" si="49"/>
        <v>45276</v>
      </c>
      <c r="G352" s="43">
        <f t="shared" si="50"/>
        <v>14</v>
      </c>
      <c r="H352" s="29">
        <f>IF(Table1[[#This Row],[LeadTimeDays]]&lt;=7,1,0)</f>
        <v>0</v>
      </c>
      <c r="I352" s="44" t="s">
        <v>649</v>
      </c>
      <c r="J352" s="44" t="s">
        <v>656</v>
      </c>
      <c r="K352" s="44" t="s">
        <v>698</v>
      </c>
      <c r="L352" s="30" t="str">
        <f t="shared" si="51"/>
        <v>Europe→Germany→Frankfurt</v>
      </c>
      <c r="M352" s="44" t="s">
        <v>702</v>
      </c>
      <c r="N352" s="44" t="s">
        <v>711</v>
      </c>
      <c r="O352" s="44" t="s">
        <v>725</v>
      </c>
      <c r="P352" s="44" t="s">
        <v>732</v>
      </c>
      <c r="Q352" s="44" t="s">
        <v>1085</v>
      </c>
      <c r="R352" s="45">
        <v>879.08</v>
      </c>
      <c r="S352" s="45">
        <v>1093.3900000000001</v>
      </c>
      <c r="T352" s="45" t="str">
        <f>IF('standardised dimensions'!$R352&lt;=_xlfn.PERCENTILE.INC( R352:R973,0.25),"Low",IF(S352&lt;=_xlfn.PERCENTILE.INC(R352:R973,0.5),"Medium","High"))</f>
        <v>High</v>
      </c>
      <c r="U352" s="46">
        <v>0.113</v>
      </c>
      <c r="V352" s="43">
        <v>17</v>
      </c>
      <c r="W352" s="45">
        <f t="shared" si="45"/>
        <v>16487.22781</v>
      </c>
      <c r="X352" s="45">
        <f t="shared" si="46"/>
        <v>14944.36</v>
      </c>
      <c r="Y352" s="45">
        <f t="shared" si="52"/>
        <v>1542.8678099999997</v>
      </c>
      <c r="Z352" s="46">
        <f t="shared" si="53"/>
        <v>9.3579577341935186E-2</v>
      </c>
    </row>
    <row r="353" spans="1:26" x14ac:dyDescent="0.3">
      <c r="A353" s="35" t="s">
        <v>366</v>
      </c>
      <c r="B353" s="36">
        <v>45121</v>
      </c>
      <c r="C353" s="36" t="str">
        <f t="shared" si="47"/>
        <v>Jul-2023</v>
      </c>
      <c r="D353" s="36" t="str">
        <f t="shared" si="48"/>
        <v>Q3-2023</v>
      </c>
      <c r="E353" s="36">
        <v>45121</v>
      </c>
      <c r="F353" s="36">
        <f t="shared" si="49"/>
        <v>45121</v>
      </c>
      <c r="G353" s="37">
        <f t="shared" si="50"/>
        <v>0</v>
      </c>
      <c r="H353" s="29">
        <f>IF(Table1[[#This Row],[LeadTimeDays]]&lt;=7,1,0)</f>
        <v>1</v>
      </c>
      <c r="I353" s="38" t="s">
        <v>646</v>
      </c>
      <c r="J353" s="38" t="s">
        <v>651</v>
      </c>
      <c r="K353" s="38" t="s">
        <v>665</v>
      </c>
      <c r="L353" s="30" t="str">
        <f t="shared" si="51"/>
        <v>Africa→Nigeria→Lagos</v>
      </c>
      <c r="M353" s="38" t="s">
        <v>702</v>
      </c>
      <c r="N353" s="38" t="s">
        <v>707</v>
      </c>
      <c r="O353" s="38" t="s">
        <v>714</v>
      </c>
      <c r="P353" s="38" t="s">
        <v>733</v>
      </c>
      <c r="Q353" s="38" t="s">
        <v>1086</v>
      </c>
      <c r="R353" s="39">
        <v>956.38</v>
      </c>
      <c r="S353" s="39">
        <v>1454.22</v>
      </c>
      <c r="T353" s="39" t="str">
        <f>IF('standardised dimensions'!$R353&lt;=_xlfn.PERCENTILE.INC( R353:R974,0.25),"Low",IF(S353&lt;=_xlfn.PERCENTILE.INC(R353:R974,0.5),"Medium","High"))</f>
        <v>High</v>
      </c>
      <c r="U353" s="40">
        <v>3.9E-2</v>
      </c>
      <c r="V353" s="37">
        <v>19</v>
      </c>
      <c r="W353" s="39">
        <f t="shared" si="45"/>
        <v>26552.60298</v>
      </c>
      <c r="X353" s="39">
        <f t="shared" si="46"/>
        <v>18171.22</v>
      </c>
      <c r="Y353" s="39">
        <f t="shared" si="52"/>
        <v>8381.3829799999985</v>
      </c>
      <c r="Z353" s="40">
        <f t="shared" si="53"/>
        <v>0.31565202802576603</v>
      </c>
    </row>
    <row r="354" spans="1:26" x14ac:dyDescent="0.3">
      <c r="A354" s="41" t="s">
        <v>367</v>
      </c>
      <c r="B354" s="42">
        <v>45512</v>
      </c>
      <c r="C354" s="42" t="str">
        <f t="shared" si="47"/>
        <v>Aug-2024</v>
      </c>
      <c r="D354" s="42" t="str">
        <f t="shared" si="48"/>
        <v>Q3-2024</v>
      </c>
      <c r="E354" s="42">
        <v>45524</v>
      </c>
      <c r="F354" s="42">
        <f t="shared" si="49"/>
        <v>45524</v>
      </c>
      <c r="G354" s="43">
        <f t="shared" si="50"/>
        <v>12</v>
      </c>
      <c r="H354" s="29">
        <f>IF(Table1[[#This Row],[LeadTimeDays]]&lt;=7,1,0)</f>
        <v>0</v>
      </c>
      <c r="I354" s="44" t="s">
        <v>647</v>
      </c>
      <c r="J354" s="44" t="s">
        <v>652</v>
      </c>
      <c r="K354" s="44" t="s">
        <v>666</v>
      </c>
      <c r="L354" s="30" t="str">
        <f t="shared" si="51"/>
        <v>Asia→Japan→Osaka</v>
      </c>
      <c r="M354" s="44" t="s">
        <v>705</v>
      </c>
      <c r="N354" s="44" t="s">
        <v>707</v>
      </c>
      <c r="O354" s="44" t="s">
        <v>722</v>
      </c>
      <c r="P354" s="44" t="s">
        <v>729</v>
      </c>
      <c r="Q354" s="44" t="s">
        <v>1087</v>
      </c>
      <c r="R354" s="45">
        <v>1233.3599999999999</v>
      </c>
      <c r="S354" s="45">
        <v>2120.4</v>
      </c>
      <c r="T354" s="45" t="str">
        <f>IF('standardised dimensions'!$R354&lt;=_xlfn.PERCENTILE.INC( R354:R975,0.25),"Low",IF(S354&lt;=_xlfn.PERCENTILE.INC(R354:R975,0.5),"Medium","High"))</f>
        <v>High</v>
      </c>
      <c r="U354" s="46">
        <v>0.17899999999999999</v>
      </c>
      <c r="V354" s="43">
        <v>20</v>
      </c>
      <c r="W354" s="45">
        <f t="shared" si="45"/>
        <v>34816.968000000001</v>
      </c>
      <c r="X354" s="45">
        <f t="shared" si="46"/>
        <v>24667.199999999997</v>
      </c>
      <c r="Y354" s="45">
        <f t="shared" si="52"/>
        <v>10149.768000000004</v>
      </c>
      <c r="Z354" s="46">
        <f t="shared" si="53"/>
        <v>0.29151785991244278</v>
      </c>
    </row>
    <row r="355" spans="1:26" x14ac:dyDescent="0.3">
      <c r="A355" s="35" t="s">
        <v>368</v>
      </c>
      <c r="B355" s="36">
        <v>45603</v>
      </c>
      <c r="C355" s="36" t="str">
        <f t="shared" si="47"/>
        <v>Nov-2024</v>
      </c>
      <c r="D355" s="36" t="str">
        <f t="shared" si="48"/>
        <v>Q4-2024</v>
      </c>
      <c r="E355" s="36">
        <v>45622</v>
      </c>
      <c r="F355" s="36">
        <f t="shared" si="49"/>
        <v>45622</v>
      </c>
      <c r="G355" s="37">
        <f t="shared" si="50"/>
        <v>19</v>
      </c>
      <c r="H355" s="29">
        <f>IF(Table1[[#This Row],[LeadTimeDays]]&lt;=7,1,0)</f>
        <v>0</v>
      </c>
      <c r="I355" s="38" t="s">
        <v>648</v>
      </c>
      <c r="J355" s="38" t="s">
        <v>655</v>
      </c>
      <c r="K355" s="38" t="s">
        <v>692</v>
      </c>
      <c r="L355" s="30" t="str">
        <f t="shared" si="51"/>
        <v>Americas→Brazil→Rio de Janeiro</v>
      </c>
      <c r="M355" s="38" t="s">
        <v>703</v>
      </c>
      <c r="N355" s="38" t="s">
        <v>710</v>
      </c>
      <c r="O355" s="38" t="s">
        <v>713</v>
      </c>
      <c r="P355" s="38" t="s">
        <v>728</v>
      </c>
      <c r="Q355" s="38" t="s">
        <v>1088</v>
      </c>
      <c r="R355" s="39">
        <v>55.35</v>
      </c>
      <c r="S355" s="39">
        <v>128.68</v>
      </c>
      <c r="T355" s="39" t="str">
        <f>IF('standardised dimensions'!$R355&lt;=_xlfn.PERCENTILE.INC( R355:R976,0.25),"Low",IF(S355&lt;=_xlfn.PERCENTILE.INC(R355:R976,0.5),"Medium","High"))</f>
        <v>Low</v>
      </c>
      <c r="U355" s="40">
        <v>0.128</v>
      </c>
      <c r="V355" s="37">
        <v>10</v>
      </c>
      <c r="W355" s="39">
        <f t="shared" si="45"/>
        <v>1122.0896000000002</v>
      </c>
      <c r="X355" s="39">
        <f t="shared" si="46"/>
        <v>553.5</v>
      </c>
      <c r="Y355" s="39">
        <f t="shared" si="52"/>
        <v>568.58960000000025</v>
      </c>
      <c r="Z355" s="40">
        <f t="shared" si="53"/>
        <v>0.50672388372550647</v>
      </c>
    </row>
    <row r="356" spans="1:26" x14ac:dyDescent="0.3">
      <c r="A356" s="41" t="s">
        <v>369</v>
      </c>
      <c r="B356" s="42">
        <v>45292</v>
      </c>
      <c r="C356" s="42" t="str">
        <f t="shared" si="47"/>
        <v>Jan-2024</v>
      </c>
      <c r="D356" s="42" t="str">
        <f t="shared" si="48"/>
        <v>Q1-2024</v>
      </c>
      <c r="E356" s="42">
        <v>45318</v>
      </c>
      <c r="F356" s="42">
        <f t="shared" si="49"/>
        <v>45318</v>
      </c>
      <c r="G356" s="43">
        <f t="shared" si="50"/>
        <v>26</v>
      </c>
      <c r="H356" s="29">
        <f>IF(Table1[[#This Row],[LeadTimeDays]]&lt;=7,1,0)</f>
        <v>0</v>
      </c>
      <c r="I356" s="44" t="s">
        <v>649</v>
      </c>
      <c r="J356" s="44" t="s">
        <v>658</v>
      </c>
      <c r="K356" s="44" t="s">
        <v>693</v>
      </c>
      <c r="L356" s="30" t="str">
        <f t="shared" si="51"/>
        <v>Europe→United Kingdom→Manchester</v>
      </c>
      <c r="M356" s="44" t="s">
        <v>702</v>
      </c>
      <c r="N356" s="44" t="s">
        <v>710</v>
      </c>
      <c r="O356" s="44" t="s">
        <v>726</v>
      </c>
      <c r="P356" s="44" t="s">
        <v>733</v>
      </c>
      <c r="Q356" s="44" t="s">
        <v>1089</v>
      </c>
      <c r="R356" s="45">
        <v>657.45</v>
      </c>
      <c r="S356" s="45">
        <v>1325.96</v>
      </c>
      <c r="T356" s="45" t="str">
        <f>IF('standardised dimensions'!$R356&lt;=_xlfn.PERCENTILE.INC( R356:R977,0.25),"Low",IF(S356&lt;=_xlfn.PERCENTILE.INC(R356:R977,0.5),"Medium","High"))</f>
        <v>High</v>
      </c>
      <c r="U356" s="46">
        <v>0.16700000000000001</v>
      </c>
      <c r="V356" s="43">
        <v>21</v>
      </c>
      <c r="W356" s="45">
        <f t="shared" si="45"/>
        <v>23195.01828</v>
      </c>
      <c r="X356" s="45">
        <f t="shared" si="46"/>
        <v>13806.45</v>
      </c>
      <c r="Y356" s="45">
        <f t="shared" si="52"/>
        <v>9388.5682799999995</v>
      </c>
      <c r="Z356" s="46">
        <f t="shared" si="53"/>
        <v>0.40476658249048808</v>
      </c>
    </row>
    <row r="357" spans="1:26" x14ac:dyDescent="0.3">
      <c r="A357" s="35" t="s">
        <v>370</v>
      </c>
      <c r="B357" s="36">
        <v>45883</v>
      </c>
      <c r="C357" s="36" t="str">
        <f t="shared" si="47"/>
        <v>Aug-2025</v>
      </c>
      <c r="D357" s="36" t="str">
        <f t="shared" si="48"/>
        <v>Q3-2025</v>
      </c>
      <c r="E357" s="36">
        <v>45911</v>
      </c>
      <c r="F357" s="36">
        <f t="shared" si="49"/>
        <v>45911</v>
      </c>
      <c r="G357" s="37">
        <f t="shared" si="50"/>
        <v>28</v>
      </c>
      <c r="H357" s="29">
        <f>IF(Table1[[#This Row],[LeadTimeDays]]&lt;=7,1,0)</f>
        <v>0</v>
      </c>
      <c r="I357" s="38" t="s">
        <v>648</v>
      </c>
      <c r="J357" s="38" t="s">
        <v>655</v>
      </c>
      <c r="K357" s="38" t="s">
        <v>670</v>
      </c>
      <c r="L357" s="30" t="str">
        <f t="shared" si="51"/>
        <v>Americas→Brazil→São Paulo</v>
      </c>
      <c r="M357" s="38" t="s">
        <v>703</v>
      </c>
      <c r="N357" s="38" t="s">
        <v>711</v>
      </c>
      <c r="O357" s="38" t="s">
        <v>721</v>
      </c>
      <c r="P357" s="38" t="s">
        <v>728</v>
      </c>
      <c r="Q357" s="38" t="s">
        <v>1090</v>
      </c>
      <c r="R357" s="39">
        <v>1203.02</v>
      </c>
      <c r="S357" s="39">
        <v>2439.33</v>
      </c>
      <c r="T357" s="39" t="str">
        <f>IF('standardised dimensions'!$R357&lt;=_xlfn.PERCENTILE.INC( R357:R978,0.25),"Low",IF(S357&lt;=_xlfn.PERCENTILE.INC(R357:R978,0.5),"Medium","High"))</f>
        <v>High</v>
      </c>
      <c r="U357" s="40">
        <v>0</v>
      </c>
      <c r="V357" s="37">
        <v>18</v>
      </c>
      <c r="W357" s="39">
        <f t="shared" si="45"/>
        <v>43907.94</v>
      </c>
      <c r="X357" s="39">
        <f t="shared" si="46"/>
        <v>21654.36</v>
      </c>
      <c r="Y357" s="39">
        <f t="shared" si="52"/>
        <v>22253.58</v>
      </c>
      <c r="Z357" s="40">
        <f t="shared" si="53"/>
        <v>0.50682359500354612</v>
      </c>
    </row>
    <row r="358" spans="1:26" x14ac:dyDescent="0.3">
      <c r="A358" s="41" t="s">
        <v>371</v>
      </c>
      <c r="B358" s="42">
        <v>45385</v>
      </c>
      <c r="C358" s="42" t="str">
        <f t="shared" si="47"/>
        <v>Apr-2024</v>
      </c>
      <c r="D358" s="42" t="str">
        <f t="shared" si="48"/>
        <v>Q2-2024</v>
      </c>
      <c r="E358" s="42">
        <v>45403</v>
      </c>
      <c r="F358" s="42">
        <f t="shared" si="49"/>
        <v>45403</v>
      </c>
      <c r="G358" s="43">
        <f t="shared" si="50"/>
        <v>18</v>
      </c>
      <c r="H358" s="29">
        <f>IF(Table1[[#This Row],[LeadTimeDays]]&lt;=7,1,0)</f>
        <v>0</v>
      </c>
      <c r="I358" s="44" t="s">
        <v>648</v>
      </c>
      <c r="J358" s="44" t="s">
        <v>655</v>
      </c>
      <c r="K358" s="44" t="s">
        <v>672</v>
      </c>
      <c r="L358" s="30" t="str">
        <f t="shared" si="51"/>
        <v>Americas→Brazil→Brasília</v>
      </c>
      <c r="M358" s="44" t="s">
        <v>705</v>
      </c>
      <c r="N358" s="44" t="s">
        <v>710</v>
      </c>
      <c r="O358" s="44" t="s">
        <v>717</v>
      </c>
      <c r="P358" s="44" t="s">
        <v>729</v>
      </c>
      <c r="Q358" s="44" t="s">
        <v>1091</v>
      </c>
      <c r="R358" s="45">
        <v>1176.69</v>
      </c>
      <c r="S358" s="45">
        <v>2201.54</v>
      </c>
      <c r="T358" s="45" t="str">
        <f>IF('standardised dimensions'!$R358&lt;=_xlfn.PERCENTILE.INC( R358:R979,0.25),"Low",IF(S358&lt;=_xlfn.PERCENTILE.INC(R358:R979,0.5),"Medium","High"))</f>
        <v>High</v>
      </c>
      <c r="U358" s="46">
        <v>0.17</v>
      </c>
      <c r="V358" s="43">
        <v>27</v>
      </c>
      <c r="W358" s="45">
        <f t="shared" si="45"/>
        <v>49336.511399999996</v>
      </c>
      <c r="X358" s="45">
        <f t="shared" si="46"/>
        <v>31770.63</v>
      </c>
      <c r="Y358" s="45">
        <f t="shared" si="52"/>
        <v>17565.881399999995</v>
      </c>
      <c r="Z358" s="46">
        <f t="shared" si="53"/>
        <v>0.35604222717701106</v>
      </c>
    </row>
    <row r="359" spans="1:26" x14ac:dyDescent="0.3">
      <c r="A359" s="35" t="s">
        <v>372</v>
      </c>
      <c r="B359" s="36">
        <v>45621</v>
      </c>
      <c r="C359" s="36" t="str">
        <f t="shared" si="47"/>
        <v>Nov-2024</v>
      </c>
      <c r="D359" s="36" t="str">
        <f t="shared" si="48"/>
        <v>Q4-2024</v>
      </c>
      <c r="E359" s="36">
        <v>45633</v>
      </c>
      <c r="F359" s="36">
        <f t="shared" si="49"/>
        <v>45633</v>
      </c>
      <c r="G359" s="37">
        <f t="shared" si="50"/>
        <v>12</v>
      </c>
      <c r="H359" s="29">
        <f>IF(Table1[[#This Row],[LeadTimeDays]]&lt;=7,1,0)</f>
        <v>0</v>
      </c>
      <c r="I359" s="38" t="s">
        <v>647</v>
      </c>
      <c r="J359" s="38" t="s">
        <v>659</v>
      </c>
      <c r="K359" s="38" t="s">
        <v>685</v>
      </c>
      <c r="L359" s="30" t="str">
        <f t="shared" si="51"/>
        <v>Asia→China→Shanghai</v>
      </c>
      <c r="M359" s="38" t="s">
        <v>701</v>
      </c>
      <c r="N359" s="38" t="s">
        <v>710</v>
      </c>
      <c r="O359" s="38" t="s">
        <v>720</v>
      </c>
      <c r="P359" s="38" t="s">
        <v>733</v>
      </c>
      <c r="Q359" s="38" t="s">
        <v>1092</v>
      </c>
      <c r="R359" s="39">
        <v>769.9</v>
      </c>
      <c r="S359" s="39">
        <v>814.36</v>
      </c>
      <c r="T359" s="39" t="str">
        <f>IF('standardised dimensions'!$R359&lt;=_xlfn.PERCENTILE.INC( R359:R980,0.25),"Low",IF(S359&lt;=_xlfn.PERCENTILE.INC(R359:R980,0.5),"Medium","High"))</f>
        <v>High</v>
      </c>
      <c r="U359" s="40">
        <v>0</v>
      </c>
      <c r="V359" s="37">
        <v>5</v>
      </c>
      <c r="W359" s="39">
        <f t="shared" si="45"/>
        <v>4071.8</v>
      </c>
      <c r="X359" s="39">
        <f t="shared" si="46"/>
        <v>3849.5</v>
      </c>
      <c r="Y359" s="39">
        <f t="shared" si="52"/>
        <v>222.30000000000018</v>
      </c>
      <c r="Z359" s="40">
        <f t="shared" si="53"/>
        <v>5.4595019401738831E-2</v>
      </c>
    </row>
    <row r="360" spans="1:26" x14ac:dyDescent="0.3">
      <c r="A360" s="41" t="s">
        <v>373</v>
      </c>
      <c r="B360" s="42">
        <v>45309</v>
      </c>
      <c r="C360" s="42" t="str">
        <f t="shared" si="47"/>
        <v>Jan-2024</v>
      </c>
      <c r="D360" s="42" t="str">
        <f t="shared" si="48"/>
        <v>Q1-2024</v>
      </c>
      <c r="E360" s="42">
        <v>45325</v>
      </c>
      <c r="F360" s="42">
        <f t="shared" si="49"/>
        <v>45325</v>
      </c>
      <c r="G360" s="43">
        <f t="shared" si="50"/>
        <v>16</v>
      </c>
      <c r="H360" s="29">
        <f>IF(Table1[[#This Row],[LeadTimeDays]]&lt;=7,1,0)</f>
        <v>0</v>
      </c>
      <c r="I360" s="44" t="s">
        <v>646</v>
      </c>
      <c r="J360" s="44" t="s">
        <v>661</v>
      </c>
      <c r="K360" s="44" t="s">
        <v>695</v>
      </c>
      <c r="L360" s="30" t="str">
        <f t="shared" si="51"/>
        <v>Africa→South Africa→Cape Town</v>
      </c>
      <c r="M360" s="44" t="s">
        <v>703</v>
      </c>
      <c r="N360" s="44" t="s">
        <v>710</v>
      </c>
      <c r="O360" s="44" t="s">
        <v>716</v>
      </c>
      <c r="P360" s="44" t="s">
        <v>728</v>
      </c>
      <c r="Q360" s="44" t="s">
        <v>1093</v>
      </c>
      <c r="R360" s="45">
        <v>666.23</v>
      </c>
      <c r="S360" s="45">
        <v>1382.91</v>
      </c>
      <c r="T360" s="45" t="str">
        <f>IF('standardised dimensions'!$R360&lt;=_xlfn.PERCENTILE.INC( R360:R981,0.25),"Low",IF(S360&lt;=_xlfn.PERCENTILE.INC(R360:R981,0.5),"Medium","High"))</f>
        <v>High</v>
      </c>
      <c r="U360" s="46">
        <v>0.17599999999999999</v>
      </c>
      <c r="V360" s="43">
        <v>13</v>
      </c>
      <c r="W360" s="45">
        <f t="shared" si="45"/>
        <v>14813.731920000002</v>
      </c>
      <c r="X360" s="45">
        <f t="shared" si="46"/>
        <v>8660.99</v>
      </c>
      <c r="Y360" s="45">
        <f t="shared" si="52"/>
        <v>6152.7419200000022</v>
      </c>
      <c r="Z360" s="46">
        <f t="shared" si="53"/>
        <v>0.41534043907553048</v>
      </c>
    </row>
    <row r="361" spans="1:26" x14ac:dyDescent="0.3">
      <c r="A361" s="35" t="s">
        <v>374</v>
      </c>
      <c r="B361" s="36">
        <v>45466</v>
      </c>
      <c r="C361" s="36" t="str">
        <f t="shared" si="47"/>
        <v>Jun-2024</v>
      </c>
      <c r="D361" s="36" t="str">
        <f t="shared" si="48"/>
        <v>Q2-2024</v>
      </c>
      <c r="E361" s="36">
        <v>45468</v>
      </c>
      <c r="F361" s="36">
        <f t="shared" si="49"/>
        <v>45468</v>
      </c>
      <c r="G361" s="37">
        <f t="shared" si="50"/>
        <v>2</v>
      </c>
      <c r="H361" s="29">
        <f>IF(Table1[[#This Row],[LeadTimeDays]]&lt;=7,1,0)</f>
        <v>1</v>
      </c>
      <c r="I361" s="38" t="s">
        <v>649</v>
      </c>
      <c r="J361" s="38" t="s">
        <v>658</v>
      </c>
      <c r="K361" s="38" t="s">
        <v>674</v>
      </c>
      <c r="L361" s="30" t="str">
        <f t="shared" si="51"/>
        <v>Europe→United Kingdom→Birmingham</v>
      </c>
      <c r="M361" s="38" t="s">
        <v>705</v>
      </c>
      <c r="N361" s="38" t="s">
        <v>709</v>
      </c>
      <c r="O361" s="38" t="s">
        <v>716</v>
      </c>
      <c r="P361" s="38" t="s">
        <v>733</v>
      </c>
      <c r="Q361" s="38" t="s">
        <v>1094</v>
      </c>
      <c r="R361" s="39">
        <v>951.44</v>
      </c>
      <c r="S361" s="39">
        <v>1646.43</v>
      </c>
      <c r="T361" s="39" t="str">
        <f>IF('standardised dimensions'!$R361&lt;=_xlfn.PERCENTILE.INC( R361:R982,0.25),"Low",IF(S361&lt;=_xlfn.PERCENTILE.INC(R361:R982,0.5),"Medium","High"))</f>
        <v>High</v>
      </c>
      <c r="U361" s="40">
        <v>0.11</v>
      </c>
      <c r="V361" s="37">
        <v>24</v>
      </c>
      <c r="W361" s="39">
        <f t="shared" si="45"/>
        <v>35167.7448</v>
      </c>
      <c r="X361" s="39">
        <f t="shared" si="46"/>
        <v>22834.560000000001</v>
      </c>
      <c r="Y361" s="39">
        <f t="shared" si="52"/>
        <v>12333.184799999999</v>
      </c>
      <c r="Z361" s="40">
        <f t="shared" si="53"/>
        <v>0.35069592520473475</v>
      </c>
    </row>
    <row r="362" spans="1:26" x14ac:dyDescent="0.3">
      <c r="A362" s="41" t="s">
        <v>375</v>
      </c>
      <c r="B362" s="42">
        <v>45833</v>
      </c>
      <c r="C362" s="42" t="str">
        <f t="shared" si="47"/>
        <v>Jun-2025</v>
      </c>
      <c r="D362" s="42" t="str">
        <f t="shared" si="48"/>
        <v>Q2-2025</v>
      </c>
      <c r="E362" s="42">
        <v>45848</v>
      </c>
      <c r="F362" s="42">
        <f t="shared" si="49"/>
        <v>45848</v>
      </c>
      <c r="G362" s="43">
        <f t="shared" si="50"/>
        <v>15</v>
      </c>
      <c r="H362" s="29">
        <f>IF(Table1[[#This Row],[LeadTimeDays]]&lt;=7,1,0)</f>
        <v>0</v>
      </c>
      <c r="I362" s="44" t="s">
        <v>649</v>
      </c>
      <c r="J362" s="44" t="s">
        <v>658</v>
      </c>
      <c r="K362" s="44" t="s">
        <v>674</v>
      </c>
      <c r="L362" s="30" t="str">
        <f t="shared" si="51"/>
        <v>Europe→United Kingdom→Birmingham</v>
      </c>
      <c r="M362" s="44" t="s">
        <v>703</v>
      </c>
      <c r="N362" s="44" t="s">
        <v>709</v>
      </c>
      <c r="O362" s="44" t="s">
        <v>726</v>
      </c>
      <c r="P362" s="44" t="s">
        <v>730</v>
      </c>
      <c r="Q362" s="44" t="s">
        <v>1095</v>
      </c>
      <c r="R362" s="45">
        <v>546.83000000000004</v>
      </c>
      <c r="S362" s="45">
        <v>400.84</v>
      </c>
      <c r="T362" s="45" t="str">
        <f>IF('standardised dimensions'!$R362&lt;=_xlfn.PERCENTILE.INC( R362:R983,0.25),"Low",IF(S362&lt;=_xlfn.PERCENTILE.INC(R362:R983,0.5),"Medium","High"))</f>
        <v>Low</v>
      </c>
      <c r="U362" s="46">
        <v>7.8E-2</v>
      </c>
      <c r="V362" s="43">
        <v>13</v>
      </c>
      <c r="W362" s="45">
        <f t="shared" si="45"/>
        <v>4804.4682400000002</v>
      </c>
      <c r="X362" s="45">
        <f t="shared" si="46"/>
        <v>7108.7900000000009</v>
      </c>
      <c r="Y362" s="45">
        <f t="shared" si="52"/>
        <v>-2304.3217600000007</v>
      </c>
      <c r="Z362" s="46">
        <f t="shared" si="53"/>
        <v>-0.47962056254533608</v>
      </c>
    </row>
    <row r="363" spans="1:26" x14ac:dyDescent="0.3">
      <c r="A363" s="35" t="s">
        <v>376</v>
      </c>
      <c r="B363" s="36">
        <v>45108</v>
      </c>
      <c r="C363" s="36" t="str">
        <f t="shared" si="47"/>
        <v>Jul-2023</v>
      </c>
      <c r="D363" s="36" t="str">
        <f t="shared" si="48"/>
        <v>Q3-2023</v>
      </c>
      <c r="E363" s="36">
        <v>45115</v>
      </c>
      <c r="F363" s="36">
        <f t="shared" si="49"/>
        <v>45115</v>
      </c>
      <c r="G363" s="37">
        <f t="shared" si="50"/>
        <v>7</v>
      </c>
      <c r="H363" s="29">
        <f>IF(Table1[[#This Row],[LeadTimeDays]]&lt;=7,1,0)</f>
        <v>1</v>
      </c>
      <c r="I363" s="38" t="s">
        <v>646</v>
      </c>
      <c r="J363" s="38" t="s">
        <v>651</v>
      </c>
      <c r="K363" s="38" t="s">
        <v>663</v>
      </c>
      <c r="L363" s="30" t="str">
        <f t="shared" si="51"/>
        <v>Africa→Nigeria→Port Harcourt</v>
      </c>
      <c r="M363" s="38" t="s">
        <v>701</v>
      </c>
      <c r="N363" s="38" t="s">
        <v>707</v>
      </c>
      <c r="O363" s="38" t="s">
        <v>720</v>
      </c>
      <c r="P363" s="38" t="s">
        <v>731</v>
      </c>
      <c r="Q363" s="38" t="s">
        <v>1096</v>
      </c>
      <c r="R363" s="39">
        <v>834.26</v>
      </c>
      <c r="S363" s="39">
        <v>1780.56</v>
      </c>
      <c r="T363" s="39" t="str">
        <f>IF('standardised dimensions'!$R363&lt;=_xlfn.PERCENTILE.INC( R363:R984,0.25),"Low",IF(S363&lt;=_xlfn.PERCENTILE.INC(R363:R984,0.5),"Medium","High"))</f>
        <v>High</v>
      </c>
      <c r="U363" s="40">
        <v>1.4E-2</v>
      </c>
      <c r="V363" s="37">
        <v>47</v>
      </c>
      <c r="W363" s="39">
        <f t="shared" si="45"/>
        <v>82514.711519999997</v>
      </c>
      <c r="X363" s="39">
        <f t="shared" si="46"/>
        <v>39210.22</v>
      </c>
      <c r="Y363" s="39">
        <f t="shared" si="52"/>
        <v>43304.491519999996</v>
      </c>
      <c r="Z363" s="40">
        <f t="shared" si="53"/>
        <v>0.5248093427497933</v>
      </c>
    </row>
    <row r="364" spans="1:26" x14ac:dyDescent="0.3">
      <c r="A364" s="41" t="s">
        <v>377</v>
      </c>
      <c r="B364" s="42">
        <v>45360</v>
      </c>
      <c r="C364" s="42" t="str">
        <f t="shared" si="47"/>
        <v>Mar-2024</v>
      </c>
      <c r="D364" s="42" t="str">
        <f t="shared" si="48"/>
        <v>Q1-2024</v>
      </c>
      <c r="E364" s="42">
        <v>45377</v>
      </c>
      <c r="F364" s="42">
        <f t="shared" si="49"/>
        <v>45377</v>
      </c>
      <c r="G364" s="43">
        <f t="shared" si="50"/>
        <v>17</v>
      </c>
      <c r="H364" s="29">
        <f>IF(Table1[[#This Row],[LeadTimeDays]]&lt;=7,1,0)</f>
        <v>0</v>
      </c>
      <c r="I364" s="44" t="s">
        <v>647</v>
      </c>
      <c r="J364" s="44" t="s">
        <v>659</v>
      </c>
      <c r="K364" s="44" t="s">
        <v>676</v>
      </c>
      <c r="L364" s="30" t="str">
        <f t="shared" si="51"/>
        <v>Asia→China→Shenzhen</v>
      </c>
      <c r="M364" s="44" t="s">
        <v>706</v>
      </c>
      <c r="N364" s="44" t="s">
        <v>708</v>
      </c>
      <c r="O364" s="44" t="s">
        <v>723</v>
      </c>
      <c r="P364" s="44" t="s">
        <v>732</v>
      </c>
      <c r="Q364" s="44" t="s">
        <v>1097</v>
      </c>
      <c r="R364" s="45">
        <v>1029.67</v>
      </c>
      <c r="S364" s="45">
        <v>1118.43</v>
      </c>
      <c r="T364" s="45" t="str">
        <f>IF('standardised dimensions'!$R364&lt;=_xlfn.PERCENTILE.INC( R364:R985,0.25),"Low",IF(S364&lt;=_xlfn.PERCENTILE.INC(R364:R985,0.5),"Medium","High"))</f>
        <v>High</v>
      </c>
      <c r="U364" s="46">
        <v>0.27200000000000002</v>
      </c>
      <c r="V364" s="43">
        <v>9</v>
      </c>
      <c r="W364" s="45">
        <f t="shared" si="45"/>
        <v>7327.9533600000004</v>
      </c>
      <c r="X364" s="45">
        <f t="shared" si="46"/>
        <v>9267.0300000000007</v>
      </c>
      <c r="Y364" s="45">
        <f t="shared" si="52"/>
        <v>-1939.0766400000002</v>
      </c>
      <c r="Z364" s="46">
        <f t="shared" si="53"/>
        <v>-0.26461367106736061</v>
      </c>
    </row>
    <row r="365" spans="1:26" x14ac:dyDescent="0.3">
      <c r="A365" s="35" t="s">
        <v>378</v>
      </c>
      <c r="B365" s="36">
        <v>45082</v>
      </c>
      <c r="C365" s="36" t="str">
        <f t="shared" si="47"/>
        <v>Jun-2023</v>
      </c>
      <c r="D365" s="36" t="str">
        <f t="shared" si="48"/>
        <v>Q2-2023</v>
      </c>
      <c r="E365" s="36">
        <v>45105</v>
      </c>
      <c r="F365" s="36">
        <f t="shared" si="49"/>
        <v>45105</v>
      </c>
      <c r="G365" s="37">
        <f t="shared" si="50"/>
        <v>23</v>
      </c>
      <c r="H365" s="29">
        <f>IF(Table1[[#This Row],[LeadTimeDays]]&lt;=7,1,0)</f>
        <v>0</v>
      </c>
      <c r="I365" s="38" t="s">
        <v>649</v>
      </c>
      <c r="J365" s="38" t="s">
        <v>658</v>
      </c>
      <c r="K365" s="38" t="s">
        <v>674</v>
      </c>
      <c r="L365" s="30" t="str">
        <f t="shared" si="51"/>
        <v>Europe→United Kingdom→Birmingham</v>
      </c>
      <c r="M365" s="38" t="s">
        <v>701</v>
      </c>
      <c r="N365" s="38" t="s">
        <v>711</v>
      </c>
      <c r="O365" s="38" t="s">
        <v>723</v>
      </c>
      <c r="P365" s="38" t="s">
        <v>728</v>
      </c>
      <c r="Q365" s="38" t="s">
        <v>1098</v>
      </c>
      <c r="R365" s="39">
        <v>605.82000000000005</v>
      </c>
      <c r="S365" s="39">
        <v>771.12</v>
      </c>
      <c r="T365" s="39" t="str">
        <f>IF('standardised dimensions'!$R365&lt;=_xlfn.PERCENTILE.INC( R365:R986,0.25),"Low",IF(S365&lt;=_xlfn.PERCENTILE.INC(R365:R986,0.5),"Medium","High"))</f>
        <v>Medium</v>
      </c>
      <c r="U365" s="40">
        <v>0.13200000000000001</v>
      </c>
      <c r="V365" s="37">
        <v>19</v>
      </c>
      <c r="W365" s="39">
        <f t="shared" si="45"/>
        <v>12717.311040000001</v>
      </c>
      <c r="X365" s="39">
        <f t="shared" si="46"/>
        <v>11510.580000000002</v>
      </c>
      <c r="Y365" s="39">
        <f t="shared" si="52"/>
        <v>1206.7310399999988</v>
      </c>
      <c r="Z365" s="40">
        <f t="shared" si="53"/>
        <v>9.4888851597986767E-2</v>
      </c>
    </row>
    <row r="366" spans="1:26" x14ac:dyDescent="0.3">
      <c r="A366" s="41" t="s">
        <v>379</v>
      </c>
      <c r="B366" s="42">
        <v>45737</v>
      </c>
      <c r="C366" s="42" t="str">
        <f t="shared" si="47"/>
        <v>Mar-2025</v>
      </c>
      <c r="D366" s="42" t="str">
        <f t="shared" si="48"/>
        <v>Q1-2025</v>
      </c>
      <c r="E366" s="42">
        <v>45756</v>
      </c>
      <c r="F366" s="42">
        <f t="shared" si="49"/>
        <v>45756</v>
      </c>
      <c r="G366" s="43">
        <f t="shared" si="50"/>
        <v>19</v>
      </c>
      <c r="H366" s="29">
        <f>IF(Table1[[#This Row],[LeadTimeDays]]&lt;=7,1,0)</f>
        <v>0</v>
      </c>
      <c r="I366" s="44" t="s">
        <v>647</v>
      </c>
      <c r="J366" s="44" t="s">
        <v>652</v>
      </c>
      <c r="K366" s="44" t="s">
        <v>689</v>
      </c>
      <c r="L366" s="30" t="str">
        <f t="shared" si="51"/>
        <v>Asia→Japan→Tokyo</v>
      </c>
      <c r="M366" s="44" t="s">
        <v>705</v>
      </c>
      <c r="N366" s="44" t="s">
        <v>710</v>
      </c>
      <c r="O366" s="44" t="s">
        <v>718</v>
      </c>
      <c r="P366" s="44" t="s">
        <v>727</v>
      </c>
      <c r="Q366" s="44" t="s">
        <v>1099</v>
      </c>
      <c r="R366" s="45">
        <v>1055.45</v>
      </c>
      <c r="S366" s="45">
        <v>1210.04</v>
      </c>
      <c r="T366" s="45" t="str">
        <f>IF('standardised dimensions'!$R366&lt;=_xlfn.PERCENTILE.INC( R366:R987,0.25),"Low",IF(S366&lt;=_xlfn.PERCENTILE.INC(R366:R987,0.5),"Medium","High"))</f>
        <v>High</v>
      </c>
      <c r="U366" s="46">
        <v>8.9999999999999993E-3</v>
      </c>
      <c r="V366" s="43">
        <v>18</v>
      </c>
      <c r="W366" s="45">
        <f t="shared" si="45"/>
        <v>21584.693520000001</v>
      </c>
      <c r="X366" s="45">
        <f t="shared" si="46"/>
        <v>18998.100000000002</v>
      </c>
      <c r="Y366" s="45">
        <f t="shared" si="52"/>
        <v>2586.5935199999985</v>
      </c>
      <c r="Z366" s="46">
        <f t="shared" si="53"/>
        <v>0.1198346188053727</v>
      </c>
    </row>
    <row r="367" spans="1:26" x14ac:dyDescent="0.3">
      <c r="A367" s="35" t="s">
        <v>380</v>
      </c>
      <c r="B367" s="36">
        <v>45445</v>
      </c>
      <c r="C367" s="36" t="str">
        <f t="shared" si="47"/>
        <v>Jun-2024</v>
      </c>
      <c r="D367" s="36" t="str">
        <f t="shared" si="48"/>
        <v>Q2-2024</v>
      </c>
      <c r="E367" s="36">
        <v>45458</v>
      </c>
      <c r="F367" s="36">
        <f t="shared" si="49"/>
        <v>45458</v>
      </c>
      <c r="G367" s="37">
        <f t="shared" si="50"/>
        <v>13</v>
      </c>
      <c r="H367" s="29">
        <f>IF(Table1[[#This Row],[LeadTimeDays]]&lt;=7,1,0)</f>
        <v>0</v>
      </c>
      <c r="I367" s="38" t="s">
        <v>646</v>
      </c>
      <c r="J367" s="38" t="s">
        <v>650</v>
      </c>
      <c r="K367" s="38" t="s">
        <v>675</v>
      </c>
      <c r="L367" s="30" t="str">
        <f t="shared" si="51"/>
        <v>Africa→Kenya→Mombasa</v>
      </c>
      <c r="M367" s="38" t="s">
        <v>702</v>
      </c>
      <c r="N367" s="38" t="s">
        <v>708</v>
      </c>
      <c r="O367" s="38" t="s">
        <v>719</v>
      </c>
      <c r="P367" s="38" t="s">
        <v>730</v>
      </c>
      <c r="Q367" s="38" t="s">
        <v>1100</v>
      </c>
      <c r="R367" s="39">
        <v>1295.18</v>
      </c>
      <c r="S367" s="39">
        <v>3024.03</v>
      </c>
      <c r="T367" s="39" t="str">
        <f>IF('standardised dimensions'!$R367&lt;=_xlfn.PERCENTILE.INC( R367:R988,0.25),"Low",IF(S367&lt;=_xlfn.PERCENTILE.INC(R367:R988,0.5),"Medium","High"))</f>
        <v>High</v>
      </c>
      <c r="U367" s="40">
        <v>0.192</v>
      </c>
      <c r="V367" s="37">
        <v>8</v>
      </c>
      <c r="W367" s="39">
        <f t="shared" si="45"/>
        <v>19547.329920000004</v>
      </c>
      <c r="X367" s="39">
        <f t="shared" si="46"/>
        <v>10361.44</v>
      </c>
      <c r="Y367" s="39">
        <f t="shared" si="52"/>
        <v>9185.8899200000033</v>
      </c>
      <c r="Z367" s="40">
        <f t="shared" si="53"/>
        <v>0.46993067378483178</v>
      </c>
    </row>
    <row r="368" spans="1:26" x14ac:dyDescent="0.3">
      <c r="A368" s="41" t="s">
        <v>381</v>
      </c>
      <c r="B368" s="42">
        <v>45731</v>
      </c>
      <c r="C368" s="42" t="str">
        <f t="shared" si="47"/>
        <v>Mar-2025</v>
      </c>
      <c r="D368" s="42" t="str">
        <f t="shared" si="48"/>
        <v>Q1-2025</v>
      </c>
      <c r="E368" s="42">
        <v>45745</v>
      </c>
      <c r="F368" s="42">
        <f t="shared" si="49"/>
        <v>45745</v>
      </c>
      <c r="G368" s="43">
        <f t="shared" si="50"/>
        <v>14</v>
      </c>
      <c r="H368" s="29">
        <f>IF(Table1[[#This Row],[LeadTimeDays]]&lt;=7,1,0)</f>
        <v>0</v>
      </c>
      <c r="I368" s="44" t="s">
        <v>647</v>
      </c>
      <c r="J368" s="44" t="s">
        <v>654</v>
      </c>
      <c r="K368" s="44" t="s">
        <v>691</v>
      </c>
      <c r="L368" s="30" t="str">
        <f t="shared" si="51"/>
        <v>Asia→India→Mumbai</v>
      </c>
      <c r="M368" s="44" t="s">
        <v>706</v>
      </c>
      <c r="N368" s="44" t="s">
        <v>711</v>
      </c>
      <c r="O368" s="44" t="s">
        <v>712</v>
      </c>
      <c r="P368" s="44" t="s">
        <v>727</v>
      </c>
      <c r="Q368" s="44" t="s">
        <v>1101</v>
      </c>
      <c r="R368" s="45">
        <v>935.83</v>
      </c>
      <c r="S368" s="45">
        <v>2303.46</v>
      </c>
      <c r="T368" s="45" t="str">
        <f>IF('standardised dimensions'!$R368&lt;=_xlfn.PERCENTILE.INC( R368:R989,0.25),"Low",IF(S368&lt;=_xlfn.PERCENTILE.INC(R368:R989,0.5),"Medium","High"))</f>
        <v>High</v>
      </c>
      <c r="U368" s="46">
        <v>0.105</v>
      </c>
      <c r="V368" s="43">
        <v>9</v>
      </c>
      <c r="W368" s="45">
        <f t="shared" si="45"/>
        <v>18554.370299999999</v>
      </c>
      <c r="X368" s="45">
        <f t="shared" si="46"/>
        <v>8422.4700000000012</v>
      </c>
      <c r="Y368" s="45">
        <f t="shared" si="52"/>
        <v>10131.900299999998</v>
      </c>
      <c r="Z368" s="46">
        <f t="shared" si="53"/>
        <v>0.54606543559174292</v>
      </c>
    </row>
    <row r="369" spans="1:26" x14ac:dyDescent="0.3">
      <c r="A369" s="35" t="s">
        <v>382</v>
      </c>
      <c r="B369" s="36">
        <v>45194</v>
      </c>
      <c r="C369" s="36" t="str">
        <f t="shared" si="47"/>
        <v>Sep-2023</v>
      </c>
      <c r="D369" s="36" t="str">
        <f t="shared" si="48"/>
        <v>Q3-2023</v>
      </c>
      <c r="E369" s="36">
        <v>45208</v>
      </c>
      <c r="F369" s="36">
        <f t="shared" si="49"/>
        <v>45208</v>
      </c>
      <c r="G369" s="37">
        <f t="shared" si="50"/>
        <v>14</v>
      </c>
      <c r="H369" s="29">
        <f>IF(Table1[[#This Row],[LeadTimeDays]]&lt;=7,1,0)</f>
        <v>0</v>
      </c>
      <c r="I369" s="38" t="s">
        <v>648</v>
      </c>
      <c r="J369" s="38" t="s">
        <v>660</v>
      </c>
      <c r="K369" s="38" t="s">
        <v>700</v>
      </c>
      <c r="L369" s="30" t="str">
        <f t="shared" si="51"/>
        <v>Americas→USA→New York</v>
      </c>
      <c r="M369" s="38" t="s">
        <v>705</v>
      </c>
      <c r="N369" s="38" t="s">
        <v>709</v>
      </c>
      <c r="O369" s="38" t="s">
        <v>713</v>
      </c>
      <c r="P369" s="38" t="s">
        <v>731</v>
      </c>
      <c r="Q369" s="38" t="s">
        <v>1102</v>
      </c>
      <c r="R369" s="39">
        <v>1279.56</v>
      </c>
      <c r="S369" s="39">
        <v>3083.8</v>
      </c>
      <c r="T369" s="39" t="str">
        <f>IF('standardised dimensions'!$R369&lt;=_xlfn.PERCENTILE.INC( R369:R990,0.25),"Low",IF(S369&lt;=_xlfn.PERCENTILE.INC(R369:R990,0.5),"Medium","High"))</f>
        <v>High</v>
      </c>
      <c r="U369" s="40">
        <v>0.106</v>
      </c>
      <c r="V369" s="37">
        <v>5</v>
      </c>
      <c r="W369" s="39">
        <f t="shared" si="45"/>
        <v>13784.586000000001</v>
      </c>
      <c r="X369" s="39">
        <f t="shared" si="46"/>
        <v>6397.7999999999993</v>
      </c>
      <c r="Y369" s="39">
        <f t="shared" si="52"/>
        <v>7386.7860000000019</v>
      </c>
      <c r="Z369" s="40">
        <f t="shared" si="53"/>
        <v>0.53587289455047848</v>
      </c>
    </row>
    <row r="370" spans="1:26" x14ac:dyDescent="0.3">
      <c r="A370" s="41" t="s">
        <v>383</v>
      </c>
      <c r="B370" s="42">
        <v>45832</v>
      </c>
      <c r="C370" s="42" t="str">
        <f t="shared" si="47"/>
        <v>Jun-2025</v>
      </c>
      <c r="D370" s="42" t="str">
        <f t="shared" si="48"/>
        <v>Q2-2025</v>
      </c>
      <c r="E370" s="42">
        <v>45861</v>
      </c>
      <c r="F370" s="42">
        <f t="shared" si="49"/>
        <v>45861</v>
      </c>
      <c r="G370" s="43">
        <f t="shared" si="50"/>
        <v>29</v>
      </c>
      <c r="H370" s="29">
        <f>IF(Table1[[#This Row],[LeadTimeDays]]&lt;=7,1,0)</f>
        <v>0</v>
      </c>
      <c r="I370" s="44" t="s">
        <v>648</v>
      </c>
      <c r="J370" s="44" t="s">
        <v>653</v>
      </c>
      <c r="K370" s="44" t="s">
        <v>688</v>
      </c>
      <c r="L370" s="30" t="str">
        <f t="shared" si="51"/>
        <v>Americas→Canada→Vancouver</v>
      </c>
      <c r="M370" s="44" t="s">
        <v>703</v>
      </c>
      <c r="N370" s="44" t="s">
        <v>709</v>
      </c>
      <c r="O370" s="44" t="s">
        <v>714</v>
      </c>
      <c r="P370" s="44" t="s">
        <v>728</v>
      </c>
      <c r="Q370" s="44" t="s">
        <v>1103</v>
      </c>
      <c r="R370" s="45">
        <v>255.4</v>
      </c>
      <c r="S370" s="45">
        <v>322.70999999999998</v>
      </c>
      <c r="T370" s="45" t="str">
        <f>IF('standardised dimensions'!$R370&lt;=_xlfn.PERCENTILE.INC( R370:R991,0.25),"Low",IF(S370&lt;=_xlfn.PERCENTILE.INC(R370:R991,0.5),"Medium","High"))</f>
        <v>Low</v>
      </c>
      <c r="U370" s="46">
        <v>0.115</v>
      </c>
      <c r="V370" s="43">
        <v>16</v>
      </c>
      <c r="W370" s="45">
        <f t="shared" si="45"/>
        <v>4569.5735999999997</v>
      </c>
      <c r="X370" s="45">
        <f t="shared" si="46"/>
        <v>4086.4</v>
      </c>
      <c r="Y370" s="45">
        <f t="shared" si="52"/>
        <v>483.17359999999962</v>
      </c>
      <c r="Z370" s="46">
        <f t="shared" si="53"/>
        <v>0.10573713048412212</v>
      </c>
    </row>
    <row r="371" spans="1:26" x14ac:dyDescent="0.3">
      <c r="A371" s="35" t="s">
        <v>384</v>
      </c>
      <c r="B371" s="36">
        <v>45286</v>
      </c>
      <c r="C371" s="36" t="str">
        <f t="shared" si="47"/>
        <v>Dec-2023</v>
      </c>
      <c r="D371" s="36" t="str">
        <f t="shared" si="48"/>
        <v>Q4-2023</v>
      </c>
      <c r="E371" s="36">
        <v>45294</v>
      </c>
      <c r="F371" s="36">
        <f t="shared" si="49"/>
        <v>45294</v>
      </c>
      <c r="G371" s="37">
        <f t="shared" si="50"/>
        <v>8</v>
      </c>
      <c r="H371" s="29">
        <f>IF(Table1[[#This Row],[LeadTimeDays]]&lt;=7,1,0)</f>
        <v>0</v>
      </c>
      <c r="I371" s="38" t="s">
        <v>649</v>
      </c>
      <c r="J371" s="38" t="s">
        <v>657</v>
      </c>
      <c r="K371" s="38" t="s">
        <v>679</v>
      </c>
      <c r="L371" s="30" t="str">
        <f t="shared" si="51"/>
        <v>Europe→France→Lyon</v>
      </c>
      <c r="M371" s="38" t="s">
        <v>705</v>
      </c>
      <c r="N371" s="38" t="s">
        <v>707</v>
      </c>
      <c r="O371" s="38" t="s">
        <v>724</v>
      </c>
      <c r="P371" s="38" t="s">
        <v>731</v>
      </c>
      <c r="Q371" s="38" t="s">
        <v>1104</v>
      </c>
      <c r="R371" s="39">
        <v>492.75</v>
      </c>
      <c r="S371" s="39">
        <v>731.29</v>
      </c>
      <c r="T371" s="39" t="str">
        <f>IF('standardised dimensions'!$R371&lt;=_xlfn.PERCENTILE.INC( R371:R992,0.25),"Low",IF(S371&lt;=_xlfn.PERCENTILE.INC(R371:R992,0.5),"Medium","High"))</f>
        <v>Medium</v>
      </c>
      <c r="U371" s="40">
        <v>5.8000000000000003E-2</v>
      </c>
      <c r="V371" s="37">
        <v>6</v>
      </c>
      <c r="W371" s="39">
        <f t="shared" si="45"/>
        <v>4133.25108</v>
      </c>
      <c r="X371" s="39">
        <f t="shared" si="46"/>
        <v>2956.5</v>
      </c>
      <c r="Y371" s="39">
        <f t="shared" si="52"/>
        <v>1176.75108</v>
      </c>
      <c r="Z371" s="40">
        <f t="shared" si="53"/>
        <v>0.28470350753528384</v>
      </c>
    </row>
    <row r="372" spans="1:26" x14ac:dyDescent="0.3">
      <c r="A372" s="41" t="s">
        <v>385</v>
      </c>
      <c r="B372" s="42">
        <v>44962</v>
      </c>
      <c r="C372" s="42" t="str">
        <f t="shared" si="47"/>
        <v>Feb-2023</v>
      </c>
      <c r="D372" s="42" t="str">
        <f t="shared" si="48"/>
        <v>Q1-2023</v>
      </c>
      <c r="E372" s="42">
        <v>44985</v>
      </c>
      <c r="F372" s="42">
        <f t="shared" si="49"/>
        <v>44985</v>
      </c>
      <c r="G372" s="43">
        <f t="shared" si="50"/>
        <v>23</v>
      </c>
      <c r="H372" s="29">
        <f>IF(Table1[[#This Row],[LeadTimeDays]]&lt;=7,1,0)</f>
        <v>0</v>
      </c>
      <c r="I372" s="44" t="s">
        <v>648</v>
      </c>
      <c r="J372" s="44" t="s">
        <v>660</v>
      </c>
      <c r="K372" s="44" t="s">
        <v>697</v>
      </c>
      <c r="L372" s="30" t="str">
        <f t="shared" si="51"/>
        <v>Americas→USA→Austin</v>
      </c>
      <c r="M372" s="44" t="s">
        <v>703</v>
      </c>
      <c r="N372" s="44" t="s">
        <v>710</v>
      </c>
      <c r="O372" s="44" t="s">
        <v>716</v>
      </c>
      <c r="P372" s="44" t="s">
        <v>730</v>
      </c>
      <c r="Q372" s="44" t="s">
        <v>1105</v>
      </c>
      <c r="R372" s="45">
        <v>1214.49</v>
      </c>
      <c r="S372" s="45">
        <v>1533.95</v>
      </c>
      <c r="T372" s="45" t="str">
        <f>IF('standardised dimensions'!$R372&lt;=_xlfn.PERCENTILE.INC( R372:R993,0.25),"Low",IF(S372&lt;=_xlfn.PERCENTILE.INC(R372:R993,0.5),"Medium","High"))</f>
        <v>High</v>
      </c>
      <c r="U372" s="46">
        <v>0</v>
      </c>
      <c r="V372" s="43">
        <v>11</v>
      </c>
      <c r="W372" s="45">
        <f t="shared" si="45"/>
        <v>16873.45</v>
      </c>
      <c r="X372" s="45">
        <f t="shared" si="46"/>
        <v>13359.39</v>
      </c>
      <c r="Y372" s="45">
        <f t="shared" si="52"/>
        <v>3514.0600000000013</v>
      </c>
      <c r="Z372" s="46">
        <f t="shared" si="53"/>
        <v>0.20825972163369086</v>
      </c>
    </row>
    <row r="373" spans="1:26" x14ac:dyDescent="0.3">
      <c r="A373" s="35" t="s">
        <v>386</v>
      </c>
      <c r="B373" s="36">
        <v>45022</v>
      </c>
      <c r="C373" s="36" t="str">
        <f t="shared" si="47"/>
        <v>Apr-2023</v>
      </c>
      <c r="D373" s="36" t="str">
        <f t="shared" si="48"/>
        <v>Q2-2023</v>
      </c>
      <c r="E373" s="36">
        <v>45024</v>
      </c>
      <c r="F373" s="36">
        <f t="shared" si="49"/>
        <v>45024</v>
      </c>
      <c r="G373" s="37">
        <f t="shared" si="50"/>
        <v>2</v>
      </c>
      <c r="H373" s="29">
        <f>IF(Table1[[#This Row],[LeadTimeDays]]&lt;=7,1,0)</f>
        <v>1</v>
      </c>
      <c r="I373" s="38" t="s">
        <v>646</v>
      </c>
      <c r="J373" s="38" t="s">
        <v>651</v>
      </c>
      <c r="K373" s="38" t="s">
        <v>669</v>
      </c>
      <c r="L373" s="30" t="str">
        <f t="shared" si="51"/>
        <v>Africa→Nigeria→Abuja</v>
      </c>
      <c r="M373" s="38" t="s">
        <v>705</v>
      </c>
      <c r="N373" s="38" t="s">
        <v>709</v>
      </c>
      <c r="O373" s="38" t="s">
        <v>723</v>
      </c>
      <c r="P373" s="38" t="s">
        <v>732</v>
      </c>
      <c r="Q373" s="38" t="s">
        <v>1106</v>
      </c>
      <c r="R373" s="39">
        <v>720.35</v>
      </c>
      <c r="S373" s="39">
        <v>1571.66</v>
      </c>
      <c r="T373" s="39" t="str">
        <f>IF('standardised dimensions'!$R373&lt;=_xlfn.PERCENTILE.INC( R373:R994,0.25),"Low",IF(S373&lt;=_xlfn.PERCENTILE.INC(R373:R994,0.5),"Medium","High"))</f>
        <v>High</v>
      </c>
      <c r="U373" s="40">
        <v>0.107</v>
      </c>
      <c r="V373" s="37">
        <v>23</v>
      </c>
      <c r="W373" s="39">
        <f t="shared" si="45"/>
        <v>32280.32474</v>
      </c>
      <c r="X373" s="39">
        <f t="shared" si="46"/>
        <v>16568.05</v>
      </c>
      <c r="Y373" s="39">
        <f t="shared" si="52"/>
        <v>15712.274740000001</v>
      </c>
      <c r="Z373" s="40">
        <f t="shared" si="53"/>
        <v>0.4867446305622265</v>
      </c>
    </row>
    <row r="374" spans="1:26" x14ac:dyDescent="0.3">
      <c r="A374" s="41" t="s">
        <v>387</v>
      </c>
      <c r="B374" s="42">
        <v>45751</v>
      </c>
      <c r="C374" s="42" t="str">
        <f t="shared" si="47"/>
        <v>Apr-2025</v>
      </c>
      <c r="D374" s="42" t="str">
        <f t="shared" si="48"/>
        <v>Q2-2025</v>
      </c>
      <c r="E374" s="42">
        <v>45757</v>
      </c>
      <c r="F374" s="42">
        <f t="shared" si="49"/>
        <v>45757</v>
      </c>
      <c r="G374" s="43">
        <f t="shared" si="50"/>
        <v>6</v>
      </c>
      <c r="H374" s="29">
        <f>IF(Table1[[#This Row],[LeadTimeDays]]&lt;=7,1,0)</f>
        <v>1</v>
      </c>
      <c r="I374" s="44" t="s">
        <v>649</v>
      </c>
      <c r="J374" s="44" t="s">
        <v>658</v>
      </c>
      <c r="K374" s="44" t="s">
        <v>674</v>
      </c>
      <c r="L374" s="30" t="str">
        <f t="shared" si="51"/>
        <v>Europe→United Kingdom→Birmingham</v>
      </c>
      <c r="M374" s="44" t="s">
        <v>703</v>
      </c>
      <c r="N374" s="44" t="s">
        <v>711</v>
      </c>
      <c r="O374" s="44" t="s">
        <v>725</v>
      </c>
      <c r="P374" s="44" t="s">
        <v>728</v>
      </c>
      <c r="Q374" s="44" t="s">
        <v>1107</v>
      </c>
      <c r="R374" s="45">
        <v>290.14</v>
      </c>
      <c r="S374" s="45">
        <v>250.73</v>
      </c>
      <c r="T374" s="45" t="str">
        <f>IF('standardised dimensions'!$R374&lt;=_xlfn.PERCENTILE.INC( R374:R995,0.25),"Low",IF(S374&lt;=_xlfn.PERCENTILE.INC(R374:R995,0.5),"Medium","High"))</f>
        <v>Low</v>
      </c>
      <c r="U374" s="46">
        <v>3.4000000000000002E-2</v>
      </c>
      <c r="V374" s="43">
        <v>17</v>
      </c>
      <c r="W374" s="45">
        <f t="shared" si="45"/>
        <v>4117.4880599999997</v>
      </c>
      <c r="X374" s="45">
        <f t="shared" si="46"/>
        <v>4932.38</v>
      </c>
      <c r="Y374" s="45">
        <f t="shared" si="52"/>
        <v>-814.89194000000043</v>
      </c>
      <c r="Z374" s="46">
        <f t="shared" si="53"/>
        <v>-0.19790997038131072</v>
      </c>
    </row>
    <row r="375" spans="1:26" x14ac:dyDescent="0.3">
      <c r="A375" s="35" t="s">
        <v>388</v>
      </c>
      <c r="B375" s="36">
        <v>45429</v>
      </c>
      <c r="C375" s="36" t="str">
        <f t="shared" si="47"/>
        <v>May-2024</v>
      </c>
      <c r="D375" s="36" t="str">
        <f t="shared" si="48"/>
        <v>Q2-2024</v>
      </c>
      <c r="E375" s="36">
        <v>45439</v>
      </c>
      <c r="F375" s="36">
        <f t="shared" si="49"/>
        <v>45439</v>
      </c>
      <c r="G375" s="37">
        <f t="shared" si="50"/>
        <v>10</v>
      </c>
      <c r="H375" s="29">
        <f>IF(Table1[[#This Row],[LeadTimeDays]]&lt;=7,1,0)</f>
        <v>0</v>
      </c>
      <c r="I375" s="38" t="s">
        <v>648</v>
      </c>
      <c r="J375" s="38" t="s">
        <v>660</v>
      </c>
      <c r="K375" s="38" t="s">
        <v>697</v>
      </c>
      <c r="L375" s="30" t="str">
        <f t="shared" si="51"/>
        <v>Americas→USA→Austin</v>
      </c>
      <c r="M375" s="38" t="s">
        <v>703</v>
      </c>
      <c r="N375" s="38" t="s">
        <v>708</v>
      </c>
      <c r="O375" s="38" t="s">
        <v>712</v>
      </c>
      <c r="P375" s="38" t="s">
        <v>730</v>
      </c>
      <c r="Q375" s="38" t="s">
        <v>1108</v>
      </c>
      <c r="R375" s="39">
        <v>1484.23</v>
      </c>
      <c r="S375" s="39">
        <v>3472.81</v>
      </c>
      <c r="T375" s="39" t="str">
        <f>IF('standardised dimensions'!$R375&lt;=_xlfn.PERCENTILE.INC( R375:R996,0.25),"Low",IF(S375&lt;=_xlfn.PERCENTILE.INC(R375:R996,0.5),"Medium","High"))</f>
        <v>High</v>
      </c>
      <c r="U375" s="40">
        <v>0.25600000000000001</v>
      </c>
      <c r="V375" s="37">
        <v>12</v>
      </c>
      <c r="W375" s="39">
        <f t="shared" si="45"/>
        <v>31005.24768</v>
      </c>
      <c r="X375" s="39">
        <f t="shared" si="46"/>
        <v>17810.760000000002</v>
      </c>
      <c r="Y375" s="39">
        <f t="shared" si="52"/>
        <v>13194.487679999998</v>
      </c>
      <c r="Z375" s="40">
        <f t="shared" si="53"/>
        <v>0.42555659661803413</v>
      </c>
    </row>
    <row r="376" spans="1:26" x14ac:dyDescent="0.3">
      <c r="A376" s="41" t="s">
        <v>389</v>
      </c>
      <c r="B376" s="42">
        <v>45354</v>
      </c>
      <c r="C376" s="42" t="str">
        <f t="shared" si="47"/>
        <v>Mar-2024</v>
      </c>
      <c r="D376" s="42" t="str">
        <f t="shared" si="48"/>
        <v>Q1-2024</v>
      </c>
      <c r="E376" s="42">
        <v>45370</v>
      </c>
      <c r="F376" s="42">
        <f t="shared" si="49"/>
        <v>45370</v>
      </c>
      <c r="G376" s="43">
        <f t="shared" si="50"/>
        <v>16</v>
      </c>
      <c r="H376" s="29">
        <f>IF(Table1[[#This Row],[LeadTimeDays]]&lt;=7,1,0)</f>
        <v>0</v>
      </c>
      <c r="I376" s="44" t="s">
        <v>647</v>
      </c>
      <c r="J376" s="44" t="s">
        <v>659</v>
      </c>
      <c r="K376" s="44" t="s">
        <v>699</v>
      </c>
      <c r="L376" s="30" t="str">
        <f t="shared" si="51"/>
        <v>Asia→China→Beijing</v>
      </c>
      <c r="M376" s="44" t="s">
        <v>704</v>
      </c>
      <c r="N376" s="44" t="s">
        <v>710</v>
      </c>
      <c r="O376" s="44" t="s">
        <v>715</v>
      </c>
      <c r="P376" s="44" t="s">
        <v>730</v>
      </c>
      <c r="Q376" s="44" t="s">
        <v>1109</v>
      </c>
      <c r="R376" s="45">
        <v>988.83</v>
      </c>
      <c r="S376" s="45">
        <v>1206.04</v>
      </c>
      <c r="T376" s="45" t="str">
        <f>IF('standardised dimensions'!$R376&lt;=_xlfn.PERCENTILE.INC( R376:R997,0.25),"Low",IF(S376&lt;=_xlfn.PERCENTILE.INC(R376:R997,0.5),"Medium","High"))</f>
        <v>High</v>
      </c>
      <c r="U376" s="46">
        <v>6.3E-2</v>
      </c>
      <c r="V376" s="43">
        <v>34</v>
      </c>
      <c r="W376" s="45">
        <f t="shared" si="45"/>
        <v>38422.022320000004</v>
      </c>
      <c r="X376" s="45">
        <f t="shared" si="46"/>
        <v>33620.22</v>
      </c>
      <c r="Y376" s="45">
        <f t="shared" si="52"/>
        <v>4801.8023200000025</v>
      </c>
      <c r="Z376" s="46">
        <f t="shared" si="53"/>
        <v>0.12497526236406606</v>
      </c>
    </row>
    <row r="377" spans="1:26" x14ac:dyDescent="0.3">
      <c r="A377" s="35" t="s">
        <v>390</v>
      </c>
      <c r="B377" s="36">
        <v>45835</v>
      </c>
      <c r="C377" s="36" t="str">
        <f t="shared" si="47"/>
        <v>Jun-2025</v>
      </c>
      <c r="D377" s="36" t="str">
        <f t="shared" si="48"/>
        <v>Q2-2025</v>
      </c>
      <c r="E377" s="36">
        <v>45849</v>
      </c>
      <c r="F377" s="36">
        <f t="shared" si="49"/>
        <v>45849</v>
      </c>
      <c r="G377" s="37">
        <f t="shared" si="50"/>
        <v>14</v>
      </c>
      <c r="H377" s="29">
        <f>IF(Table1[[#This Row],[LeadTimeDays]]&lt;=7,1,0)</f>
        <v>0</v>
      </c>
      <c r="I377" s="38" t="s">
        <v>647</v>
      </c>
      <c r="J377" s="38" t="s">
        <v>659</v>
      </c>
      <c r="K377" s="38" t="s">
        <v>685</v>
      </c>
      <c r="L377" s="30" t="str">
        <f t="shared" si="51"/>
        <v>Asia→China→Shanghai</v>
      </c>
      <c r="M377" s="38" t="s">
        <v>705</v>
      </c>
      <c r="N377" s="38" t="s">
        <v>709</v>
      </c>
      <c r="O377" s="38" t="s">
        <v>716</v>
      </c>
      <c r="P377" s="38" t="s">
        <v>729</v>
      </c>
      <c r="Q377" s="38" t="s">
        <v>1110</v>
      </c>
      <c r="R377" s="39">
        <v>1227.7</v>
      </c>
      <c r="S377" s="39">
        <v>2197.23</v>
      </c>
      <c r="T377" s="39" t="str">
        <f>IF('standardised dimensions'!$R377&lt;=_xlfn.PERCENTILE.INC( R377:R998,0.25),"Low",IF(S377&lt;=_xlfn.PERCENTILE.INC(R377:R998,0.5),"Medium","High"))</f>
        <v>High</v>
      </c>
      <c r="U377" s="40">
        <v>9.9000000000000005E-2</v>
      </c>
      <c r="V377" s="37">
        <v>22</v>
      </c>
      <c r="W377" s="39">
        <f t="shared" si="45"/>
        <v>43553.493060000001</v>
      </c>
      <c r="X377" s="39">
        <f t="shared" si="46"/>
        <v>27009.4</v>
      </c>
      <c r="Y377" s="39">
        <f t="shared" si="52"/>
        <v>16544.093059999999</v>
      </c>
      <c r="Z377" s="40">
        <f t="shared" si="53"/>
        <v>0.37985685871873898</v>
      </c>
    </row>
    <row r="378" spans="1:26" x14ac:dyDescent="0.3">
      <c r="A378" s="41" t="s">
        <v>391</v>
      </c>
      <c r="B378" s="42">
        <v>44998</v>
      </c>
      <c r="C378" s="42" t="str">
        <f t="shared" si="47"/>
        <v>Mar-2023</v>
      </c>
      <c r="D378" s="42" t="str">
        <f t="shared" si="48"/>
        <v>Q1-2023</v>
      </c>
      <c r="E378" s="42">
        <v>45020</v>
      </c>
      <c r="F378" s="42">
        <f t="shared" si="49"/>
        <v>45020</v>
      </c>
      <c r="G378" s="43">
        <f t="shared" si="50"/>
        <v>22</v>
      </c>
      <c r="H378" s="29">
        <f>IF(Table1[[#This Row],[LeadTimeDays]]&lt;=7,1,0)</f>
        <v>0</v>
      </c>
      <c r="I378" s="44" t="s">
        <v>646</v>
      </c>
      <c r="J378" s="44" t="s">
        <v>661</v>
      </c>
      <c r="K378" s="44" t="s">
        <v>687</v>
      </c>
      <c r="L378" s="30" t="str">
        <f t="shared" si="51"/>
        <v>Africa→South Africa→Durban</v>
      </c>
      <c r="M378" s="44" t="s">
        <v>705</v>
      </c>
      <c r="N378" s="44" t="s">
        <v>707</v>
      </c>
      <c r="O378" s="44" t="s">
        <v>720</v>
      </c>
      <c r="P378" s="44" t="s">
        <v>727</v>
      </c>
      <c r="Q378" s="44" t="s">
        <v>1111</v>
      </c>
      <c r="R378" s="45">
        <v>1113.7</v>
      </c>
      <c r="S378" s="45">
        <v>1620.6</v>
      </c>
      <c r="T378" s="45" t="str">
        <f>IF('standardised dimensions'!$R378&lt;=_xlfn.PERCENTILE.INC( R378:R999,0.25),"Low",IF(S378&lt;=_xlfn.PERCENTILE.INC(R378:R999,0.5),"Medium","High"))</f>
        <v>High</v>
      </c>
      <c r="U378" s="46">
        <v>0.13900000000000001</v>
      </c>
      <c r="V378" s="43">
        <v>11</v>
      </c>
      <c r="W378" s="45">
        <f t="shared" si="45"/>
        <v>15348.702599999999</v>
      </c>
      <c r="X378" s="45">
        <f t="shared" si="46"/>
        <v>12250.7</v>
      </c>
      <c r="Y378" s="45">
        <f t="shared" si="52"/>
        <v>3098.002599999998</v>
      </c>
      <c r="Z378" s="46">
        <f t="shared" si="53"/>
        <v>0.20184133348182787</v>
      </c>
    </row>
    <row r="379" spans="1:26" x14ac:dyDescent="0.3">
      <c r="A379" s="35" t="s">
        <v>392</v>
      </c>
      <c r="B379" s="36">
        <v>45664</v>
      </c>
      <c r="C379" s="36" t="str">
        <f t="shared" si="47"/>
        <v>Jan-2025</v>
      </c>
      <c r="D379" s="36" t="str">
        <f t="shared" si="48"/>
        <v>Q1-2025</v>
      </c>
      <c r="E379" s="36">
        <v>45677</v>
      </c>
      <c r="F379" s="36">
        <f t="shared" si="49"/>
        <v>45677</v>
      </c>
      <c r="G379" s="37">
        <f t="shared" si="50"/>
        <v>13</v>
      </c>
      <c r="H379" s="29">
        <f>IF(Table1[[#This Row],[LeadTimeDays]]&lt;=7,1,0)</f>
        <v>0</v>
      </c>
      <c r="I379" s="38" t="s">
        <v>646</v>
      </c>
      <c r="J379" s="38" t="s">
        <v>661</v>
      </c>
      <c r="K379" s="38" t="s">
        <v>695</v>
      </c>
      <c r="L379" s="30" t="str">
        <f t="shared" si="51"/>
        <v>Africa→South Africa→Cape Town</v>
      </c>
      <c r="M379" s="38" t="s">
        <v>701</v>
      </c>
      <c r="N379" s="38" t="s">
        <v>711</v>
      </c>
      <c r="O379" s="38" t="s">
        <v>723</v>
      </c>
      <c r="P379" s="38" t="s">
        <v>729</v>
      </c>
      <c r="Q379" s="38" t="s">
        <v>1112</v>
      </c>
      <c r="R379" s="39">
        <v>432.13</v>
      </c>
      <c r="S379" s="39">
        <v>1034.6600000000001</v>
      </c>
      <c r="T379" s="39" t="str">
        <f>IF('standardised dimensions'!$R379&lt;=_xlfn.PERCENTILE.INC( R379:R1000,0.25),"Low",IF(S379&lt;=_xlfn.PERCENTILE.INC(R379:R1000,0.5),"Medium","High"))</f>
        <v>High</v>
      </c>
      <c r="U379" s="40">
        <v>9.1999999999999998E-2</v>
      </c>
      <c r="V379" s="37">
        <v>7</v>
      </c>
      <c r="W379" s="39">
        <f t="shared" si="45"/>
        <v>6576.298960000001</v>
      </c>
      <c r="X379" s="39">
        <f t="shared" si="46"/>
        <v>3024.91</v>
      </c>
      <c r="Y379" s="39">
        <f t="shared" si="52"/>
        <v>3551.3889600000011</v>
      </c>
      <c r="Z379" s="40">
        <f t="shared" si="53"/>
        <v>0.54002851476204794</v>
      </c>
    </row>
    <row r="380" spans="1:26" x14ac:dyDescent="0.3">
      <c r="A380" s="41" t="s">
        <v>393</v>
      </c>
      <c r="B380" s="42">
        <v>45694</v>
      </c>
      <c r="C380" s="42" t="str">
        <f t="shared" si="47"/>
        <v>Feb-2025</v>
      </c>
      <c r="D380" s="42" t="str">
        <f t="shared" si="48"/>
        <v>Q1-2025</v>
      </c>
      <c r="E380" s="42">
        <v>45703</v>
      </c>
      <c r="F380" s="42">
        <f t="shared" si="49"/>
        <v>45703</v>
      </c>
      <c r="G380" s="43">
        <f t="shared" si="50"/>
        <v>9</v>
      </c>
      <c r="H380" s="29">
        <f>IF(Table1[[#This Row],[LeadTimeDays]]&lt;=7,1,0)</f>
        <v>0</v>
      </c>
      <c r="I380" s="44" t="s">
        <v>648</v>
      </c>
      <c r="J380" s="44" t="s">
        <v>655</v>
      </c>
      <c r="K380" s="44" t="s">
        <v>670</v>
      </c>
      <c r="L380" s="30" t="str">
        <f t="shared" si="51"/>
        <v>Americas→Brazil→São Paulo</v>
      </c>
      <c r="M380" s="44" t="s">
        <v>703</v>
      </c>
      <c r="N380" s="44" t="s">
        <v>710</v>
      </c>
      <c r="O380" s="44" t="s">
        <v>721</v>
      </c>
      <c r="P380" s="44" t="s">
        <v>729</v>
      </c>
      <c r="Q380" s="44" t="s">
        <v>1113</v>
      </c>
      <c r="R380" s="45">
        <v>837.39</v>
      </c>
      <c r="S380" s="45">
        <v>1905.42</v>
      </c>
      <c r="T380" s="45" t="str">
        <f>IF('standardised dimensions'!$R380&lt;=_xlfn.PERCENTILE.INC( R380:R1001,0.25),"Low",IF(S380&lt;=_xlfn.PERCENTILE.INC(R380:R1001,0.5),"Medium","High"))</f>
        <v>High</v>
      </c>
      <c r="U380" s="46">
        <v>3.2000000000000001E-2</v>
      </c>
      <c r="V380" s="43">
        <v>18</v>
      </c>
      <c r="W380" s="45">
        <f t="shared" si="45"/>
        <v>33200.038079999998</v>
      </c>
      <c r="X380" s="45">
        <f t="shared" si="46"/>
        <v>15073.02</v>
      </c>
      <c r="Y380" s="45">
        <f t="shared" si="52"/>
        <v>18127.018079999998</v>
      </c>
      <c r="Z380" s="46">
        <f t="shared" si="53"/>
        <v>0.54599389423350919</v>
      </c>
    </row>
    <row r="381" spans="1:26" x14ac:dyDescent="0.3">
      <c r="A381" s="35" t="s">
        <v>394</v>
      </c>
      <c r="B381" s="36">
        <v>45688</v>
      </c>
      <c r="C381" s="36" t="str">
        <f t="shared" si="47"/>
        <v>Jan-2025</v>
      </c>
      <c r="D381" s="36" t="str">
        <f t="shared" si="48"/>
        <v>Q1-2025</v>
      </c>
      <c r="E381" s="36">
        <v>45705</v>
      </c>
      <c r="F381" s="36">
        <f t="shared" si="49"/>
        <v>45705</v>
      </c>
      <c r="G381" s="37">
        <f t="shared" si="50"/>
        <v>17</v>
      </c>
      <c r="H381" s="29">
        <f>IF(Table1[[#This Row],[LeadTimeDays]]&lt;=7,1,0)</f>
        <v>0</v>
      </c>
      <c r="I381" s="38" t="s">
        <v>649</v>
      </c>
      <c r="J381" s="38" t="s">
        <v>658</v>
      </c>
      <c r="K381" s="38" t="s">
        <v>683</v>
      </c>
      <c r="L381" s="30" t="str">
        <f t="shared" si="51"/>
        <v>Europe→United Kingdom→London</v>
      </c>
      <c r="M381" s="38" t="s">
        <v>706</v>
      </c>
      <c r="N381" s="38" t="s">
        <v>707</v>
      </c>
      <c r="O381" s="38" t="s">
        <v>722</v>
      </c>
      <c r="P381" s="38" t="s">
        <v>727</v>
      </c>
      <c r="Q381" s="38" t="s">
        <v>812</v>
      </c>
      <c r="R381" s="39">
        <v>378.26</v>
      </c>
      <c r="S381" s="39">
        <v>541.55999999999995</v>
      </c>
      <c r="T381" s="39" t="str">
        <f>IF('standardised dimensions'!$R381&lt;=_xlfn.PERCENTILE.INC( R381:R1002,0.25),"Low",IF(S381&lt;=_xlfn.PERCENTILE.INC(R381:R1002,0.5),"Medium","High"))</f>
        <v>Medium</v>
      </c>
      <c r="U381" s="40">
        <v>0.16300000000000001</v>
      </c>
      <c r="V381" s="37">
        <v>25</v>
      </c>
      <c r="W381" s="39">
        <f t="shared" si="45"/>
        <v>11332.142999999998</v>
      </c>
      <c r="X381" s="39">
        <f t="shared" si="46"/>
        <v>9456.5</v>
      </c>
      <c r="Y381" s="39">
        <f t="shared" si="52"/>
        <v>1875.6429999999982</v>
      </c>
      <c r="Z381" s="40">
        <f t="shared" si="53"/>
        <v>0.16551529573885526</v>
      </c>
    </row>
    <row r="382" spans="1:26" x14ac:dyDescent="0.3">
      <c r="A382" s="41" t="s">
        <v>395</v>
      </c>
      <c r="B382" s="42">
        <v>45876</v>
      </c>
      <c r="C382" s="42" t="str">
        <f t="shared" si="47"/>
        <v>Aug-2025</v>
      </c>
      <c r="D382" s="42" t="str">
        <f t="shared" si="48"/>
        <v>Q3-2025</v>
      </c>
      <c r="E382" s="42">
        <v>45906</v>
      </c>
      <c r="F382" s="42">
        <f t="shared" si="49"/>
        <v>45906</v>
      </c>
      <c r="G382" s="43">
        <f t="shared" si="50"/>
        <v>30</v>
      </c>
      <c r="H382" s="29">
        <f>IF(Table1[[#This Row],[LeadTimeDays]]&lt;=7,1,0)</f>
        <v>0</v>
      </c>
      <c r="I382" s="44" t="s">
        <v>648</v>
      </c>
      <c r="J382" s="44" t="s">
        <v>653</v>
      </c>
      <c r="K382" s="44" t="s">
        <v>681</v>
      </c>
      <c r="L382" s="30" t="str">
        <f t="shared" si="51"/>
        <v>Americas→Canada→Montreal</v>
      </c>
      <c r="M382" s="44" t="s">
        <v>702</v>
      </c>
      <c r="N382" s="44" t="s">
        <v>711</v>
      </c>
      <c r="O382" s="44" t="s">
        <v>724</v>
      </c>
      <c r="P382" s="44" t="s">
        <v>729</v>
      </c>
      <c r="Q382" s="44" t="s">
        <v>1114</v>
      </c>
      <c r="R382" s="45">
        <v>833.73</v>
      </c>
      <c r="S382" s="45">
        <v>1116.5999999999999</v>
      </c>
      <c r="T382" s="45" t="str">
        <f>IF('standardised dimensions'!$R382&lt;=_xlfn.PERCENTILE.INC( R382:R1003,0.25),"Low",IF(S382&lt;=_xlfn.PERCENTILE.INC(R382:R1003,0.5),"Medium","High"))</f>
        <v>High</v>
      </c>
      <c r="U382" s="46">
        <v>0.17599999999999999</v>
      </c>
      <c r="V382" s="43">
        <v>14</v>
      </c>
      <c r="W382" s="45">
        <f t="shared" si="45"/>
        <v>12881.097599999999</v>
      </c>
      <c r="X382" s="45">
        <f t="shared" si="46"/>
        <v>11672.220000000001</v>
      </c>
      <c r="Y382" s="45">
        <f t="shared" si="52"/>
        <v>1208.877599999998</v>
      </c>
      <c r="Z382" s="46">
        <f t="shared" si="53"/>
        <v>9.3848958958279924E-2</v>
      </c>
    </row>
    <row r="383" spans="1:26" x14ac:dyDescent="0.3">
      <c r="A383" s="35" t="s">
        <v>396</v>
      </c>
      <c r="B383" s="36">
        <v>45861</v>
      </c>
      <c r="C383" s="36" t="str">
        <f t="shared" si="47"/>
        <v>Jul-2025</v>
      </c>
      <c r="D383" s="36" t="str">
        <f t="shared" si="48"/>
        <v>Q3-2025</v>
      </c>
      <c r="E383" s="36">
        <v>45886</v>
      </c>
      <c r="F383" s="36">
        <f t="shared" si="49"/>
        <v>45886</v>
      </c>
      <c r="G383" s="37">
        <f t="shared" si="50"/>
        <v>25</v>
      </c>
      <c r="H383" s="29">
        <f>IF(Table1[[#This Row],[LeadTimeDays]]&lt;=7,1,0)</f>
        <v>0</v>
      </c>
      <c r="I383" s="38" t="s">
        <v>649</v>
      </c>
      <c r="J383" s="38" t="s">
        <v>658</v>
      </c>
      <c r="K383" s="38" t="s">
        <v>674</v>
      </c>
      <c r="L383" s="30" t="str">
        <f t="shared" si="51"/>
        <v>Europe→United Kingdom→Birmingham</v>
      </c>
      <c r="M383" s="38" t="s">
        <v>702</v>
      </c>
      <c r="N383" s="38" t="s">
        <v>708</v>
      </c>
      <c r="O383" s="38" t="s">
        <v>714</v>
      </c>
      <c r="P383" s="38" t="s">
        <v>728</v>
      </c>
      <c r="Q383" s="38" t="s">
        <v>1115</v>
      </c>
      <c r="R383" s="39">
        <v>1142.06</v>
      </c>
      <c r="S383" s="39">
        <v>1455</v>
      </c>
      <c r="T383" s="39" t="str">
        <f>IF('standardised dimensions'!$R383&lt;=_xlfn.PERCENTILE.INC( R383:R1004,0.25),"Low",IF(S383&lt;=_xlfn.PERCENTILE.INC(R383:R1004,0.5),"Medium","High"))</f>
        <v>High</v>
      </c>
      <c r="U383" s="40">
        <v>7.8E-2</v>
      </c>
      <c r="V383" s="37">
        <v>28</v>
      </c>
      <c r="W383" s="39">
        <f t="shared" si="45"/>
        <v>37562.28</v>
      </c>
      <c r="X383" s="39">
        <f t="shared" si="46"/>
        <v>31977.68</v>
      </c>
      <c r="Y383" s="39">
        <f t="shared" si="52"/>
        <v>5584.5999999999985</v>
      </c>
      <c r="Z383" s="40">
        <f t="shared" si="53"/>
        <v>0.1486757459877302</v>
      </c>
    </row>
    <row r="384" spans="1:26" x14ac:dyDescent="0.3">
      <c r="A384" s="41" t="s">
        <v>397</v>
      </c>
      <c r="B384" s="42">
        <v>45097</v>
      </c>
      <c r="C384" s="42" t="str">
        <f t="shared" si="47"/>
        <v>Jun-2023</v>
      </c>
      <c r="D384" s="42" t="str">
        <f t="shared" si="48"/>
        <v>Q2-2023</v>
      </c>
      <c r="E384" s="42">
        <v>45115</v>
      </c>
      <c r="F384" s="42">
        <f t="shared" si="49"/>
        <v>45115</v>
      </c>
      <c r="G384" s="43">
        <f t="shared" si="50"/>
        <v>18</v>
      </c>
      <c r="H384" s="29">
        <f>IF(Table1[[#This Row],[LeadTimeDays]]&lt;=7,1,0)</f>
        <v>0</v>
      </c>
      <c r="I384" s="44" t="s">
        <v>648</v>
      </c>
      <c r="J384" s="44" t="s">
        <v>660</v>
      </c>
      <c r="K384" s="44" t="s">
        <v>700</v>
      </c>
      <c r="L384" s="30" t="str">
        <f t="shared" si="51"/>
        <v>Americas→USA→New York</v>
      </c>
      <c r="M384" s="44" t="s">
        <v>704</v>
      </c>
      <c r="N384" s="44" t="s">
        <v>709</v>
      </c>
      <c r="O384" s="44" t="s">
        <v>719</v>
      </c>
      <c r="P384" s="44" t="s">
        <v>729</v>
      </c>
      <c r="Q384" s="44" t="s">
        <v>1116</v>
      </c>
      <c r="R384" s="45">
        <v>1145.53</v>
      </c>
      <c r="S384" s="45">
        <v>1278.3</v>
      </c>
      <c r="T384" s="45" t="str">
        <f>IF('standardised dimensions'!$R384&lt;=_xlfn.PERCENTILE.INC( R384:R1005,0.25),"Low",IF(S384&lt;=_xlfn.PERCENTILE.INC(R384:R1005,0.5),"Medium","High"))</f>
        <v>High</v>
      </c>
      <c r="U384" s="46">
        <v>0.09</v>
      </c>
      <c r="V384" s="43">
        <v>41</v>
      </c>
      <c r="W384" s="45">
        <f t="shared" si="45"/>
        <v>47693.373</v>
      </c>
      <c r="X384" s="45">
        <f t="shared" si="46"/>
        <v>46966.729999999996</v>
      </c>
      <c r="Y384" s="45">
        <f t="shared" si="52"/>
        <v>726.64300000000367</v>
      </c>
      <c r="Z384" s="46">
        <f t="shared" si="53"/>
        <v>1.5235722581416158E-2</v>
      </c>
    </row>
    <row r="385" spans="1:26" x14ac:dyDescent="0.3">
      <c r="A385" s="35" t="s">
        <v>398</v>
      </c>
      <c r="B385" s="36">
        <v>45491</v>
      </c>
      <c r="C385" s="36" t="str">
        <f t="shared" si="47"/>
        <v>Jul-2024</v>
      </c>
      <c r="D385" s="36" t="str">
        <f t="shared" si="48"/>
        <v>Q3-2024</v>
      </c>
      <c r="E385" s="36">
        <v>45511</v>
      </c>
      <c r="F385" s="36">
        <f t="shared" si="49"/>
        <v>45511</v>
      </c>
      <c r="G385" s="37">
        <f t="shared" si="50"/>
        <v>20</v>
      </c>
      <c r="H385" s="29">
        <f>IF(Table1[[#This Row],[LeadTimeDays]]&lt;=7,1,0)</f>
        <v>0</v>
      </c>
      <c r="I385" s="38" t="s">
        <v>649</v>
      </c>
      <c r="J385" s="38" t="s">
        <v>657</v>
      </c>
      <c r="K385" s="38" t="s">
        <v>673</v>
      </c>
      <c r="L385" s="30" t="str">
        <f t="shared" si="51"/>
        <v>Europe→France→Marseille</v>
      </c>
      <c r="M385" s="38" t="s">
        <v>701</v>
      </c>
      <c r="N385" s="38" t="s">
        <v>707</v>
      </c>
      <c r="O385" s="38" t="s">
        <v>721</v>
      </c>
      <c r="P385" s="38" t="s">
        <v>732</v>
      </c>
      <c r="Q385" s="38" t="s">
        <v>1117</v>
      </c>
      <c r="R385" s="39">
        <v>941.35</v>
      </c>
      <c r="S385" s="39">
        <v>899.83</v>
      </c>
      <c r="T385" s="39" t="str">
        <f>IF('standardised dimensions'!$R385&lt;=_xlfn.PERCENTILE.INC( R385:R1006,0.25),"Low",IF(S385&lt;=_xlfn.PERCENTILE.INC(R385:R1006,0.5),"Medium","High"))</f>
        <v>High</v>
      </c>
      <c r="U385" s="40">
        <v>5.8000000000000003E-2</v>
      </c>
      <c r="V385" s="37">
        <v>18</v>
      </c>
      <c r="W385" s="39">
        <f t="shared" si="45"/>
        <v>15257.51748</v>
      </c>
      <c r="X385" s="39">
        <f t="shared" si="46"/>
        <v>16944.3</v>
      </c>
      <c r="Y385" s="39">
        <f t="shared" si="52"/>
        <v>-1686.7825199999988</v>
      </c>
      <c r="Z385" s="40">
        <f t="shared" si="53"/>
        <v>-0.11055419220139073</v>
      </c>
    </row>
    <row r="386" spans="1:26" x14ac:dyDescent="0.3">
      <c r="A386" s="41" t="s">
        <v>399</v>
      </c>
      <c r="B386" s="42">
        <v>45066</v>
      </c>
      <c r="C386" s="42" t="str">
        <f t="shared" si="47"/>
        <v>May-2023</v>
      </c>
      <c r="D386" s="42" t="str">
        <f t="shared" si="48"/>
        <v>Q2-2023</v>
      </c>
      <c r="E386" s="42">
        <v>45096</v>
      </c>
      <c r="F386" s="42">
        <f t="shared" si="49"/>
        <v>45096</v>
      </c>
      <c r="G386" s="43">
        <f t="shared" si="50"/>
        <v>30</v>
      </c>
      <c r="H386" s="29">
        <f>IF(Table1[[#This Row],[LeadTimeDays]]&lt;=7,1,0)</f>
        <v>0</v>
      </c>
      <c r="I386" s="44" t="s">
        <v>647</v>
      </c>
      <c r="J386" s="44" t="s">
        <v>654</v>
      </c>
      <c r="K386" s="44" t="s">
        <v>680</v>
      </c>
      <c r="L386" s="30" t="str">
        <f t="shared" si="51"/>
        <v>Asia→India→Delhi</v>
      </c>
      <c r="M386" s="44" t="s">
        <v>703</v>
      </c>
      <c r="N386" s="44" t="s">
        <v>709</v>
      </c>
      <c r="O386" s="44" t="s">
        <v>722</v>
      </c>
      <c r="P386" s="44" t="s">
        <v>731</v>
      </c>
      <c r="Q386" s="44" t="s">
        <v>1118</v>
      </c>
      <c r="R386" s="45">
        <v>1161.2</v>
      </c>
      <c r="S386" s="45">
        <v>878.73</v>
      </c>
      <c r="T386" s="45" t="str">
        <f>IF('standardised dimensions'!$R386&lt;=_xlfn.PERCENTILE.INC( R386:R1007,0.25),"Low",IF(S386&lt;=_xlfn.PERCENTILE.INC(R386:R1007,0.5),"Medium","High"))</f>
        <v>High</v>
      </c>
      <c r="U386" s="46">
        <v>0.19</v>
      </c>
      <c r="V386" s="43">
        <v>31</v>
      </c>
      <c r="W386" s="45">
        <f t="shared" ref="W386:W449" si="54">S386*V386*(1-U386)</f>
        <v>22064.910300000003</v>
      </c>
      <c r="X386" s="45">
        <f t="shared" ref="X386:X449" si="55">R386*V386</f>
        <v>35997.200000000004</v>
      </c>
      <c r="Y386" s="45">
        <f t="shared" si="52"/>
        <v>-13932.289700000001</v>
      </c>
      <c r="Z386" s="46">
        <f t="shared" si="53"/>
        <v>-0.63142290227212028</v>
      </c>
    </row>
    <row r="387" spans="1:26" x14ac:dyDescent="0.3">
      <c r="A387" s="35" t="s">
        <v>400</v>
      </c>
      <c r="B387" s="36">
        <v>45789</v>
      </c>
      <c r="C387" s="36" t="str">
        <f t="shared" ref="C387:C450" si="56">TEXT(B387,"MMM-YYYY")</f>
        <v>May-2025</v>
      </c>
      <c r="D387" s="36" t="str">
        <f t="shared" ref="D387:D450" si="57">"Q"&amp;ROUNDUP(MONTH(B387)/3,0)&amp;"-"&amp;YEAR(B387)</f>
        <v>Q2-2025</v>
      </c>
      <c r="E387" s="36">
        <v>45803</v>
      </c>
      <c r="F387" s="36">
        <f t="shared" ref="F387:F450" si="58">IF(E387&lt;B387,B387,E387)</f>
        <v>45803</v>
      </c>
      <c r="G387" s="37">
        <f t="shared" ref="G387:G450" si="59">F387-B387</f>
        <v>14</v>
      </c>
      <c r="H387" s="29">
        <f>IF(Table1[[#This Row],[LeadTimeDays]]&lt;=7,1,0)</f>
        <v>0</v>
      </c>
      <c r="I387" s="38" t="s">
        <v>647</v>
      </c>
      <c r="J387" s="38" t="s">
        <v>654</v>
      </c>
      <c r="K387" s="38" t="s">
        <v>696</v>
      </c>
      <c r="L387" s="30" t="str">
        <f t="shared" ref="L387:L450" si="60">CONCATENATE(I387&amp;"→"&amp;J387&amp;"→"&amp;K387)</f>
        <v>Asia→India→Hyderabad</v>
      </c>
      <c r="M387" s="38" t="s">
        <v>701</v>
      </c>
      <c r="N387" s="38" t="s">
        <v>709</v>
      </c>
      <c r="O387" s="38" t="s">
        <v>715</v>
      </c>
      <c r="P387" s="38" t="s">
        <v>728</v>
      </c>
      <c r="Q387" s="38" t="s">
        <v>1119</v>
      </c>
      <c r="R387" s="39">
        <v>320.12</v>
      </c>
      <c r="S387" s="39">
        <v>594.41999999999996</v>
      </c>
      <c r="T387" s="39" t="str">
        <f>IF('standardised dimensions'!$R387&lt;=_xlfn.PERCENTILE.INC( R387:R1008,0.25),"Low",IF(S387&lt;=_xlfn.PERCENTILE.INC(R387:R1008,0.5),"Medium","High"))</f>
        <v>Medium</v>
      </c>
      <c r="U387" s="40">
        <v>0.104</v>
      </c>
      <c r="V387" s="37">
        <v>18</v>
      </c>
      <c r="W387" s="39">
        <f t="shared" si="54"/>
        <v>9586.8057599999993</v>
      </c>
      <c r="X387" s="39">
        <f t="shared" si="55"/>
        <v>5762.16</v>
      </c>
      <c r="Y387" s="39">
        <f t="shared" ref="Y387:Y450" si="61">W387-X387</f>
        <v>3824.6457599999994</v>
      </c>
      <c r="Z387" s="40">
        <f t="shared" ref="Z387:Z450" si="62">IF(W387=0,0,Y387/W387)</f>
        <v>0.39894891538931104</v>
      </c>
    </row>
    <row r="388" spans="1:26" x14ac:dyDescent="0.3">
      <c r="A388" s="41" t="s">
        <v>401</v>
      </c>
      <c r="B388" s="42">
        <v>45419</v>
      </c>
      <c r="C388" s="42" t="str">
        <f t="shared" si="56"/>
        <v>May-2024</v>
      </c>
      <c r="D388" s="42" t="str">
        <f t="shared" si="57"/>
        <v>Q2-2024</v>
      </c>
      <c r="E388" s="42">
        <v>45424</v>
      </c>
      <c r="F388" s="42">
        <f t="shared" si="58"/>
        <v>45424</v>
      </c>
      <c r="G388" s="43">
        <f t="shared" si="59"/>
        <v>5</v>
      </c>
      <c r="H388" s="29">
        <f>IF(Table1[[#This Row],[LeadTimeDays]]&lt;=7,1,0)</f>
        <v>1</v>
      </c>
      <c r="I388" s="44" t="s">
        <v>646</v>
      </c>
      <c r="J388" s="44" t="s">
        <v>651</v>
      </c>
      <c r="K388" s="44" t="s">
        <v>669</v>
      </c>
      <c r="L388" s="30" t="str">
        <f t="shared" si="60"/>
        <v>Africa→Nigeria→Abuja</v>
      </c>
      <c r="M388" s="44" t="s">
        <v>703</v>
      </c>
      <c r="N388" s="44" t="s">
        <v>710</v>
      </c>
      <c r="O388" s="44" t="s">
        <v>716</v>
      </c>
      <c r="P388" s="44" t="s">
        <v>731</v>
      </c>
      <c r="Q388" s="44" t="s">
        <v>1120</v>
      </c>
      <c r="R388" s="45">
        <v>1163.99</v>
      </c>
      <c r="S388" s="45">
        <v>1617.85</v>
      </c>
      <c r="T388" s="45" t="str">
        <f>IF('standardised dimensions'!$R388&lt;=_xlfn.PERCENTILE.INC( R388:R1009,0.25),"Low",IF(S388&lt;=_xlfn.PERCENTILE.INC(R388:R1009,0.5),"Medium","High"))</f>
        <v>High</v>
      </c>
      <c r="U388" s="46">
        <v>0.127</v>
      </c>
      <c r="V388" s="43">
        <v>14</v>
      </c>
      <c r="W388" s="45">
        <f t="shared" si="54"/>
        <v>19773.362699999998</v>
      </c>
      <c r="X388" s="45">
        <f t="shared" si="55"/>
        <v>16295.86</v>
      </c>
      <c r="Y388" s="45">
        <f t="shared" si="61"/>
        <v>3477.5026999999973</v>
      </c>
      <c r="Z388" s="46">
        <f t="shared" si="62"/>
        <v>0.17586804797749436</v>
      </c>
    </row>
    <row r="389" spans="1:26" x14ac:dyDescent="0.3">
      <c r="A389" s="35" t="s">
        <v>402</v>
      </c>
      <c r="B389" s="36">
        <v>45199</v>
      </c>
      <c r="C389" s="36" t="str">
        <f t="shared" si="56"/>
        <v>Sep-2023</v>
      </c>
      <c r="D389" s="36" t="str">
        <f t="shared" si="57"/>
        <v>Q3-2023</v>
      </c>
      <c r="E389" s="36">
        <v>45202</v>
      </c>
      <c r="F389" s="36">
        <f t="shared" si="58"/>
        <v>45202</v>
      </c>
      <c r="G389" s="37">
        <f t="shared" si="59"/>
        <v>3</v>
      </c>
      <c r="H389" s="29">
        <f>IF(Table1[[#This Row],[LeadTimeDays]]&lt;=7,1,0)</f>
        <v>1</v>
      </c>
      <c r="I389" s="38" t="s">
        <v>647</v>
      </c>
      <c r="J389" s="38" t="s">
        <v>659</v>
      </c>
      <c r="K389" s="38" t="s">
        <v>699</v>
      </c>
      <c r="L389" s="30" t="str">
        <f t="shared" si="60"/>
        <v>Asia→China→Beijing</v>
      </c>
      <c r="M389" s="38" t="s">
        <v>703</v>
      </c>
      <c r="N389" s="38" t="s">
        <v>707</v>
      </c>
      <c r="O389" s="38" t="s">
        <v>713</v>
      </c>
      <c r="P389" s="38" t="s">
        <v>731</v>
      </c>
      <c r="Q389" s="38" t="s">
        <v>1121</v>
      </c>
      <c r="R389" s="39">
        <v>1019.36</v>
      </c>
      <c r="S389" s="39">
        <v>972.91</v>
      </c>
      <c r="T389" s="39" t="str">
        <f>IF('standardised dimensions'!$R389&lt;=_xlfn.PERCENTILE.INC( R389:R1010,0.25),"Low",IF(S389&lt;=_xlfn.PERCENTILE.INC(R389:R1010,0.5),"Medium","High"))</f>
        <v>High</v>
      </c>
      <c r="U389" s="40">
        <v>0.14699999999999999</v>
      </c>
      <c r="V389" s="37">
        <v>17</v>
      </c>
      <c r="W389" s="39">
        <f t="shared" si="54"/>
        <v>14108.16791</v>
      </c>
      <c r="X389" s="39">
        <f t="shared" si="55"/>
        <v>17329.12</v>
      </c>
      <c r="Y389" s="39">
        <f t="shared" si="61"/>
        <v>-3220.9520899999989</v>
      </c>
      <c r="Z389" s="40">
        <f t="shared" si="62"/>
        <v>-0.22830406545678819</v>
      </c>
    </row>
    <row r="390" spans="1:26" x14ac:dyDescent="0.3">
      <c r="A390" s="41" t="s">
        <v>403</v>
      </c>
      <c r="B390" s="42">
        <v>45225</v>
      </c>
      <c r="C390" s="42" t="str">
        <f t="shared" si="56"/>
        <v>Oct-2023</v>
      </c>
      <c r="D390" s="42" t="str">
        <f t="shared" si="57"/>
        <v>Q4-2023</v>
      </c>
      <c r="E390" s="42">
        <v>45235</v>
      </c>
      <c r="F390" s="42">
        <f t="shared" si="58"/>
        <v>45235</v>
      </c>
      <c r="G390" s="43">
        <f t="shared" si="59"/>
        <v>10</v>
      </c>
      <c r="H390" s="29">
        <f>IF(Table1[[#This Row],[LeadTimeDays]]&lt;=7,1,0)</f>
        <v>0</v>
      </c>
      <c r="I390" s="44" t="s">
        <v>646</v>
      </c>
      <c r="J390" s="44" t="s">
        <v>661</v>
      </c>
      <c r="K390" s="44" t="s">
        <v>695</v>
      </c>
      <c r="L390" s="30" t="str">
        <f t="shared" si="60"/>
        <v>Africa→South Africa→Cape Town</v>
      </c>
      <c r="M390" s="44" t="s">
        <v>703</v>
      </c>
      <c r="N390" s="44" t="s">
        <v>708</v>
      </c>
      <c r="O390" s="44" t="s">
        <v>714</v>
      </c>
      <c r="P390" s="44" t="s">
        <v>731</v>
      </c>
      <c r="Q390" s="44" t="s">
        <v>1122</v>
      </c>
      <c r="R390" s="45">
        <v>20.38</v>
      </c>
      <c r="S390" s="45">
        <v>42.56</v>
      </c>
      <c r="T390" s="45" t="str">
        <f>IF('standardised dimensions'!$R390&lt;=_xlfn.PERCENTILE.INC( R390:R1011,0.25),"Low",IF(S390&lt;=_xlfn.PERCENTILE.INC(R390:R1011,0.5),"Medium","High"))</f>
        <v>Low</v>
      </c>
      <c r="U390" s="46">
        <v>7.1999999999999995E-2</v>
      </c>
      <c r="V390" s="43">
        <v>11</v>
      </c>
      <c r="W390" s="45">
        <f t="shared" si="54"/>
        <v>434.45248000000004</v>
      </c>
      <c r="X390" s="45">
        <f t="shared" si="55"/>
        <v>224.17999999999998</v>
      </c>
      <c r="Y390" s="45">
        <f t="shared" si="61"/>
        <v>210.27248000000006</v>
      </c>
      <c r="Z390" s="46">
        <f t="shared" si="62"/>
        <v>0.48399419885921713</v>
      </c>
    </row>
    <row r="391" spans="1:26" x14ac:dyDescent="0.3">
      <c r="A391" s="35" t="s">
        <v>404</v>
      </c>
      <c r="B391" s="36">
        <v>45823</v>
      </c>
      <c r="C391" s="36" t="str">
        <f t="shared" si="56"/>
        <v>Jun-2025</v>
      </c>
      <c r="D391" s="36" t="str">
        <f t="shared" si="57"/>
        <v>Q2-2025</v>
      </c>
      <c r="E391" s="36">
        <v>45838</v>
      </c>
      <c r="F391" s="36">
        <f t="shared" si="58"/>
        <v>45838</v>
      </c>
      <c r="G391" s="37">
        <f t="shared" si="59"/>
        <v>15</v>
      </c>
      <c r="H391" s="29">
        <f>IF(Table1[[#This Row],[LeadTimeDays]]&lt;=7,1,0)</f>
        <v>0</v>
      </c>
      <c r="I391" s="38" t="s">
        <v>646</v>
      </c>
      <c r="J391" s="38" t="s">
        <v>661</v>
      </c>
      <c r="K391" s="38" t="s">
        <v>682</v>
      </c>
      <c r="L391" s="30" t="str">
        <f t="shared" si="60"/>
        <v>Africa→South Africa→Johannesburg</v>
      </c>
      <c r="M391" s="38" t="s">
        <v>705</v>
      </c>
      <c r="N391" s="38" t="s">
        <v>711</v>
      </c>
      <c r="O391" s="38" t="s">
        <v>712</v>
      </c>
      <c r="P391" s="38" t="s">
        <v>732</v>
      </c>
      <c r="Q391" s="38" t="s">
        <v>1123</v>
      </c>
      <c r="R391" s="39">
        <v>1487.59</v>
      </c>
      <c r="S391" s="39">
        <v>1480.83</v>
      </c>
      <c r="T391" s="39" t="str">
        <f>IF('standardised dimensions'!$R391&lt;=_xlfn.PERCENTILE.INC( R391:R1012,0.25),"Low",IF(S391&lt;=_xlfn.PERCENTILE.INC(R391:R1012,0.5),"Medium","High"))</f>
        <v>High</v>
      </c>
      <c r="U391" s="40">
        <v>8.9999999999999993E-3</v>
      </c>
      <c r="V391" s="37">
        <v>11</v>
      </c>
      <c r="W391" s="39">
        <f t="shared" si="54"/>
        <v>16142.527829999999</v>
      </c>
      <c r="X391" s="39">
        <f t="shared" si="55"/>
        <v>16363.49</v>
      </c>
      <c r="Y391" s="39">
        <f t="shared" si="61"/>
        <v>-220.9621700000007</v>
      </c>
      <c r="Z391" s="40">
        <f t="shared" si="62"/>
        <v>-1.3688201273492908E-2</v>
      </c>
    </row>
    <row r="392" spans="1:26" x14ac:dyDescent="0.3">
      <c r="A392" s="41" t="s">
        <v>405</v>
      </c>
      <c r="B392" s="42">
        <v>45514</v>
      </c>
      <c r="C392" s="42" t="str">
        <f t="shared" si="56"/>
        <v>Aug-2024</v>
      </c>
      <c r="D392" s="42" t="str">
        <f t="shared" si="57"/>
        <v>Q3-2024</v>
      </c>
      <c r="E392" s="42">
        <v>45542</v>
      </c>
      <c r="F392" s="42">
        <f t="shared" si="58"/>
        <v>45542</v>
      </c>
      <c r="G392" s="43">
        <f t="shared" si="59"/>
        <v>28</v>
      </c>
      <c r="H392" s="29">
        <f>IF(Table1[[#This Row],[LeadTimeDays]]&lt;=7,1,0)</f>
        <v>0</v>
      </c>
      <c r="I392" s="44" t="s">
        <v>649</v>
      </c>
      <c r="J392" s="44" t="s">
        <v>657</v>
      </c>
      <c r="K392" s="44" t="s">
        <v>673</v>
      </c>
      <c r="L392" s="30" t="str">
        <f t="shared" si="60"/>
        <v>Europe→France→Marseille</v>
      </c>
      <c r="M392" s="44" t="s">
        <v>703</v>
      </c>
      <c r="N392" s="44" t="s">
        <v>711</v>
      </c>
      <c r="O392" s="44" t="s">
        <v>721</v>
      </c>
      <c r="P392" s="44" t="s">
        <v>728</v>
      </c>
      <c r="Q392" s="44" t="s">
        <v>1124</v>
      </c>
      <c r="R392" s="45">
        <v>229.96</v>
      </c>
      <c r="S392" s="45">
        <v>564.26</v>
      </c>
      <c r="T392" s="45" t="str">
        <f>IF('standardised dimensions'!$R392&lt;=_xlfn.PERCENTILE.INC( R392:R1013,0.25),"Low",IF(S392&lt;=_xlfn.PERCENTILE.INC(R392:R1013,0.5),"Medium","High"))</f>
        <v>Medium</v>
      </c>
      <c r="U392" s="46">
        <v>0.105</v>
      </c>
      <c r="V392" s="43">
        <v>5</v>
      </c>
      <c r="W392" s="45">
        <f t="shared" si="54"/>
        <v>2525.0635000000002</v>
      </c>
      <c r="X392" s="45">
        <f t="shared" si="55"/>
        <v>1149.8</v>
      </c>
      <c r="Y392" s="45">
        <f t="shared" si="61"/>
        <v>1375.2635000000002</v>
      </c>
      <c r="Z392" s="46">
        <f t="shared" si="62"/>
        <v>0.54464511486542821</v>
      </c>
    </row>
    <row r="393" spans="1:26" x14ac:dyDescent="0.3">
      <c r="A393" s="35" t="s">
        <v>406</v>
      </c>
      <c r="B393" s="36">
        <v>45208</v>
      </c>
      <c r="C393" s="36" t="str">
        <f t="shared" si="56"/>
        <v>Oct-2023</v>
      </c>
      <c r="D393" s="36" t="str">
        <f t="shared" si="57"/>
        <v>Q4-2023</v>
      </c>
      <c r="E393" s="36">
        <v>45225</v>
      </c>
      <c r="F393" s="36">
        <f t="shared" si="58"/>
        <v>45225</v>
      </c>
      <c r="G393" s="37">
        <f t="shared" si="59"/>
        <v>17</v>
      </c>
      <c r="H393" s="29">
        <f>IF(Table1[[#This Row],[LeadTimeDays]]&lt;=7,1,0)</f>
        <v>0</v>
      </c>
      <c r="I393" s="38" t="s">
        <v>647</v>
      </c>
      <c r="J393" s="38" t="s">
        <v>659</v>
      </c>
      <c r="K393" s="38" t="s">
        <v>685</v>
      </c>
      <c r="L393" s="30" t="str">
        <f t="shared" si="60"/>
        <v>Asia→China→Shanghai</v>
      </c>
      <c r="M393" s="38" t="s">
        <v>704</v>
      </c>
      <c r="N393" s="38" t="s">
        <v>709</v>
      </c>
      <c r="O393" s="38" t="s">
        <v>712</v>
      </c>
      <c r="P393" s="38" t="s">
        <v>727</v>
      </c>
      <c r="Q393" s="38" t="s">
        <v>1125</v>
      </c>
      <c r="R393" s="39">
        <v>1132.03</v>
      </c>
      <c r="S393" s="39">
        <v>2137.21</v>
      </c>
      <c r="T393" s="39" t="str">
        <f>IF('standardised dimensions'!$R393&lt;=_xlfn.PERCENTILE.INC( R393:R1014,0.25),"Low",IF(S393&lt;=_xlfn.PERCENTILE.INC(R393:R1014,0.5),"Medium","High"))</f>
        <v>High</v>
      </c>
      <c r="U393" s="40">
        <v>0.35699999999999998</v>
      </c>
      <c r="V393" s="37">
        <v>35</v>
      </c>
      <c r="W393" s="39">
        <f t="shared" si="54"/>
        <v>48097.911050000002</v>
      </c>
      <c r="X393" s="39">
        <f t="shared" si="55"/>
        <v>39621.049999999996</v>
      </c>
      <c r="Y393" s="39">
        <f t="shared" si="61"/>
        <v>8476.8610500000068</v>
      </c>
      <c r="Z393" s="40">
        <f t="shared" si="62"/>
        <v>0.17624177152284051</v>
      </c>
    </row>
    <row r="394" spans="1:26" x14ac:dyDescent="0.3">
      <c r="A394" s="41" t="s">
        <v>407</v>
      </c>
      <c r="B394" s="42">
        <v>45360</v>
      </c>
      <c r="C394" s="42" t="str">
        <f t="shared" si="56"/>
        <v>Mar-2024</v>
      </c>
      <c r="D394" s="42" t="str">
        <f t="shared" si="57"/>
        <v>Q1-2024</v>
      </c>
      <c r="E394" s="42">
        <v>45377</v>
      </c>
      <c r="F394" s="42">
        <f t="shared" si="58"/>
        <v>45377</v>
      </c>
      <c r="G394" s="43">
        <f t="shared" si="59"/>
        <v>17</v>
      </c>
      <c r="H394" s="29">
        <f>IF(Table1[[#This Row],[LeadTimeDays]]&lt;=7,1,0)</f>
        <v>0</v>
      </c>
      <c r="I394" s="44" t="s">
        <v>648</v>
      </c>
      <c r="J394" s="44" t="s">
        <v>660</v>
      </c>
      <c r="K394" s="44" t="s">
        <v>686</v>
      </c>
      <c r="L394" s="30" t="str">
        <f t="shared" si="60"/>
        <v>Americas→USA→San Francisco</v>
      </c>
      <c r="M394" s="44" t="s">
        <v>702</v>
      </c>
      <c r="N394" s="44" t="s">
        <v>711</v>
      </c>
      <c r="O394" s="44" t="s">
        <v>714</v>
      </c>
      <c r="P394" s="44" t="s">
        <v>730</v>
      </c>
      <c r="Q394" s="44" t="s">
        <v>1126</v>
      </c>
      <c r="R394" s="45">
        <v>1137.4100000000001</v>
      </c>
      <c r="S394" s="45">
        <v>1680.93</v>
      </c>
      <c r="T394" s="45" t="str">
        <f>IF('standardised dimensions'!$R394&lt;=_xlfn.PERCENTILE.INC( R394:R1015,0.25),"Low",IF(S394&lt;=_xlfn.PERCENTILE.INC(R394:R1015,0.5),"Medium","High"))</f>
        <v>High</v>
      </c>
      <c r="U394" s="46">
        <v>0.254</v>
      </c>
      <c r="V394" s="43">
        <v>9</v>
      </c>
      <c r="W394" s="45">
        <f t="shared" si="54"/>
        <v>11285.764020000001</v>
      </c>
      <c r="X394" s="45">
        <f t="shared" si="55"/>
        <v>10236.69</v>
      </c>
      <c r="Y394" s="45">
        <f t="shared" si="61"/>
        <v>1049.07402</v>
      </c>
      <c r="Z394" s="46">
        <f t="shared" si="62"/>
        <v>9.2955516183121464E-2</v>
      </c>
    </row>
    <row r="395" spans="1:26" x14ac:dyDescent="0.3">
      <c r="A395" s="35" t="s">
        <v>408</v>
      </c>
      <c r="B395" s="36">
        <v>45075</v>
      </c>
      <c r="C395" s="36" t="str">
        <f t="shared" si="56"/>
        <v>May-2023</v>
      </c>
      <c r="D395" s="36" t="str">
        <f t="shared" si="57"/>
        <v>Q2-2023</v>
      </c>
      <c r="E395" s="36">
        <v>45097</v>
      </c>
      <c r="F395" s="36">
        <f t="shared" si="58"/>
        <v>45097</v>
      </c>
      <c r="G395" s="37">
        <f t="shared" si="59"/>
        <v>22</v>
      </c>
      <c r="H395" s="29">
        <f>IF(Table1[[#This Row],[LeadTimeDays]]&lt;=7,1,0)</f>
        <v>0</v>
      </c>
      <c r="I395" s="38" t="s">
        <v>649</v>
      </c>
      <c r="J395" s="38" t="s">
        <v>658</v>
      </c>
      <c r="K395" s="38" t="s">
        <v>683</v>
      </c>
      <c r="L395" s="30" t="str">
        <f t="shared" si="60"/>
        <v>Europe→United Kingdom→London</v>
      </c>
      <c r="M395" s="38" t="s">
        <v>705</v>
      </c>
      <c r="N395" s="38" t="s">
        <v>711</v>
      </c>
      <c r="O395" s="38" t="s">
        <v>723</v>
      </c>
      <c r="P395" s="38" t="s">
        <v>727</v>
      </c>
      <c r="Q395" s="38" t="s">
        <v>1127</v>
      </c>
      <c r="R395" s="39">
        <v>1295.3900000000001</v>
      </c>
      <c r="S395" s="39">
        <v>2905.06</v>
      </c>
      <c r="T395" s="39" t="str">
        <f>IF('standardised dimensions'!$R395&lt;=_xlfn.PERCENTILE.INC( R395:R1016,0.25),"Low",IF(S395&lt;=_xlfn.PERCENTILE.INC(R395:R1016,0.5),"Medium","High"))</f>
        <v>High</v>
      </c>
      <c r="U395" s="40">
        <v>0.14799999999999999</v>
      </c>
      <c r="V395" s="37">
        <v>8</v>
      </c>
      <c r="W395" s="39">
        <f t="shared" si="54"/>
        <v>19800.88896</v>
      </c>
      <c r="X395" s="39">
        <f t="shared" si="55"/>
        <v>10363.120000000001</v>
      </c>
      <c r="Y395" s="39">
        <f t="shared" si="61"/>
        <v>9437.7689599999994</v>
      </c>
      <c r="Z395" s="40">
        <f t="shared" si="62"/>
        <v>0.47663359857556614</v>
      </c>
    </row>
    <row r="396" spans="1:26" x14ac:dyDescent="0.3">
      <c r="A396" s="41" t="s">
        <v>409</v>
      </c>
      <c r="B396" s="42">
        <v>45804</v>
      </c>
      <c r="C396" s="42" t="str">
        <f t="shared" si="56"/>
        <v>May-2025</v>
      </c>
      <c r="D396" s="42" t="str">
        <f t="shared" si="57"/>
        <v>Q2-2025</v>
      </c>
      <c r="E396" s="42">
        <v>45816</v>
      </c>
      <c r="F396" s="42">
        <f t="shared" si="58"/>
        <v>45816</v>
      </c>
      <c r="G396" s="43">
        <f t="shared" si="59"/>
        <v>12</v>
      </c>
      <c r="H396" s="29">
        <f>IF(Table1[[#This Row],[LeadTimeDays]]&lt;=7,1,0)</f>
        <v>0</v>
      </c>
      <c r="I396" s="44" t="s">
        <v>647</v>
      </c>
      <c r="J396" s="44" t="s">
        <v>652</v>
      </c>
      <c r="K396" s="44" t="s">
        <v>666</v>
      </c>
      <c r="L396" s="30" t="str">
        <f t="shared" si="60"/>
        <v>Asia→Japan→Osaka</v>
      </c>
      <c r="M396" s="44" t="s">
        <v>701</v>
      </c>
      <c r="N396" s="44" t="s">
        <v>707</v>
      </c>
      <c r="O396" s="44" t="s">
        <v>722</v>
      </c>
      <c r="P396" s="44" t="s">
        <v>733</v>
      </c>
      <c r="Q396" s="44" t="s">
        <v>1128</v>
      </c>
      <c r="R396" s="45">
        <v>653.6</v>
      </c>
      <c r="S396" s="45">
        <v>842.09</v>
      </c>
      <c r="T396" s="45" t="str">
        <f>IF('standardised dimensions'!$R396&lt;=_xlfn.PERCENTILE.INC( R396:R1017,0.25),"Low",IF(S396&lt;=_xlfn.PERCENTILE.INC(R396:R1017,0.5),"Medium","High"))</f>
        <v>High</v>
      </c>
      <c r="U396" s="46">
        <v>9.8000000000000004E-2</v>
      </c>
      <c r="V396" s="43">
        <v>19</v>
      </c>
      <c r="W396" s="45">
        <f t="shared" si="54"/>
        <v>14431.738420000001</v>
      </c>
      <c r="X396" s="45">
        <f t="shared" si="55"/>
        <v>12418.4</v>
      </c>
      <c r="Y396" s="45">
        <f t="shared" si="61"/>
        <v>2013.3384200000019</v>
      </c>
      <c r="Z396" s="46">
        <f t="shared" si="62"/>
        <v>0.13950768517324622</v>
      </c>
    </row>
    <row r="397" spans="1:26" x14ac:dyDescent="0.3">
      <c r="A397" s="35" t="s">
        <v>410</v>
      </c>
      <c r="B397" s="36">
        <v>45890</v>
      </c>
      <c r="C397" s="36" t="str">
        <f t="shared" si="56"/>
        <v>Aug-2025</v>
      </c>
      <c r="D397" s="36" t="str">
        <f t="shared" si="57"/>
        <v>Q3-2025</v>
      </c>
      <c r="E397" s="36">
        <v>45914</v>
      </c>
      <c r="F397" s="36">
        <f t="shared" si="58"/>
        <v>45914</v>
      </c>
      <c r="G397" s="37">
        <f t="shared" si="59"/>
        <v>24</v>
      </c>
      <c r="H397" s="29">
        <f>IF(Table1[[#This Row],[LeadTimeDays]]&lt;=7,1,0)</f>
        <v>0</v>
      </c>
      <c r="I397" s="38" t="s">
        <v>649</v>
      </c>
      <c r="J397" s="38" t="s">
        <v>656</v>
      </c>
      <c r="K397" s="38" t="s">
        <v>671</v>
      </c>
      <c r="L397" s="30" t="str">
        <f t="shared" si="60"/>
        <v>Europe→Germany→Berlin</v>
      </c>
      <c r="M397" s="38" t="s">
        <v>703</v>
      </c>
      <c r="N397" s="38" t="s">
        <v>708</v>
      </c>
      <c r="O397" s="38" t="s">
        <v>720</v>
      </c>
      <c r="P397" s="38" t="s">
        <v>732</v>
      </c>
      <c r="Q397" s="38" t="s">
        <v>1129</v>
      </c>
      <c r="R397" s="39">
        <v>1397.67</v>
      </c>
      <c r="S397" s="39">
        <v>3131.37</v>
      </c>
      <c r="T397" s="39" t="str">
        <f>IF('standardised dimensions'!$R397&lt;=_xlfn.PERCENTILE.INC( R397:R1018,0.25),"Low",IF(S397&lt;=_xlfn.PERCENTILE.INC(R397:R1018,0.5),"Medium","High"))</f>
        <v>High</v>
      </c>
      <c r="U397" s="40">
        <v>0.10299999999999999</v>
      </c>
      <c r="V397" s="37">
        <v>20</v>
      </c>
      <c r="W397" s="39">
        <f t="shared" si="54"/>
        <v>56176.777799999996</v>
      </c>
      <c r="X397" s="39">
        <f t="shared" si="55"/>
        <v>27953.4</v>
      </c>
      <c r="Y397" s="39">
        <f t="shared" si="61"/>
        <v>28223.377799999995</v>
      </c>
      <c r="Z397" s="40">
        <f t="shared" si="62"/>
        <v>0.50240293062874808</v>
      </c>
    </row>
    <row r="398" spans="1:26" x14ac:dyDescent="0.3">
      <c r="A398" s="41" t="s">
        <v>411</v>
      </c>
      <c r="B398" s="42">
        <v>45638</v>
      </c>
      <c r="C398" s="42" t="str">
        <f t="shared" si="56"/>
        <v>Dec-2024</v>
      </c>
      <c r="D398" s="42" t="str">
        <f t="shared" si="57"/>
        <v>Q4-2024</v>
      </c>
      <c r="E398" s="42">
        <v>45646</v>
      </c>
      <c r="F398" s="42">
        <f t="shared" si="58"/>
        <v>45646</v>
      </c>
      <c r="G398" s="43">
        <f t="shared" si="59"/>
        <v>8</v>
      </c>
      <c r="H398" s="29">
        <f>IF(Table1[[#This Row],[LeadTimeDays]]&lt;=7,1,0)</f>
        <v>0</v>
      </c>
      <c r="I398" s="44" t="s">
        <v>647</v>
      </c>
      <c r="J398" s="44" t="s">
        <v>652</v>
      </c>
      <c r="K398" s="44" t="s">
        <v>689</v>
      </c>
      <c r="L398" s="30" t="str">
        <f t="shared" si="60"/>
        <v>Asia→Japan→Tokyo</v>
      </c>
      <c r="M398" s="44" t="s">
        <v>701</v>
      </c>
      <c r="N398" s="44" t="s">
        <v>707</v>
      </c>
      <c r="O398" s="44" t="s">
        <v>717</v>
      </c>
      <c r="P398" s="44" t="s">
        <v>731</v>
      </c>
      <c r="Q398" s="44" t="s">
        <v>1130</v>
      </c>
      <c r="R398" s="45">
        <v>1202.47</v>
      </c>
      <c r="S398" s="45">
        <v>1444.72</v>
      </c>
      <c r="T398" s="45" t="str">
        <f>IF('standardised dimensions'!$R398&lt;=_xlfn.PERCENTILE.INC( R398:R1019,0.25),"Low",IF(S398&lt;=_xlfn.PERCENTILE.INC(R398:R1019,0.5),"Medium","High"))</f>
        <v>High</v>
      </c>
      <c r="U398" s="46">
        <v>0.24099999999999999</v>
      </c>
      <c r="V398" s="43">
        <v>17</v>
      </c>
      <c r="W398" s="45">
        <f t="shared" si="54"/>
        <v>18641.222160000001</v>
      </c>
      <c r="X398" s="45">
        <f t="shared" si="55"/>
        <v>20441.990000000002</v>
      </c>
      <c r="Y398" s="45">
        <f t="shared" si="61"/>
        <v>-1800.7678400000004</v>
      </c>
      <c r="Z398" s="46">
        <f t="shared" si="62"/>
        <v>-9.6601382921343834E-2</v>
      </c>
    </row>
    <row r="399" spans="1:26" x14ac:dyDescent="0.3">
      <c r="A399" s="35" t="s">
        <v>412</v>
      </c>
      <c r="B399" s="36">
        <v>45914</v>
      </c>
      <c r="C399" s="36" t="str">
        <f t="shared" si="56"/>
        <v>Sep-2025</v>
      </c>
      <c r="D399" s="36" t="str">
        <f t="shared" si="57"/>
        <v>Q3-2025</v>
      </c>
      <c r="E399" s="36">
        <v>45923</v>
      </c>
      <c r="F399" s="36">
        <f t="shared" si="58"/>
        <v>45923</v>
      </c>
      <c r="G399" s="37">
        <f t="shared" si="59"/>
        <v>9</v>
      </c>
      <c r="H399" s="29">
        <f>IF(Table1[[#This Row],[LeadTimeDays]]&lt;=7,1,0)</f>
        <v>0</v>
      </c>
      <c r="I399" s="38" t="s">
        <v>646</v>
      </c>
      <c r="J399" s="38" t="s">
        <v>661</v>
      </c>
      <c r="K399" s="38" t="s">
        <v>687</v>
      </c>
      <c r="L399" s="30" t="str">
        <f t="shared" si="60"/>
        <v>Africa→South Africa→Durban</v>
      </c>
      <c r="M399" s="38" t="s">
        <v>703</v>
      </c>
      <c r="N399" s="38" t="s">
        <v>708</v>
      </c>
      <c r="O399" s="38" t="s">
        <v>726</v>
      </c>
      <c r="P399" s="38" t="s">
        <v>727</v>
      </c>
      <c r="Q399" s="38" t="s">
        <v>1131</v>
      </c>
      <c r="R399" s="39">
        <v>1310.3</v>
      </c>
      <c r="S399" s="39">
        <v>2875.8</v>
      </c>
      <c r="T399" s="39" t="str">
        <f>IF('standardised dimensions'!$R399&lt;=_xlfn.PERCENTILE.INC( R399:R1020,0.25),"Low",IF(S399&lt;=_xlfn.PERCENTILE.INC(R399:R1020,0.5),"Medium","High"))</f>
        <v>High</v>
      </c>
      <c r="U399" s="40">
        <v>8.3000000000000004E-2</v>
      </c>
      <c r="V399" s="37">
        <v>5</v>
      </c>
      <c r="W399" s="39">
        <f t="shared" si="54"/>
        <v>13185.543</v>
      </c>
      <c r="X399" s="39">
        <f t="shared" si="55"/>
        <v>6551.5</v>
      </c>
      <c r="Y399" s="39">
        <f t="shared" si="61"/>
        <v>6634.0429999999997</v>
      </c>
      <c r="Z399" s="40">
        <f t="shared" si="62"/>
        <v>0.50313005691157353</v>
      </c>
    </row>
    <row r="400" spans="1:26" x14ac:dyDescent="0.3">
      <c r="A400" s="41" t="s">
        <v>413</v>
      </c>
      <c r="B400" s="42">
        <v>45541</v>
      </c>
      <c r="C400" s="42" t="str">
        <f t="shared" si="56"/>
        <v>Sep-2024</v>
      </c>
      <c r="D400" s="42" t="str">
        <f t="shared" si="57"/>
        <v>Q3-2024</v>
      </c>
      <c r="E400" s="42">
        <v>45569</v>
      </c>
      <c r="F400" s="42">
        <f t="shared" si="58"/>
        <v>45569</v>
      </c>
      <c r="G400" s="43">
        <f t="shared" si="59"/>
        <v>28</v>
      </c>
      <c r="H400" s="29">
        <f>IF(Table1[[#This Row],[LeadTimeDays]]&lt;=7,1,0)</f>
        <v>0</v>
      </c>
      <c r="I400" s="44" t="s">
        <v>646</v>
      </c>
      <c r="J400" s="44" t="s">
        <v>661</v>
      </c>
      <c r="K400" s="44" t="s">
        <v>695</v>
      </c>
      <c r="L400" s="30" t="str">
        <f t="shared" si="60"/>
        <v>Africa→South Africa→Cape Town</v>
      </c>
      <c r="M400" s="44" t="s">
        <v>701</v>
      </c>
      <c r="N400" s="44" t="s">
        <v>709</v>
      </c>
      <c r="O400" s="44" t="s">
        <v>726</v>
      </c>
      <c r="P400" s="44" t="s">
        <v>732</v>
      </c>
      <c r="Q400" s="44" t="s">
        <v>1132</v>
      </c>
      <c r="R400" s="45">
        <v>1174.17</v>
      </c>
      <c r="S400" s="45">
        <v>1641.61</v>
      </c>
      <c r="T400" s="45" t="str">
        <f>IF('standardised dimensions'!$R400&lt;=_xlfn.PERCENTILE.INC( R400:R1021,0.25),"Low",IF(S400&lt;=_xlfn.PERCENTILE.INC(R400:R1021,0.5),"Medium","High"))</f>
        <v>High</v>
      </c>
      <c r="U400" s="46">
        <v>0.122</v>
      </c>
      <c r="V400" s="43">
        <v>9</v>
      </c>
      <c r="W400" s="45">
        <f t="shared" si="54"/>
        <v>12972.00222</v>
      </c>
      <c r="X400" s="45">
        <f t="shared" si="55"/>
        <v>10567.53</v>
      </c>
      <c r="Y400" s="45">
        <f t="shared" si="61"/>
        <v>2404.4722199999997</v>
      </c>
      <c r="Z400" s="46">
        <f t="shared" si="62"/>
        <v>0.18535860380079394</v>
      </c>
    </row>
    <row r="401" spans="1:26" x14ac:dyDescent="0.3">
      <c r="A401" s="35" t="s">
        <v>414</v>
      </c>
      <c r="B401" s="36">
        <v>45759</v>
      </c>
      <c r="C401" s="36" t="str">
        <f t="shared" si="56"/>
        <v>Apr-2025</v>
      </c>
      <c r="D401" s="36" t="str">
        <f t="shared" si="57"/>
        <v>Q2-2025</v>
      </c>
      <c r="E401" s="36">
        <v>45777</v>
      </c>
      <c r="F401" s="36">
        <f t="shared" si="58"/>
        <v>45777</v>
      </c>
      <c r="G401" s="37">
        <f t="shared" si="59"/>
        <v>18</v>
      </c>
      <c r="H401" s="29">
        <f>IF(Table1[[#This Row],[LeadTimeDays]]&lt;=7,1,0)</f>
        <v>0</v>
      </c>
      <c r="I401" s="38" t="s">
        <v>646</v>
      </c>
      <c r="J401" s="38" t="s">
        <v>650</v>
      </c>
      <c r="K401" s="38" t="s">
        <v>662</v>
      </c>
      <c r="L401" s="30" t="str">
        <f t="shared" si="60"/>
        <v>Africa→Kenya→Kisumu</v>
      </c>
      <c r="M401" s="38" t="s">
        <v>701</v>
      </c>
      <c r="N401" s="38" t="s">
        <v>709</v>
      </c>
      <c r="O401" s="38" t="s">
        <v>721</v>
      </c>
      <c r="P401" s="38" t="s">
        <v>729</v>
      </c>
      <c r="Q401" s="38" t="s">
        <v>1133</v>
      </c>
      <c r="R401" s="39">
        <v>1119.04</v>
      </c>
      <c r="S401" s="39">
        <v>1299.02</v>
      </c>
      <c r="T401" s="39" t="str">
        <f>IF('standardised dimensions'!$R401&lt;=_xlfn.PERCENTILE.INC( R401:R1022,0.25),"Low",IF(S401&lt;=_xlfn.PERCENTILE.INC(R401:R1022,0.5),"Medium","High"))</f>
        <v>High</v>
      </c>
      <c r="U401" s="40">
        <v>2.5000000000000001E-2</v>
      </c>
      <c r="V401" s="37">
        <v>14</v>
      </c>
      <c r="W401" s="39">
        <f t="shared" si="54"/>
        <v>17731.623</v>
      </c>
      <c r="X401" s="39">
        <f t="shared" si="55"/>
        <v>15666.56</v>
      </c>
      <c r="Y401" s="39">
        <f t="shared" si="61"/>
        <v>2065.0630000000001</v>
      </c>
      <c r="Z401" s="40">
        <f t="shared" si="62"/>
        <v>0.11646215352085933</v>
      </c>
    </row>
    <row r="402" spans="1:26" x14ac:dyDescent="0.3">
      <c r="A402" s="41" t="s">
        <v>415</v>
      </c>
      <c r="B402" s="42">
        <v>45516</v>
      </c>
      <c r="C402" s="42" t="str">
        <f t="shared" si="56"/>
        <v>Aug-2024</v>
      </c>
      <c r="D402" s="42" t="str">
        <f t="shared" si="57"/>
        <v>Q3-2024</v>
      </c>
      <c r="E402" s="42">
        <v>45519</v>
      </c>
      <c r="F402" s="42">
        <f t="shared" si="58"/>
        <v>45519</v>
      </c>
      <c r="G402" s="43">
        <f t="shared" si="59"/>
        <v>3</v>
      </c>
      <c r="H402" s="29">
        <f>IF(Table1[[#This Row],[LeadTimeDays]]&lt;=7,1,0)</f>
        <v>1</v>
      </c>
      <c r="I402" s="44" t="s">
        <v>648</v>
      </c>
      <c r="J402" s="44" t="s">
        <v>660</v>
      </c>
      <c r="K402" s="44" t="s">
        <v>677</v>
      </c>
      <c r="L402" s="30" t="str">
        <f t="shared" si="60"/>
        <v>Americas→USA→Chicago</v>
      </c>
      <c r="M402" s="44" t="s">
        <v>701</v>
      </c>
      <c r="N402" s="44" t="s">
        <v>709</v>
      </c>
      <c r="O402" s="44" t="s">
        <v>726</v>
      </c>
      <c r="P402" s="44" t="s">
        <v>728</v>
      </c>
      <c r="Q402" s="44" t="s">
        <v>1134</v>
      </c>
      <c r="R402" s="45">
        <v>850.7</v>
      </c>
      <c r="S402" s="45">
        <v>1118.56</v>
      </c>
      <c r="T402" s="45" t="str">
        <f>IF('standardised dimensions'!$R402&lt;=_xlfn.PERCENTILE.INC( R402:R1023,0.25),"Low",IF(S402&lt;=_xlfn.PERCENTILE.INC(R402:R1023,0.5),"Medium","High"))</f>
        <v>High</v>
      </c>
      <c r="U402" s="46">
        <v>0.18</v>
      </c>
      <c r="V402" s="43">
        <v>19</v>
      </c>
      <c r="W402" s="45">
        <f t="shared" si="54"/>
        <v>17427.164800000002</v>
      </c>
      <c r="X402" s="45">
        <f t="shared" si="55"/>
        <v>16163.300000000001</v>
      </c>
      <c r="Y402" s="45">
        <f t="shared" si="61"/>
        <v>1263.8648000000012</v>
      </c>
      <c r="Z402" s="46">
        <f t="shared" si="62"/>
        <v>7.2522685962090688E-2</v>
      </c>
    </row>
    <row r="403" spans="1:26" x14ac:dyDescent="0.3">
      <c r="A403" s="35" t="s">
        <v>416</v>
      </c>
      <c r="B403" s="36">
        <v>45601</v>
      </c>
      <c r="C403" s="36" t="str">
        <f t="shared" si="56"/>
        <v>Nov-2024</v>
      </c>
      <c r="D403" s="36" t="str">
        <f t="shared" si="57"/>
        <v>Q4-2024</v>
      </c>
      <c r="E403" s="36">
        <v>45604</v>
      </c>
      <c r="F403" s="36">
        <f t="shared" si="58"/>
        <v>45604</v>
      </c>
      <c r="G403" s="37">
        <f t="shared" si="59"/>
        <v>3</v>
      </c>
      <c r="H403" s="29">
        <f>IF(Table1[[#This Row],[LeadTimeDays]]&lt;=7,1,0)</f>
        <v>1</v>
      </c>
      <c r="I403" s="38" t="s">
        <v>648</v>
      </c>
      <c r="J403" s="38" t="s">
        <v>653</v>
      </c>
      <c r="K403" s="38" t="s">
        <v>667</v>
      </c>
      <c r="L403" s="30" t="str">
        <f t="shared" si="60"/>
        <v>Americas→Canada→Toronto</v>
      </c>
      <c r="M403" s="38" t="s">
        <v>702</v>
      </c>
      <c r="N403" s="38" t="s">
        <v>709</v>
      </c>
      <c r="O403" s="38" t="s">
        <v>719</v>
      </c>
      <c r="P403" s="38" t="s">
        <v>727</v>
      </c>
      <c r="Q403" s="38" t="s">
        <v>1135</v>
      </c>
      <c r="R403" s="39">
        <v>1020.4</v>
      </c>
      <c r="S403" s="39">
        <v>1184.71</v>
      </c>
      <c r="T403" s="39" t="str">
        <f>IF('standardised dimensions'!$R403&lt;=_xlfn.PERCENTILE.INC( R403:R1024,0.25),"Low",IF(S403&lt;=_xlfn.PERCENTILE.INC(R403:R1024,0.5),"Medium","High"))</f>
        <v>High</v>
      </c>
      <c r="U403" s="40">
        <v>0.106</v>
      </c>
      <c r="V403" s="37">
        <v>16</v>
      </c>
      <c r="W403" s="39">
        <f t="shared" si="54"/>
        <v>16946.091840000001</v>
      </c>
      <c r="X403" s="39">
        <f t="shared" si="55"/>
        <v>16326.4</v>
      </c>
      <c r="Y403" s="39">
        <f t="shared" si="61"/>
        <v>619.69184000000132</v>
      </c>
      <c r="Z403" s="40">
        <f t="shared" si="62"/>
        <v>3.6568422138328345E-2</v>
      </c>
    </row>
    <row r="404" spans="1:26" x14ac:dyDescent="0.3">
      <c r="A404" s="41" t="s">
        <v>417</v>
      </c>
      <c r="B404" s="42">
        <v>45497</v>
      </c>
      <c r="C404" s="42" t="str">
        <f t="shared" si="56"/>
        <v>Jul-2024</v>
      </c>
      <c r="D404" s="42" t="str">
        <f t="shared" si="57"/>
        <v>Q3-2024</v>
      </c>
      <c r="E404" s="42">
        <v>45512</v>
      </c>
      <c r="F404" s="42">
        <f t="shared" si="58"/>
        <v>45512</v>
      </c>
      <c r="G404" s="43">
        <f t="shared" si="59"/>
        <v>15</v>
      </c>
      <c r="H404" s="29">
        <f>IF(Table1[[#This Row],[LeadTimeDays]]&lt;=7,1,0)</f>
        <v>0</v>
      </c>
      <c r="I404" s="44" t="s">
        <v>649</v>
      </c>
      <c r="J404" s="44" t="s">
        <v>657</v>
      </c>
      <c r="K404" s="44" t="s">
        <v>673</v>
      </c>
      <c r="L404" s="30" t="str">
        <f t="shared" si="60"/>
        <v>Europe→France→Marseille</v>
      </c>
      <c r="M404" s="44" t="s">
        <v>706</v>
      </c>
      <c r="N404" s="44" t="s">
        <v>709</v>
      </c>
      <c r="O404" s="44" t="s">
        <v>722</v>
      </c>
      <c r="P404" s="44" t="s">
        <v>731</v>
      </c>
      <c r="Q404" s="44" t="s">
        <v>1136</v>
      </c>
      <c r="R404" s="45">
        <v>501.5</v>
      </c>
      <c r="S404" s="45">
        <v>1201.47</v>
      </c>
      <c r="T404" s="45" t="str">
        <f>IF('standardised dimensions'!$R404&lt;=_xlfn.PERCENTILE.INC( R404:R1025,0.25),"Low",IF(S404&lt;=_xlfn.PERCENTILE.INC(R404:R1025,0.5),"Medium","High"))</f>
        <v>High</v>
      </c>
      <c r="U404" s="46">
        <v>0.126</v>
      </c>
      <c r="V404" s="43">
        <v>5</v>
      </c>
      <c r="W404" s="45">
        <f t="shared" si="54"/>
        <v>5250.4239000000007</v>
      </c>
      <c r="X404" s="45">
        <f t="shared" si="55"/>
        <v>2507.5</v>
      </c>
      <c r="Y404" s="45">
        <f t="shared" si="61"/>
        <v>2742.9239000000007</v>
      </c>
      <c r="Z404" s="46">
        <f t="shared" si="62"/>
        <v>0.52241951359394057</v>
      </c>
    </row>
    <row r="405" spans="1:26" x14ac:dyDescent="0.3">
      <c r="A405" s="35" t="s">
        <v>418</v>
      </c>
      <c r="B405" s="36">
        <v>45677</v>
      </c>
      <c r="C405" s="36" t="str">
        <f t="shared" si="56"/>
        <v>Jan-2025</v>
      </c>
      <c r="D405" s="36" t="str">
        <f t="shared" si="57"/>
        <v>Q1-2025</v>
      </c>
      <c r="E405" s="36">
        <v>45691</v>
      </c>
      <c r="F405" s="36">
        <f t="shared" si="58"/>
        <v>45691</v>
      </c>
      <c r="G405" s="37">
        <f t="shared" si="59"/>
        <v>14</v>
      </c>
      <c r="H405" s="29">
        <f>IF(Table1[[#This Row],[LeadTimeDays]]&lt;=7,1,0)</f>
        <v>0</v>
      </c>
      <c r="I405" s="38" t="s">
        <v>648</v>
      </c>
      <c r="J405" s="38" t="s">
        <v>655</v>
      </c>
      <c r="K405" s="38" t="s">
        <v>672</v>
      </c>
      <c r="L405" s="30" t="str">
        <f t="shared" si="60"/>
        <v>Americas→Brazil→Brasília</v>
      </c>
      <c r="M405" s="38" t="s">
        <v>706</v>
      </c>
      <c r="N405" s="38" t="s">
        <v>709</v>
      </c>
      <c r="O405" s="38" t="s">
        <v>721</v>
      </c>
      <c r="P405" s="38" t="s">
        <v>727</v>
      </c>
      <c r="Q405" s="38" t="s">
        <v>1137</v>
      </c>
      <c r="R405" s="39">
        <v>974.11</v>
      </c>
      <c r="S405" s="39">
        <v>880.99</v>
      </c>
      <c r="T405" s="39" t="str">
        <f>IF('standardised dimensions'!$R405&lt;=_xlfn.PERCENTILE.INC( R405:R1026,0.25),"Low",IF(S405&lt;=_xlfn.PERCENTILE.INC(R405:R1026,0.5),"Medium","High"))</f>
        <v>High</v>
      </c>
      <c r="U405" s="40">
        <v>0.111</v>
      </c>
      <c r="V405" s="37">
        <v>10</v>
      </c>
      <c r="W405" s="39">
        <f t="shared" si="54"/>
        <v>7832.0010999999995</v>
      </c>
      <c r="X405" s="39">
        <f t="shared" si="55"/>
        <v>9741.1</v>
      </c>
      <c r="Y405" s="39">
        <f t="shared" si="61"/>
        <v>-1909.0989000000009</v>
      </c>
      <c r="Z405" s="40">
        <f t="shared" si="62"/>
        <v>-0.2437562093805121</v>
      </c>
    </row>
    <row r="406" spans="1:26" x14ac:dyDescent="0.3">
      <c r="A406" s="41" t="s">
        <v>419</v>
      </c>
      <c r="B406" s="42">
        <v>44991</v>
      </c>
      <c r="C406" s="42" t="str">
        <f t="shared" si="56"/>
        <v>Mar-2023</v>
      </c>
      <c r="D406" s="42" t="str">
        <f t="shared" si="57"/>
        <v>Q1-2023</v>
      </c>
      <c r="E406" s="42">
        <v>45020</v>
      </c>
      <c r="F406" s="42">
        <f t="shared" si="58"/>
        <v>45020</v>
      </c>
      <c r="G406" s="43">
        <f t="shared" si="59"/>
        <v>29</v>
      </c>
      <c r="H406" s="29">
        <f>IF(Table1[[#This Row],[LeadTimeDays]]&lt;=7,1,0)</f>
        <v>0</v>
      </c>
      <c r="I406" s="44" t="s">
        <v>647</v>
      </c>
      <c r="J406" s="44" t="s">
        <v>659</v>
      </c>
      <c r="K406" s="44" t="s">
        <v>699</v>
      </c>
      <c r="L406" s="30" t="str">
        <f t="shared" si="60"/>
        <v>Asia→China→Beijing</v>
      </c>
      <c r="M406" s="44" t="s">
        <v>705</v>
      </c>
      <c r="N406" s="44" t="s">
        <v>711</v>
      </c>
      <c r="O406" s="44" t="s">
        <v>712</v>
      </c>
      <c r="P406" s="44" t="s">
        <v>732</v>
      </c>
      <c r="Q406" s="44" t="s">
        <v>1138</v>
      </c>
      <c r="R406" s="45">
        <v>1126.29</v>
      </c>
      <c r="S406" s="45">
        <v>2050.87</v>
      </c>
      <c r="T406" s="45" t="str">
        <f>IF('standardised dimensions'!$R406&lt;=_xlfn.PERCENTILE.INC( R406:R1027,0.25),"Low",IF(S406&lt;=_xlfn.PERCENTILE.INC(R406:R1027,0.5),"Medium","High"))</f>
        <v>High</v>
      </c>
      <c r="U406" s="46">
        <v>6.4000000000000001E-2</v>
      </c>
      <c r="V406" s="43">
        <v>7</v>
      </c>
      <c r="W406" s="45">
        <f t="shared" si="54"/>
        <v>13437.300239999999</v>
      </c>
      <c r="X406" s="45">
        <f t="shared" si="55"/>
        <v>7884.03</v>
      </c>
      <c r="Y406" s="45">
        <f t="shared" si="61"/>
        <v>5553.2702399999989</v>
      </c>
      <c r="Z406" s="46">
        <f t="shared" si="62"/>
        <v>0.41327276616690373</v>
      </c>
    </row>
    <row r="407" spans="1:26" x14ac:dyDescent="0.3">
      <c r="A407" s="35" t="s">
        <v>420</v>
      </c>
      <c r="B407" s="36">
        <v>45646</v>
      </c>
      <c r="C407" s="36" t="str">
        <f t="shared" si="56"/>
        <v>Dec-2024</v>
      </c>
      <c r="D407" s="36" t="str">
        <f t="shared" si="57"/>
        <v>Q4-2024</v>
      </c>
      <c r="E407" s="36">
        <v>45671</v>
      </c>
      <c r="F407" s="36">
        <f t="shared" si="58"/>
        <v>45671</v>
      </c>
      <c r="G407" s="37">
        <f t="shared" si="59"/>
        <v>25</v>
      </c>
      <c r="H407" s="29">
        <f>IF(Table1[[#This Row],[LeadTimeDays]]&lt;=7,1,0)</f>
        <v>0</v>
      </c>
      <c r="I407" s="38" t="s">
        <v>647</v>
      </c>
      <c r="J407" s="38" t="s">
        <v>654</v>
      </c>
      <c r="K407" s="38" t="s">
        <v>680</v>
      </c>
      <c r="L407" s="30" t="str">
        <f t="shared" si="60"/>
        <v>Asia→India→Delhi</v>
      </c>
      <c r="M407" s="38" t="s">
        <v>705</v>
      </c>
      <c r="N407" s="38" t="s">
        <v>707</v>
      </c>
      <c r="O407" s="38" t="s">
        <v>724</v>
      </c>
      <c r="P407" s="38" t="s">
        <v>728</v>
      </c>
      <c r="Q407" s="38" t="s">
        <v>1139</v>
      </c>
      <c r="R407" s="39">
        <v>1361.34</v>
      </c>
      <c r="S407" s="39">
        <v>1737.9</v>
      </c>
      <c r="T407" s="39" t="str">
        <f>IF('standardised dimensions'!$R407&lt;=_xlfn.PERCENTILE.INC( R407:R1028,0.25),"Low",IF(S407&lt;=_xlfn.PERCENTILE.INC(R407:R1028,0.5),"Medium","High"))</f>
        <v>High</v>
      </c>
      <c r="U407" s="40">
        <v>7.6999999999999999E-2</v>
      </c>
      <c r="V407" s="37">
        <v>14</v>
      </c>
      <c r="W407" s="39">
        <f t="shared" si="54"/>
        <v>22457.143800000002</v>
      </c>
      <c r="X407" s="39">
        <f t="shared" si="55"/>
        <v>19058.759999999998</v>
      </c>
      <c r="Y407" s="39">
        <f t="shared" si="61"/>
        <v>3398.3838000000032</v>
      </c>
      <c r="Z407" s="40">
        <f t="shared" si="62"/>
        <v>0.15132751654731813</v>
      </c>
    </row>
    <row r="408" spans="1:26" x14ac:dyDescent="0.3">
      <c r="A408" s="41" t="s">
        <v>421</v>
      </c>
      <c r="B408" s="42">
        <v>45709</v>
      </c>
      <c r="C408" s="42" t="str">
        <f t="shared" si="56"/>
        <v>Feb-2025</v>
      </c>
      <c r="D408" s="42" t="str">
        <f t="shared" si="57"/>
        <v>Q1-2025</v>
      </c>
      <c r="E408" s="42">
        <v>45737</v>
      </c>
      <c r="F408" s="42">
        <f t="shared" si="58"/>
        <v>45737</v>
      </c>
      <c r="G408" s="43">
        <f t="shared" si="59"/>
        <v>28</v>
      </c>
      <c r="H408" s="29">
        <f>IF(Table1[[#This Row],[LeadTimeDays]]&lt;=7,1,0)</f>
        <v>0</v>
      </c>
      <c r="I408" s="44" t="s">
        <v>646</v>
      </c>
      <c r="J408" s="44" t="s">
        <v>651</v>
      </c>
      <c r="K408" s="44" t="s">
        <v>669</v>
      </c>
      <c r="L408" s="30" t="str">
        <f t="shared" si="60"/>
        <v>Africa→Nigeria→Abuja</v>
      </c>
      <c r="M408" s="44" t="s">
        <v>706</v>
      </c>
      <c r="N408" s="44" t="s">
        <v>709</v>
      </c>
      <c r="O408" s="44" t="s">
        <v>714</v>
      </c>
      <c r="P408" s="44" t="s">
        <v>730</v>
      </c>
      <c r="Q408" s="44" t="s">
        <v>1140</v>
      </c>
      <c r="R408" s="45">
        <v>1437.39</v>
      </c>
      <c r="S408" s="45">
        <v>1388.31</v>
      </c>
      <c r="T408" s="45" t="str">
        <f>IF('standardised dimensions'!$R408&lt;=_xlfn.PERCENTILE.INC( R408:R1029,0.25),"Low",IF(S408&lt;=_xlfn.PERCENTILE.INC(R408:R1029,0.5),"Medium","High"))</f>
        <v>High</v>
      </c>
      <c r="U408" s="46">
        <v>0.13800000000000001</v>
      </c>
      <c r="V408" s="43">
        <v>18</v>
      </c>
      <c r="W408" s="45">
        <f t="shared" si="54"/>
        <v>21541.017959999997</v>
      </c>
      <c r="X408" s="45">
        <f t="shared" si="55"/>
        <v>25873.02</v>
      </c>
      <c r="Y408" s="45">
        <f t="shared" si="61"/>
        <v>-4332.002040000003</v>
      </c>
      <c r="Z408" s="46">
        <f t="shared" si="62"/>
        <v>-0.20110479681341872</v>
      </c>
    </row>
    <row r="409" spans="1:26" x14ac:dyDescent="0.3">
      <c r="A409" s="35" t="s">
        <v>422</v>
      </c>
      <c r="B409" s="36">
        <v>45724</v>
      </c>
      <c r="C409" s="36" t="str">
        <f t="shared" si="56"/>
        <v>Mar-2025</v>
      </c>
      <c r="D409" s="36" t="str">
        <f t="shared" si="57"/>
        <v>Q1-2025</v>
      </c>
      <c r="E409" s="36">
        <v>45731</v>
      </c>
      <c r="F409" s="36">
        <f t="shared" si="58"/>
        <v>45731</v>
      </c>
      <c r="G409" s="37">
        <f t="shared" si="59"/>
        <v>7</v>
      </c>
      <c r="H409" s="29">
        <f>IF(Table1[[#This Row],[LeadTimeDays]]&lt;=7,1,0)</f>
        <v>1</v>
      </c>
      <c r="I409" s="38" t="s">
        <v>647</v>
      </c>
      <c r="J409" s="38" t="s">
        <v>654</v>
      </c>
      <c r="K409" s="38" t="s">
        <v>668</v>
      </c>
      <c r="L409" s="30" t="str">
        <f t="shared" si="60"/>
        <v>Asia→India→Bengaluru</v>
      </c>
      <c r="M409" s="38" t="s">
        <v>701</v>
      </c>
      <c r="N409" s="38" t="s">
        <v>710</v>
      </c>
      <c r="O409" s="38" t="s">
        <v>723</v>
      </c>
      <c r="P409" s="38" t="s">
        <v>731</v>
      </c>
      <c r="Q409" s="38" t="s">
        <v>1141</v>
      </c>
      <c r="R409" s="39">
        <v>475.66</v>
      </c>
      <c r="S409" s="39">
        <v>529.14</v>
      </c>
      <c r="T409" s="39" t="str">
        <f>IF('standardised dimensions'!$R409&lt;=_xlfn.PERCENTILE.INC( R409:R1030,0.25),"Low",IF(S409&lt;=_xlfn.PERCENTILE.INC(R409:R1030,0.5),"Medium","High"))</f>
        <v>Medium</v>
      </c>
      <c r="U409" s="40">
        <v>0.19600000000000001</v>
      </c>
      <c r="V409" s="37">
        <v>11</v>
      </c>
      <c r="W409" s="39">
        <f t="shared" si="54"/>
        <v>4679.7141600000004</v>
      </c>
      <c r="X409" s="39">
        <f t="shared" si="55"/>
        <v>5232.26</v>
      </c>
      <c r="Y409" s="39">
        <f t="shared" si="61"/>
        <v>-552.54583999999977</v>
      </c>
      <c r="Z409" s="40">
        <f t="shared" si="62"/>
        <v>-0.11807256193613323</v>
      </c>
    </row>
    <row r="410" spans="1:26" x14ac:dyDescent="0.3">
      <c r="A410" s="41" t="s">
        <v>423</v>
      </c>
      <c r="B410" s="42">
        <v>45276</v>
      </c>
      <c r="C410" s="42" t="str">
        <f t="shared" si="56"/>
        <v>Dec-2023</v>
      </c>
      <c r="D410" s="42" t="str">
        <f t="shared" si="57"/>
        <v>Q4-2023</v>
      </c>
      <c r="E410" s="42">
        <v>45279</v>
      </c>
      <c r="F410" s="42">
        <f t="shared" si="58"/>
        <v>45279</v>
      </c>
      <c r="G410" s="43">
        <f t="shared" si="59"/>
        <v>3</v>
      </c>
      <c r="H410" s="29">
        <f>IF(Table1[[#This Row],[LeadTimeDays]]&lt;=7,1,0)</f>
        <v>1</v>
      </c>
      <c r="I410" s="44" t="s">
        <v>647</v>
      </c>
      <c r="J410" s="44" t="s">
        <v>659</v>
      </c>
      <c r="K410" s="44" t="s">
        <v>699</v>
      </c>
      <c r="L410" s="30" t="str">
        <f t="shared" si="60"/>
        <v>Asia→China→Beijing</v>
      </c>
      <c r="M410" s="44" t="s">
        <v>702</v>
      </c>
      <c r="N410" s="44" t="s">
        <v>707</v>
      </c>
      <c r="O410" s="44" t="s">
        <v>720</v>
      </c>
      <c r="P410" s="44" t="s">
        <v>733</v>
      </c>
      <c r="Q410" s="44" t="s">
        <v>1142</v>
      </c>
      <c r="R410" s="45">
        <v>1415.05</v>
      </c>
      <c r="S410" s="45">
        <v>1972.38</v>
      </c>
      <c r="T410" s="45" t="str">
        <f>IF('standardised dimensions'!$R410&lt;=_xlfn.PERCENTILE.INC( R410:R1031,0.25),"Low",IF(S410&lt;=_xlfn.PERCENTILE.INC(R410:R1031,0.5),"Medium","High"))</f>
        <v>High</v>
      </c>
      <c r="U410" s="46">
        <v>0</v>
      </c>
      <c r="V410" s="43">
        <v>12</v>
      </c>
      <c r="W410" s="45">
        <f t="shared" si="54"/>
        <v>23668.560000000001</v>
      </c>
      <c r="X410" s="45">
        <f t="shared" si="55"/>
        <v>16980.599999999999</v>
      </c>
      <c r="Y410" s="45">
        <f t="shared" si="61"/>
        <v>6687.9600000000028</v>
      </c>
      <c r="Z410" s="46">
        <f t="shared" si="62"/>
        <v>0.28256725377462771</v>
      </c>
    </row>
    <row r="411" spans="1:26" x14ac:dyDescent="0.3">
      <c r="A411" s="35" t="s">
        <v>424</v>
      </c>
      <c r="B411" s="36">
        <v>45534</v>
      </c>
      <c r="C411" s="36" t="str">
        <f t="shared" si="56"/>
        <v>Aug-2024</v>
      </c>
      <c r="D411" s="36" t="str">
        <f t="shared" si="57"/>
        <v>Q3-2024</v>
      </c>
      <c r="E411" s="36">
        <v>45540</v>
      </c>
      <c r="F411" s="36">
        <f t="shared" si="58"/>
        <v>45540</v>
      </c>
      <c r="G411" s="37">
        <f t="shared" si="59"/>
        <v>6</v>
      </c>
      <c r="H411" s="29">
        <f>IF(Table1[[#This Row],[LeadTimeDays]]&lt;=7,1,0)</f>
        <v>1</v>
      </c>
      <c r="I411" s="38" t="s">
        <v>647</v>
      </c>
      <c r="J411" s="38" t="s">
        <v>652</v>
      </c>
      <c r="K411" s="38" t="s">
        <v>694</v>
      </c>
      <c r="L411" s="30" t="str">
        <f t="shared" si="60"/>
        <v>Asia→Japan→Nagoya</v>
      </c>
      <c r="M411" s="38" t="s">
        <v>702</v>
      </c>
      <c r="N411" s="38" t="s">
        <v>708</v>
      </c>
      <c r="O411" s="38" t="s">
        <v>725</v>
      </c>
      <c r="P411" s="38" t="s">
        <v>731</v>
      </c>
      <c r="Q411" s="38" t="s">
        <v>1143</v>
      </c>
      <c r="R411" s="39">
        <v>466.16</v>
      </c>
      <c r="S411" s="39">
        <v>876.81</v>
      </c>
      <c r="T411" s="39" t="str">
        <f>IF('standardised dimensions'!$R411&lt;=_xlfn.PERCENTILE.INC( R411:R1032,0.25),"Low",IF(S411&lt;=_xlfn.PERCENTILE.INC(R411:R1032,0.5),"Medium","High"))</f>
        <v>High</v>
      </c>
      <c r="U411" s="40">
        <v>0.24099999999999999</v>
      </c>
      <c r="V411" s="37">
        <v>8</v>
      </c>
      <c r="W411" s="39">
        <f t="shared" si="54"/>
        <v>5323.9903199999999</v>
      </c>
      <c r="X411" s="39">
        <f t="shared" si="55"/>
        <v>3729.28</v>
      </c>
      <c r="Y411" s="39">
        <f t="shared" si="61"/>
        <v>1594.7103199999997</v>
      </c>
      <c r="Z411" s="40">
        <f t="shared" si="62"/>
        <v>0.29953291124691594</v>
      </c>
    </row>
    <row r="412" spans="1:26" x14ac:dyDescent="0.3">
      <c r="A412" s="41" t="s">
        <v>425</v>
      </c>
      <c r="B412" s="42">
        <v>45430</v>
      </c>
      <c r="C412" s="42" t="str">
        <f t="shared" si="56"/>
        <v>May-2024</v>
      </c>
      <c r="D412" s="42" t="str">
        <f t="shared" si="57"/>
        <v>Q2-2024</v>
      </c>
      <c r="E412" s="42">
        <v>45433</v>
      </c>
      <c r="F412" s="42">
        <f t="shared" si="58"/>
        <v>45433</v>
      </c>
      <c r="G412" s="43">
        <f t="shared" si="59"/>
        <v>3</v>
      </c>
      <c r="H412" s="29">
        <f>IF(Table1[[#This Row],[LeadTimeDays]]&lt;=7,1,0)</f>
        <v>1</v>
      </c>
      <c r="I412" s="44" t="s">
        <v>649</v>
      </c>
      <c r="J412" s="44" t="s">
        <v>657</v>
      </c>
      <c r="K412" s="44" t="s">
        <v>673</v>
      </c>
      <c r="L412" s="30" t="str">
        <f t="shared" si="60"/>
        <v>Europe→France→Marseille</v>
      </c>
      <c r="M412" s="44" t="s">
        <v>703</v>
      </c>
      <c r="N412" s="44" t="s">
        <v>709</v>
      </c>
      <c r="O412" s="44" t="s">
        <v>726</v>
      </c>
      <c r="P412" s="44" t="s">
        <v>728</v>
      </c>
      <c r="Q412" s="44" t="s">
        <v>1144</v>
      </c>
      <c r="R412" s="45">
        <v>663.66</v>
      </c>
      <c r="S412" s="45">
        <v>824.26</v>
      </c>
      <c r="T412" s="45" t="str">
        <f>IF('standardised dimensions'!$R412&lt;=_xlfn.PERCENTILE.INC( R412:R1033,0.25),"Low",IF(S412&lt;=_xlfn.PERCENTILE.INC(R412:R1033,0.5),"Medium","High"))</f>
        <v>High</v>
      </c>
      <c r="U412" s="46">
        <v>0.23899999999999999</v>
      </c>
      <c r="V412" s="43">
        <v>11</v>
      </c>
      <c r="W412" s="45">
        <f t="shared" si="54"/>
        <v>6899.8804600000003</v>
      </c>
      <c r="X412" s="45">
        <f t="shared" si="55"/>
        <v>7300.2599999999993</v>
      </c>
      <c r="Y412" s="45">
        <f t="shared" si="61"/>
        <v>-400.379539999999</v>
      </c>
      <c r="Z412" s="46">
        <f t="shared" si="62"/>
        <v>-5.8027025587048933E-2</v>
      </c>
    </row>
    <row r="413" spans="1:26" x14ac:dyDescent="0.3">
      <c r="A413" s="35" t="s">
        <v>426</v>
      </c>
      <c r="B413" s="36">
        <v>45002</v>
      </c>
      <c r="C413" s="36" t="str">
        <f t="shared" si="56"/>
        <v>Mar-2023</v>
      </c>
      <c r="D413" s="36" t="str">
        <f t="shared" si="57"/>
        <v>Q1-2023</v>
      </c>
      <c r="E413" s="36">
        <v>45022</v>
      </c>
      <c r="F413" s="36">
        <f t="shared" si="58"/>
        <v>45022</v>
      </c>
      <c r="G413" s="37">
        <f t="shared" si="59"/>
        <v>20</v>
      </c>
      <c r="H413" s="29">
        <f>IF(Table1[[#This Row],[LeadTimeDays]]&lt;=7,1,0)</f>
        <v>0</v>
      </c>
      <c r="I413" s="38" t="s">
        <v>649</v>
      </c>
      <c r="J413" s="38" t="s">
        <v>656</v>
      </c>
      <c r="K413" s="38" t="s">
        <v>684</v>
      </c>
      <c r="L413" s="30" t="str">
        <f t="shared" si="60"/>
        <v>Europe→Germany→Munich</v>
      </c>
      <c r="M413" s="38" t="s">
        <v>704</v>
      </c>
      <c r="N413" s="38" t="s">
        <v>707</v>
      </c>
      <c r="O413" s="38" t="s">
        <v>719</v>
      </c>
      <c r="P413" s="38" t="s">
        <v>730</v>
      </c>
      <c r="Q413" s="38" t="s">
        <v>1145</v>
      </c>
      <c r="R413" s="39">
        <v>692.18</v>
      </c>
      <c r="S413" s="39">
        <v>1159.3499999999999</v>
      </c>
      <c r="T413" s="39" t="str">
        <f>IF('standardised dimensions'!$R413&lt;=_xlfn.PERCENTILE.INC( R413:R1034,0.25),"Low",IF(S413&lt;=_xlfn.PERCENTILE.INC(R413:R1034,0.5),"Medium","High"))</f>
        <v>High</v>
      </c>
      <c r="U413" s="40">
        <v>0.112</v>
      </c>
      <c r="V413" s="37">
        <v>2</v>
      </c>
      <c r="W413" s="39">
        <f t="shared" si="54"/>
        <v>2059.0056</v>
      </c>
      <c r="X413" s="39">
        <f t="shared" si="55"/>
        <v>1384.36</v>
      </c>
      <c r="Y413" s="39">
        <f t="shared" si="61"/>
        <v>674.64560000000006</v>
      </c>
      <c r="Z413" s="40">
        <f t="shared" si="62"/>
        <v>0.32765602968734037</v>
      </c>
    </row>
    <row r="414" spans="1:26" x14ac:dyDescent="0.3">
      <c r="A414" s="41" t="s">
        <v>427</v>
      </c>
      <c r="B414" s="42">
        <v>45163</v>
      </c>
      <c r="C414" s="42" t="str">
        <f t="shared" si="56"/>
        <v>Aug-2023</v>
      </c>
      <c r="D414" s="42" t="str">
        <f t="shared" si="57"/>
        <v>Q3-2023</v>
      </c>
      <c r="E414" s="42">
        <v>45185</v>
      </c>
      <c r="F414" s="42">
        <f t="shared" si="58"/>
        <v>45185</v>
      </c>
      <c r="G414" s="43">
        <f t="shared" si="59"/>
        <v>22</v>
      </c>
      <c r="H414" s="29">
        <f>IF(Table1[[#This Row],[LeadTimeDays]]&lt;=7,1,0)</f>
        <v>0</v>
      </c>
      <c r="I414" s="44" t="s">
        <v>646</v>
      </c>
      <c r="J414" s="44" t="s">
        <v>651</v>
      </c>
      <c r="K414" s="44" t="s">
        <v>669</v>
      </c>
      <c r="L414" s="30" t="str">
        <f t="shared" si="60"/>
        <v>Africa→Nigeria→Abuja</v>
      </c>
      <c r="M414" s="44" t="s">
        <v>701</v>
      </c>
      <c r="N414" s="44" t="s">
        <v>709</v>
      </c>
      <c r="O414" s="44" t="s">
        <v>716</v>
      </c>
      <c r="P414" s="44" t="s">
        <v>730</v>
      </c>
      <c r="Q414" s="44" t="s">
        <v>1146</v>
      </c>
      <c r="R414" s="45">
        <v>1196.83</v>
      </c>
      <c r="S414" s="45">
        <v>2513.5100000000002</v>
      </c>
      <c r="T414" s="45" t="str">
        <f>IF('standardised dimensions'!$R414&lt;=_xlfn.PERCENTILE.INC( R414:R1035,0.25),"Low",IF(S414&lt;=_xlfn.PERCENTILE.INC(R414:R1035,0.5),"Medium","High"))</f>
        <v>High</v>
      </c>
      <c r="U414" s="46">
        <v>8.3000000000000004E-2</v>
      </c>
      <c r="V414" s="43">
        <v>7</v>
      </c>
      <c r="W414" s="45">
        <f t="shared" si="54"/>
        <v>16134.22069</v>
      </c>
      <c r="X414" s="45">
        <f t="shared" si="55"/>
        <v>8377.81</v>
      </c>
      <c r="Y414" s="45">
        <f t="shared" si="61"/>
        <v>7756.4106900000006</v>
      </c>
      <c r="Z414" s="46">
        <f t="shared" si="62"/>
        <v>0.48074281609445374</v>
      </c>
    </row>
    <row r="415" spans="1:26" x14ac:dyDescent="0.3">
      <c r="A415" s="35" t="s">
        <v>428</v>
      </c>
      <c r="B415" s="36">
        <v>45449</v>
      </c>
      <c r="C415" s="36" t="str">
        <f t="shared" si="56"/>
        <v>Jun-2024</v>
      </c>
      <c r="D415" s="36" t="str">
        <f t="shared" si="57"/>
        <v>Q2-2024</v>
      </c>
      <c r="E415" s="36">
        <v>45467</v>
      </c>
      <c r="F415" s="36">
        <f t="shared" si="58"/>
        <v>45467</v>
      </c>
      <c r="G415" s="37">
        <f t="shared" si="59"/>
        <v>18</v>
      </c>
      <c r="H415" s="29">
        <f>IF(Table1[[#This Row],[LeadTimeDays]]&lt;=7,1,0)</f>
        <v>0</v>
      </c>
      <c r="I415" s="38" t="s">
        <v>647</v>
      </c>
      <c r="J415" s="38" t="s">
        <v>654</v>
      </c>
      <c r="K415" s="38" t="s">
        <v>668</v>
      </c>
      <c r="L415" s="30" t="str">
        <f t="shared" si="60"/>
        <v>Asia→India→Bengaluru</v>
      </c>
      <c r="M415" s="38" t="s">
        <v>705</v>
      </c>
      <c r="N415" s="38" t="s">
        <v>711</v>
      </c>
      <c r="O415" s="38" t="s">
        <v>722</v>
      </c>
      <c r="P415" s="38" t="s">
        <v>729</v>
      </c>
      <c r="Q415" s="38" t="s">
        <v>1147</v>
      </c>
      <c r="R415" s="39">
        <v>1253.25</v>
      </c>
      <c r="S415" s="39">
        <v>3087.13</v>
      </c>
      <c r="T415" s="39" t="str">
        <f>IF('standardised dimensions'!$R415&lt;=_xlfn.PERCENTILE.INC( R415:R1036,0.25),"Low",IF(S415&lt;=_xlfn.PERCENTILE.INC(R415:R1036,0.5),"Medium","High"))</f>
        <v>High</v>
      </c>
      <c r="U415" s="40">
        <v>7.1999999999999995E-2</v>
      </c>
      <c r="V415" s="37">
        <v>11</v>
      </c>
      <c r="W415" s="39">
        <f t="shared" si="54"/>
        <v>31513.423040000001</v>
      </c>
      <c r="X415" s="39">
        <f t="shared" si="55"/>
        <v>13785.75</v>
      </c>
      <c r="Y415" s="39">
        <f t="shared" si="61"/>
        <v>17727.673040000001</v>
      </c>
      <c r="Z415" s="40">
        <f t="shared" si="62"/>
        <v>0.562543555408064</v>
      </c>
    </row>
    <row r="416" spans="1:26" x14ac:dyDescent="0.3">
      <c r="A416" s="41" t="s">
        <v>429</v>
      </c>
      <c r="B416" s="42">
        <v>45167</v>
      </c>
      <c r="C416" s="42" t="str">
        <f t="shared" si="56"/>
        <v>Aug-2023</v>
      </c>
      <c r="D416" s="42" t="str">
        <f t="shared" si="57"/>
        <v>Q3-2023</v>
      </c>
      <c r="E416" s="42">
        <v>45182</v>
      </c>
      <c r="F416" s="42">
        <f t="shared" si="58"/>
        <v>45182</v>
      </c>
      <c r="G416" s="43">
        <f t="shared" si="59"/>
        <v>15</v>
      </c>
      <c r="H416" s="29">
        <f>IF(Table1[[#This Row],[LeadTimeDays]]&lt;=7,1,0)</f>
        <v>0</v>
      </c>
      <c r="I416" s="44" t="s">
        <v>648</v>
      </c>
      <c r="J416" s="44" t="s">
        <v>653</v>
      </c>
      <c r="K416" s="44" t="s">
        <v>688</v>
      </c>
      <c r="L416" s="30" t="str">
        <f t="shared" si="60"/>
        <v>Americas→Canada→Vancouver</v>
      </c>
      <c r="M416" s="44" t="s">
        <v>705</v>
      </c>
      <c r="N416" s="44" t="s">
        <v>709</v>
      </c>
      <c r="O416" s="44" t="s">
        <v>719</v>
      </c>
      <c r="P416" s="44" t="s">
        <v>728</v>
      </c>
      <c r="Q416" s="44" t="s">
        <v>1148</v>
      </c>
      <c r="R416" s="45">
        <v>1287.6400000000001</v>
      </c>
      <c r="S416" s="45">
        <v>2717.15</v>
      </c>
      <c r="T416" s="45" t="str">
        <f>IF('standardised dimensions'!$R416&lt;=_xlfn.PERCENTILE.INC( R416:R1037,0.25),"Low",IF(S416&lt;=_xlfn.PERCENTILE.INC(R416:R1037,0.5),"Medium","High"))</f>
        <v>High</v>
      </c>
      <c r="U416" s="46">
        <v>3.2000000000000001E-2</v>
      </c>
      <c r="V416" s="43">
        <v>7</v>
      </c>
      <c r="W416" s="45">
        <f t="shared" si="54"/>
        <v>18411.4084</v>
      </c>
      <c r="X416" s="45">
        <f t="shared" si="55"/>
        <v>9013.4800000000014</v>
      </c>
      <c r="Y416" s="45">
        <f t="shared" si="61"/>
        <v>9397.9283999999989</v>
      </c>
      <c r="Z416" s="46">
        <f t="shared" si="62"/>
        <v>0.51044049405802105</v>
      </c>
    </row>
    <row r="417" spans="1:26" x14ac:dyDescent="0.3">
      <c r="A417" s="35" t="s">
        <v>430</v>
      </c>
      <c r="B417" s="36">
        <v>45626</v>
      </c>
      <c r="C417" s="36" t="str">
        <f t="shared" si="56"/>
        <v>Nov-2024</v>
      </c>
      <c r="D417" s="36" t="str">
        <f t="shared" si="57"/>
        <v>Q4-2024</v>
      </c>
      <c r="E417" s="36">
        <v>45636</v>
      </c>
      <c r="F417" s="36">
        <f t="shared" si="58"/>
        <v>45636</v>
      </c>
      <c r="G417" s="37">
        <f t="shared" si="59"/>
        <v>10</v>
      </c>
      <c r="H417" s="29">
        <f>IF(Table1[[#This Row],[LeadTimeDays]]&lt;=7,1,0)</f>
        <v>0</v>
      </c>
      <c r="I417" s="38" t="s">
        <v>647</v>
      </c>
      <c r="J417" s="38" t="s">
        <v>654</v>
      </c>
      <c r="K417" s="38" t="s">
        <v>696</v>
      </c>
      <c r="L417" s="30" t="str">
        <f t="shared" si="60"/>
        <v>Asia→India→Hyderabad</v>
      </c>
      <c r="M417" s="38" t="s">
        <v>705</v>
      </c>
      <c r="N417" s="38" t="s">
        <v>707</v>
      </c>
      <c r="O417" s="38" t="s">
        <v>721</v>
      </c>
      <c r="P417" s="38" t="s">
        <v>733</v>
      </c>
      <c r="Q417" s="38" t="s">
        <v>1149</v>
      </c>
      <c r="R417" s="39">
        <v>851.49</v>
      </c>
      <c r="S417" s="39">
        <v>901.79</v>
      </c>
      <c r="T417" s="39" t="str">
        <f>IF('standardised dimensions'!$R417&lt;=_xlfn.PERCENTILE.INC( R417:R1038,0.25),"Low",IF(S417&lt;=_xlfn.PERCENTILE.INC(R417:R1038,0.5),"Medium","High"))</f>
        <v>High</v>
      </c>
      <c r="U417" s="40">
        <v>0.245</v>
      </c>
      <c r="V417" s="37">
        <v>16</v>
      </c>
      <c r="W417" s="39">
        <f t="shared" si="54"/>
        <v>10893.6232</v>
      </c>
      <c r="X417" s="39">
        <f t="shared" si="55"/>
        <v>13623.84</v>
      </c>
      <c r="Y417" s="39">
        <f t="shared" si="61"/>
        <v>-2730.2168000000001</v>
      </c>
      <c r="Z417" s="40">
        <f t="shared" si="62"/>
        <v>-0.25062522816100341</v>
      </c>
    </row>
    <row r="418" spans="1:26" x14ac:dyDescent="0.3">
      <c r="A418" s="41" t="s">
        <v>431</v>
      </c>
      <c r="B418" s="42">
        <v>45813</v>
      </c>
      <c r="C418" s="42" t="str">
        <f t="shared" si="56"/>
        <v>Jun-2025</v>
      </c>
      <c r="D418" s="42" t="str">
        <f t="shared" si="57"/>
        <v>Q2-2025</v>
      </c>
      <c r="E418" s="42">
        <v>45822</v>
      </c>
      <c r="F418" s="42">
        <f t="shared" si="58"/>
        <v>45822</v>
      </c>
      <c r="G418" s="43">
        <f t="shared" si="59"/>
        <v>9</v>
      </c>
      <c r="H418" s="29">
        <f>IF(Table1[[#This Row],[LeadTimeDays]]&lt;=7,1,0)</f>
        <v>0</v>
      </c>
      <c r="I418" s="44" t="s">
        <v>647</v>
      </c>
      <c r="J418" s="44" t="s">
        <v>654</v>
      </c>
      <c r="K418" s="44" t="s">
        <v>680</v>
      </c>
      <c r="L418" s="30" t="str">
        <f t="shared" si="60"/>
        <v>Asia→India→Delhi</v>
      </c>
      <c r="M418" s="44" t="s">
        <v>703</v>
      </c>
      <c r="N418" s="44" t="s">
        <v>707</v>
      </c>
      <c r="O418" s="44" t="s">
        <v>720</v>
      </c>
      <c r="P418" s="44" t="s">
        <v>733</v>
      </c>
      <c r="Q418" s="44" t="s">
        <v>1150</v>
      </c>
      <c r="R418" s="45">
        <v>618.69000000000005</v>
      </c>
      <c r="S418" s="45">
        <v>796.15</v>
      </c>
      <c r="T418" s="45" t="str">
        <f>IF('standardised dimensions'!$R418&lt;=_xlfn.PERCENTILE.INC( R418:R1039,0.25),"Low",IF(S418&lt;=_xlfn.PERCENTILE.INC(R418:R1039,0.5),"Medium","High"))</f>
        <v>High</v>
      </c>
      <c r="U418" s="46">
        <v>0.09</v>
      </c>
      <c r="V418" s="43">
        <v>11</v>
      </c>
      <c r="W418" s="45">
        <f t="shared" si="54"/>
        <v>7969.4615000000003</v>
      </c>
      <c r="X418" s="45">
        <f t="shared" si="55"/>
        <v>6805.59</v>
      </c>
      <c r="Y418" s="45">
        <f t="shared" si="61"/>
        <v>1163.8715000000002</v>
      </c>
      <c r="Z418" s="46">
        <f t="shared" si="62"/>
        <v>0.14604142325049191</v>
      </c>
    </row>
    <row r="419" spans="1:26" x14ac:dyDescent="0.3">
      <c r="A419" s="35" t="s">
        <v>432</v>
      </c>
      <c r="B419" s="36">
        <v>45730</v>
      </c>
      <c r="C419" s="36" t="str">
        <f t="shared" si="56"/>
        <v>Mar-2025</v>
      </c>
      <c r="D419" s="36" t="str">
        <f t="shared" si="57"/>
        <v>Q1-2025</v>
      </c>
      <c r="E419" s="36">
        <v>45755</v>
      </c>
      <c r="F419" s="36">
        <f t="shared" si="58"/>
        <v>45755</v>
      </c>
      <c r="G419" s="37">
        <f t="shared" si="59"/>
        <v>25</v>
      </c>
      <c r="H419" s="29">
        <f>IF(Table1[[#This Row],[LeadTimeDays]]&lt;=7,1,0)</f>
        <v>0</v>
      </c>
      <c r="I419" s="38" t="s">
        <v>647</v>
      </c>
      <c r="J419" s="38" t="s">
        <v>659</v>
      </c>
      <c r="K419" s="38" t="s">
        <v>1426</v>
      </c>
      <c r="L419" s="30" t="str">
        <f t="shared" si="60"/>
        <v>Asia→China→Unknown</v>
      </c>
      <c r="M419" s="38" t="s">
        <v>701</v>
      </c>
      <c r="N419" s="38" t="s">
        <v>710</v>
      </c>
      <c r="O419" s="38" t="s">
        <v>726</v>
      </c>
      <c r="P419" s="38" t="s">
        <v>728</v>
      </c>
      <c r="Q419" s="38" t="s">
        <v>1151</v>
      </c>
      <c r="R419" s="39">
        <v>80.59</v>
      </c>
      <c r="S419" s="39">
        <v>157.82</v>
      </c>
      <c r="T419" s="39" t="str">
        <f>IF('standardised dimensions'!$R419&lt;=_xlfn.PERCENTILE.INC( R419:R1040,0.25),"Low",IF(S419&lt;=_xlfn.PERCENTILE.INC(R419:R1040,0.5),"Medium","High"))</f>
        <v>Low</v>
      </c>
      <c r="U419" s="40">
        <v>0.217</v>
      </c>
      <c r="V419" s="37">
        <v>6</v>
      </c>
      <c r="W419" s="39">
        <f t="shared" si="54"/>
        <v>741.43835999999999</v>
      </c>
      <c r="X419" s="39">
        <f t="shared" si="55"/>
        <v>483.54</v>
      </c>
      <c r="Y419" s="39">
        <f t="shared" si="61"/>
        <v>257.89835999999997</v>
      </c>
      <c r="Z419" s="40">
        <f t="shared" si="62"/>
        <v>0.34783519967863541</v>
      </c>
    </row>
    <row r="420" spans="1:26" x14ac:dyDescent="0.3">
      <c r="A420" s="41" t="s">
        <v>433</v>
      </c>
      <c r="B420" s="42">
        <v>45307</v>
      </c>
      <c r="C420" s="42" t="str">
        <f t="shared" si="56"/>
        <v>Jan-2024</v>
      </c>
      <c r="D420" s="42" t="str">
        <f t="shared" si="57"/>
        <v>Q1-2024</v>
      </c>
      <c r="E420" s="42">
        <v>45333</v>
      </c>
      <c r="F420" s="42">
        <f t="shared" si="58"/>
        <v>45333</v>
      </c>
      <c r="G420" s="43">
        <f t="shared" si="59"/>
        <v>26</v>
      </c>
      <c r="H420" s="29">
        <f>IF(Table1[[#This Row],[LeadTimeDays]]&lt;=7,1,0)</f>
        <v>0</v>
      </c>
      <c r="I420" s="44" t="s">
        <v>649</v>
      </c>
      <c r="J420" s="44" t="s">
        <v>656</v>
      </c>
      <c r="K420" s="44" t="s">
        <v>698</v>
      </c>
      <c r="L420" s="30" t="str">
        <f t="shared" si="60"/>
        <v>Europe→Germany→Frankfurt</v>
      </c>
      <c r="M420" s="44" t="s">
        <v>703</v>
      </c>
      <c r="N420" s="44" t="s">
        <v>710</v>
      </c>
      <c r="O420" s="44" t="s">
        <v>718</v>
      </c>
      <c r="P420" s="44" t="s">
        <v>732</v>
      </c>
      <c r="Q420" s="44" t="s">
        <v>1152</v>
      </c>
      <c r="R420" s="45">
        <v>504.93</v>
      </c>
      <c r="S420" s="45">
        <v>819.06</v>
      </c>
      <c r="T420" s="45" t="str">
        <f>IF('standardised dimensions'!$R420&lt;=_xlfn.PERCENTILE.INC( R420:R1041,0.25),"Low",IF(S420&lt;=_xlfn.PERCENTILE.INC(R420:R1041,0.5),"Medium","High"))</f>
        <v>High</v>
      </c>
      <c r="U420" s="46">
        <v>0.22600000000000001</v>
      </c>
      <c r="V420" s="43">
        <v>15</v>
      </c>
      <c r="W420" s="45">
        <f t="shared" si="54"/>
        <v>9509.2865999999995</v>
      </c>
      <c r="X420" s="45">
        <f t="shared" si="55"/>
        <v>7573.95</v>
      </c>
      <c r="Y420" s="45">
        <f t="shared" si="61"/>
        <v>1935.3365999999996</v>
      </c>
      <c r="Z420" s="46">
        <f t="shared" si="62"/>
        <v>0.20352069312959814</v>
      </c>
    </row>
    <row r="421" spans="1:26" x14ac:dyDescent="0.3">
      <c r="A421" s="35" t="s">
        <v>434</v>
      </c>
      <c r="B421" s="36">
        <v>45211</v>
      </c>
      <c r="C421" s="36" t="str">
        <f t="shared" si="56"/>
        <v>Oct-2023</v>
      </c>
      <c r="D421" s="36" t="str">
        <f t="shared" si="57"/>
        <v>Q4-2023</v>
      </c>
      <c r="E421" s="36">
        <v>45228</v>
      </c>
      <c r="F421" s="36">
        <f t="shared" si="58"/>
        <v>45228</v>
      </c>
      <c r="G421" s="37">
        <f t="shared" si="59"/>
        <v>17</v>
      </c>
      <c r="H421" s="29">
        <f>IF(Table1[[#This Row],[LeadTimeDays]]&lt;=7,1,0)</f>
        <v>0</v>
      </c>
      <c r="I421" s="38" t="s">
        <v>647</v>
      </c>
      <c r="J421" s="38" t="s">
        <v>652</v>
      </c>
      <c r="K421" s="38" t="s">
        <v>694</v>
      </c>
      <c r="L421" s="30" t="str">
        <f t="shared" si="60"/>
        <v>Asia→Japan→Nagoya</v>
      </c>
      <c r="M421" s="38" t="s">
        <v>703</v>
      </c>
      <c r="N421" s="38" t="s">
        <v>711</v>
      </c>
      <c r="O421" s="38" t="s">
        <v>722</v>
      </c>
      <c r="P421" s="38" t="s">
        <v>730</v>
      </c>
      <c r="Q421" s="38" t="s">
        <v>1153</v>
      </c>
      <c r="R421" s="39">
        <v>1102.19</v>
      </c>
      <c r="S421" s="39">
        <v>1711.16</v>
      </c>
      <c r="T421" s="39" t="str">
        <f>IF('standardised dimensions'!$R421&lt;=_xlfn.PERCENTILE.INC( R421:R1042,0.25),"Low",IF(S421&lt;=_xlfn.PERCENTILE.INC(R421:R1042,0.5),"Medium","High"))</f>
        <v>High</v>
      </c>
      <c r="U421" s="40">
        <v>0.151</v>
      </c>
      <c r="V421" s="37">
        <v>10</v>
      </c>
      <c r="W421" s="39">
        <f t="shared" si="54"/>
        <v>14527.748400000002</v>
      </c>
      <c r="X421" s="39">
        <f t="shared" si="55"/>
        <v>11021.900000000001</v>
      </c>
      <c r="Y421" s="39">
        <f t="shared" si="61"/>
        <v>3505.8484000000008</v>
      </c>
      <c r="Z421" s="40">
        <f t="shared" si="62"/>
        <v>0.24132083675127525</v>
      </c>
    </row>
    <row r="422" spans="1:26" x14ac:dyDescent="0.3">
      <c r="A422" s="41" t="s">
        <v>435</v>
      </c>
      <c r="B422" s="42">
        <v>45713</v>
      </c>
      <c r="C422" s="42" t="str">
        <f t="shared" si="56"/>
        <v>Feb-2025</v>
      </c>
      <c r="D422" s="42" t="str">
        <f t="shared" si="57"/>
        <v>Q1-2025</v>
      </c>
      <c r="E422" s="42">
        <v>45733</v>
      </c>
      <c r="F422" s="42">
        <f t="shared" si="58"/>
        <v>45733</v>
      </c>
      <c r="G422" s="43">
        <f t="shared" si="59"/>
        <v>20</v>
      </c>
      <c r="H422" s="29">
        <f>IF(Table1[[#This Row],[LeadTimeDays]]&lt;=7,1,0)</f>
        <v>0</v>
      </c>
      <c r="I422" s="44" t="s">
        <v>648</v>
      </c>
      <c r="J422" s="44" t="s">
        <v>660</v>
      </c>
      <c r="K422" s="44" t="s">
        <v>686</v>
      </c>
      <c r="L422" s="30" t="str">
        <f t="shared" si="60"/>
        <v>Americas→USA→San Francisco</v>
      </c>
      <c r="M422" s="44" t="s">
        <v>703</v>
      </c>
      <c r="N422" s="44" t="s">
        <v>709</v>
      </c>
      <c r="O422" s="44" t="s">
        <v>722</v>
      </c>
      <c r="P422" s="44" t="s">
        <v>730</v>
      </c>
      <c r="Q422" s="44" t="s">
        <v>1154</v>
      </c>
      <c r="R422" s="45">
        <v>1205.26</v>
      </c>
      <c r="S422" s="45">
        <v>1696.35</v>
      </c>
      <c r="T422" s="45" t="str">
        <f>IF('standardised dimensions'!$R422&lt;=_xlfn.PERCENTILE.INC( R422:R1043,0.25),"Low",IF(S422&lt;=_xlfn.PERCENTILE.INC(R422:R1043,0.5),"Medium","High"))</f>
        <v>High</v>
      </c>
      <c r="U422" s="46">
        <v>1.9E-2</v>
      </c>
      <c r="V422" s="43">
        <v>6</v>
      </c>
      <c r="W422" s="45">
        <f t="shared" si="54"/>
        <v>9984.7160999999978</v>
      </c>
      <c r="X422" s="45">
        <f t="shared" si="55"/>
        <v>7231.5599999999995</v>
      </c>
      <c r="Y422" s="45">
        <f t="shared" si="61"/>
        <v>2753.1560999999983</v>
      </c>
      <c r="Z422" s="46">
        <f t="shared" si="62"/>
        <v>0.27573704374028213</v>
      </c>
    </row>
    <row r="423" spans="1:26" x14ac:dyDescent="0.3">
      <c r="A423" s="35" t="s">
        <v>436</v>
      </c>
      <c r="B423" s="36">
        <v>45841</v>
      </c>
      <c r="C423" s="36" t="str">
        <f t="shared" si="56"/>
        <v>Jul-2025</v>
      </c>
      <c r="D423" s="36" t="str">
        <f t="shared" si="57"/>
        <v>Q3-2025</v>
      </c>
      <c r="E423" s="36">
        <v>45844</v>
      </c>
      <c r="F423" s="36">
        <f t="shared" si="58"/>
        <v>45844</v>
      </c>
      <c r="G423" s="37">
        <f t="shared" si="59"/>
        <v>3</v>
      </c>
      <c r="H423" s="29">
        <f>IF(Table1[[#This Row],[LeadTimeDays]]&lt;=7,1,0)</f>
        <v>1</v>
      </c>
      <c r="I423" s="38" t="s">
        <v>646</v>
      </c>
      <c r="J423" s="38" t="s">
        <v>651</v>
      </c>
      <c r="K423" s="38" t="s">
        <v>665</v>
      </c>
      <c r="L423" s="30" t="str">
        <f t="shared" si="60"/>
        <v>Africa→Nigeria→Lagos</v>
      </c>
      <c r="M423" s="38" t="s">
        <v>704</v>
      </c>
      <c r="N423" s="38" t="s">
        <v>708</v>
      </c>
      <c r="O423" s="38" t="s">
        <v>1427</v>
      </c>
      <c r="P423" s="38" t="s">
        <v>731</v>
      </c>
      <c r="Q423" s="38" t="s">
        <v>1155</v>
      </c>
      <c r="R423" s="39">
        <v>1313.3</v>
      </c>
      <c r="S423" s="39">
        <v>2884.34</v>
      </c>
      <c r="T423" s="39" t="str">
        <f>IF('standardised dimensions'!$R423&lt;=_xlfn.PERCENTILE.INC( R423:R1044,0.25),"Low",IF(S423&lt;=_xlfn.PERCENTILE.INC(R423:R1044,0.5),"Medium","High"))</f>
        <v>High</v>
      </c>
      <c r="U423" s="40">
        <v>0.157</v>
      </c>
      <c r="V423" s="37">
        <v>42</v>
      </c>
      <c r="W423" s="39">
        <f t="shared" si="54"/>
        <v>102122.94203999999</v>
      </c>
      <c r="X423" s="39">
        <f t="shared" si="55"/>
        <v>55158.6</v>
      </c>
      <c r="Y423" s="39">
        <f t="shared" si="61"/>
        <v>46964.342039999996</v>
      </c>
      <c r="Z423" s="40">
        <f t="shared" si="62"/>
        <v>0.45988042551305253</v>
      </c>
    </row>
    <row r="424" spans="1:26" x14ac:dyDescent="0.3">
      <c r="A424" s="41" t="s">
        <v>437</v>
      </c>
      <c r="B424" s="42">
        <v>45915</v>
      </c>
      <c r="C424" s="42" t="str">
        <f t="shared" si="56"/>
        <v>Sep-2025</v>
      </c>
      <c r="D424" s="42" t="str">
        <f t="shared" si="57"/>
        <v>Q3-2025</v>
      </c>
      <c r="E424" s="42">
        <v>45925</v>
      </c>
      <c r="F424" s="42">
        <f t="shared" si="58"/>
        <v>45925</v>
      </c>
      <c r="G424" s="43">
        <f t="shared" si="59"/>
        <v>10</v>
      </c>
      <c r="H424" s="29">
        <f>IF(Table1[[#This Row],[LeadTimeDays]]&lt;=7,1,0)</f>
        <v>0</v>
      </c>
      <c r="I424" s="44" t="s">
        <v>647</v>
      </c>
      <c r="J424" s="44" t="s">
        <v>654</v>
      </c>
      <c r="K424" s="44" t="s">
        <v>680</v>
      </c>
      <c r="L424" s="30" t="str">
        <f t="shared" si="60"/>
        <v>Asia→India→Delhi</v>
      </c>
      <c r="M424" s="44" t="s">
        <v>704</v>
      </c>
      <c r="N424" s="44" t="s">
        <v>707</v>
      </c>
      <c r="O424" s="44" t="s">
        <v>720</v>
      </c>
      <c r="P424" s="44" t="s">
        <v>730</v>
      </c>
      <c r="Q424" s="44" t="s">
        <v>1156</v>
      </c>
      <c r="R424" s="45">
        <v>1488.91</v>
      </c>
      <c r="S424" s="45">
        <v>1483.74</v>
      </c>
      <c r="T424" s="45" t="str">
        <f>IF('standardised dimensions'!$R424&lt;=_xlfn.PERCENTILE.INC( R424:R1045,0.25),"Low",IF(S424&lt;=_xlfn.PERCENTILE.INC(R424:R1045,0.5),"Medium","High"))</f>
        <v>High</v>
      </c>
      <c r="U424" s="46">
        <v>0.16800000000000001</v>
      </c>
      <c r="V424" s="43">
        <v>24</v>
      </c>
      <c r="W424" s="45">
        <f t="shared" si="54"/>
        <v>29627.320319999999</v>
      </c>
      <c r="X424" s="45">
        <f t="shared" si="55"/>
        <v>35733.840000000004</v>
      </c>
      <c r="Y424" s="45">
        <f t="shared" si="61"/>
        <v>-6106.5196800000049</v>
      </c>
      <c r="Z424" s="46">
        <f t="shared" si="62"/>
        <v>-0.20611110333450519</v>
      </c>
    </row>
    <row r="425" spans="1:26" x14ac:dyDescent="0.3">
      <c r="A425" s="35" t="s">
        <v>438</v>
      </c>
      <c r="B425" s="36">
        <v>45341</v>
      </c>
      <c r="C425" s="36" t="str">
        <f t="shared" si="56"/>
        <v>Feb-2024</v>
      </c>
      <c r="D425" s="36" t="str">
        <f t="shared" si="57"/>
        <v>Q1-2024</v>
      </c>
      <c r="E425" s="36">
        <v>45357</v>
      </c>
      <c r="F425" s="36">
        <f t="shared" si="58"/>
        <v>45357</v>
      </c>
      <c r="G425" s="37">
        <f t="shared" si="59"/>
        <v>16</v>
      </c>
      <c r="H425" s="29">
        <f>IF(Table1[[#This Row],[LeadTimeDays]]&lt;=7,1,0)</f>
        <v>0</v>
      </c>
      <c r="I425" s="38" t="s">
        <v>647</v>
      </c>
      <c r="J425" s="38" t="s">
        <v>659</v>
      </c>
      <c r="K425" s="38" t="s">
        <v>699</v>
      </c>
      <c r="L425" s="30" t="str">
        <f t="shared" si="60"/>
        <v>Asia→China→Beijing</v>
      </c>
      <c r="M425" s="38" t="s">
        <v>702</v>
      </c>
      <c r="N425" s="38" t="s">
        <v>709</v>
      </c>
      <c r="O425" s="38" t="s">
        <v>719</v>
      </c>
      <c r="P425" s="38" t="s">
        <v>728</v>
      </c>
      <c r="Q425" s="38" t="s">
        <v>1157</v>
      </c>
      <c r="R425" s="39">
        <v>1477.84</v>
      </c>
      <c r="S425" s="39">
        <v>3197.47</v>
      </c>
      <c r="T425" s="39" t="str">
        <f>IF('standardised dimensions'!$R425&lt;=_xlfn.PERCENTILE.INC( R425:R1046,0.25),"Low",IF(S425&lt;=_xlfn.PERCENTILE.INC(R425:R1046,0.5),"Medium","High"))</f>
        <v>High</v>
      </c>
      <c r="U425" s="40">
        <v>0.24299999999999999</v>
      </c>
      <c r="V425" s="37">
        <v>24</v>
      </c>
      <c r="W425" s="39">
        <f t="shared" si="54"/>
        <v>58091.634960000003</v>
      </c>
      <c r="X425" s="39">
        <f t="shared" si="55"/>
        <v>35468.159999999996</v>
      </c>
      <c r="Y425" s="39">
        <f t="shared" si="61"/>
        <v>22623.474960000007</v>
      </c>
      <c r="Z425" s="40">
        <f t="shared" si="62"/>
        <v>0.38944462443823091</v>
      </c>
    </row>
    <row r="426" spans="1:26" x14ac:dyDescent="0.3">
      <c r="A426" s="41" t="s">
        <v>439</v>
      </c>
      <c r="B426" s="42">
        <v>45349</v>
      </c>
      <c r="C426" s="42" t="str">
        <f t="shared" si="56"/>
        <v>Feb-2024</v>
      </c>
      <c r="D426" s="42" t="str">
        <f t="shared" si="57"/>
        <v>Q1-2024</v>
      </c>
      <c r="E426" s="42">
        <v>45377</v>
      </c>
      <c r="F426" s="42">
        <f t="shared" si="58"/>
        <v>45377</v>
      </c>
      <c r="G426" s="43">
        <f t="shared" si="59"/>
        <v>28</v>
      </c>
      <c r="H426" s="29">
        <f>IF(Table1[[#This Row],[LeadTimeDays]]&lt;=7,1,0)</f>
        <v>0</v>
      </c>
      <c r="I426" s="44" t="s">
        <v>647</v>
      </c>
      <c r="J426" s="44" t="s">
        <v>654</v>
      </c>
      <c r="K426" s="44" t="s">
        <v>691</v>
      </c>
      <c r="L426" s="30" t="str">
        <f t="shared" si="60"/>
        <v>Asia→India→Mumbai</v>
      </c>
      <c r="M426" s="44" t="s">
        <v>702</v>
      </c>
      <c r="N426" s="44" t="s">
        <v>709</v>
      </c>
      <c r="O426" s="44" t="s">
        <v>715</v>
      </c>
      <c r="P426" s="44" t="s">
        <v>731</v>
      </c>
      <c r="Q426" s="44" t="s">
        <v>1158</v>
      </c>
      <c r="R426" s="45">
        <v>1035.19</v>
      </c>
      <c r="S426" s="45">
        <v>2322.6999999999998</v>
      </c>
      <c r="T426" s="45" t="str">
        <f>IF('standardised dimensions'!$R426&lt;=_xlfn.PERCENTILE.INC( R426:R1047,0.25),"Low",IF(S426&lt;=_xlfn.PERCENTILE.INC(R426:R1047,0.5),"Medium","High"))</f>
        <v>High</v>
      </c>
      <c r="U426" s="46">
        <v>0.17299999999999999</v>
      </c>
      <c r="V426" s="43">
        <v>8</v>
      </c>
      <c r="W426" s="45">
        <f t="shared" si="54"/>
        <v>15366.983199999999</v>
      </c>
      <c r="X426" s="45">
        <f t="shared" si="55"/>
        <v>8281.52</v>
      </c>
      <c r="Y426" s="45">
        <f t="shared" si="61"/>
        <v>7085.4631999999983</v>
      </c>
      <c r="Z426" s="46">
        <f t="shared" si="62"/>
        <v>0.46108355217047409</v>
      </c>
    </row>
    <row r="427" spans="1:26" x14ac:dyDescent="0.3">
      <c r="A427" s="35" t="s">
        <v>440</v>
      </c>
      <c r="B427" s="36">
        <v>45897</v>
      </c>
      <c r="C427" s="36" t="str">
        <f t="shared" si="56"/>
        <v>Aug-2025</v>
      </c>
      <c r="D427" s="36" t="str">
        <f t="shared" si="57"/>
        <v>Q3-2025</v>
      </c>
      <c r="E427" s="36">
        <v>45905</v>
      </c>
      <c r="F427" s="36">
        <f t="shared" si="58"/>
        <v>45905</v>
      </c>
      <c r="G427" s="37">
        <f t="shared" si="59"/>
        <v>8</v>
      </c>
      <c r="H427" s="29">
        <f>IF(Table1[[#This Row],[LeadTimeDays]]&lt;=7,1,0)</f>
        <v>0</v>
      </c>
      <c r="I427" s="38" t="s">
        <v>646</v>
      </c>
      <c r="J427" s="38" t="s">
        <v>651</v>
      </c>
      <c r="K427" s="38" t="s">
        <v>663</v>
      </c>
      <c r="L427" s="30" t="str">
        <f t="shared" si="60"/>
        <v>Africa→Nigeria→Port Harcourt</v>
      </c>
      <c r="M427" s="38" t="s">
        <v>705</v>
      </c>
      <c r="N427" s="38" t="s">
        <v>709</v>
      </c>
      <c r="O427" s="38" t="s">
        <v>718</v>
      </c>
      <c r="P427" s="38" t="s">
        <v>731</v>
      </c>
      <c r="Q427" s="38" t="s">
        <v>1159</v>
      </c>
      <c r="R427" s="39">
        <v>1271.0999999999999</v>
      </c>
      <c r="S427" s="39">
        <v>1932.42</v>
      </c>
      <c r="T427" s="39" t="str">
        <f>IF('standardised dimensions'!$R427&lt;=_xlfn.PERCENTILE.INC( R427:R1048,0.25),"Low",IF(S427&lt;=_xlfn.PERCENTILE.INC(R427:R1048,0.5),"Medium","High"))</f>
        <v>High</v>
      </c>
      <c r="U427" s="40">
        <v>0.25</v>
      </c>
      <c r="V427" s="37">
        <v>21</v>
      </c>
      <c r="W427" s="39">
        <f t="shared" si="54"/>
        <v>30435.614999999998</v>
      </c>
      <c r="X427" s="39">
        <f t="shared" si="55"/>
        <v>26693.1</v>
      </c>
      <c r="Y427" s="39">
        <f t="shared" si="61"/>
        <v>3742.5149999999994</v>
      </c>
      <c r="Z427" s="40">
        <f t="shared" si="62"/>
        <v>0.12296498690760807</v>
      </c>
    </row>
    <row r="428" spans="1:26" x14ac:dyDescent="0.3">
      <c r="A428" s="41" t="s">
        <v>441</v>
      </c>
      <c r="B428" s="42">
        <v>45522</v>
      </c>
      <c r="C428" s="42" t="str">
        <f t="shared" si="56"/>
        <v>Aug-2024</v>
      </c>
      <c r="D428" s="42" t="str">
        <f t="shared" si="57"/>
        <v>Q3-2024</v>
      </c>
      <c r="E428" s="42">
        <v>45547</v>
      </c>
      <c r="F428" s="42">
        <f t="shared" si="58"/>
        <v>45547</v>
      </c>
      <c r="G428" s="43">
        <f t="shared" si="59"/>
        <v>25</v>
      </c>
      <c r="H428" s="29">
        <f>IF(Table1[[#This Row],[LeadTimeDays]]&lt;=7,1,0)</f>
        <v>0</v>
      </c>
      <c r="I428" s="44" t="s">
        <v>647</v>
      </c>
      <c r="J428" s="44" t="s">
        <v>654</v>
      </c>
      <c r="K428" s="44" t="s">
        <v>691</v>
      </c>
      <c r="L428" s="30" t="str">
        <f t="shared" si="60"/>
        <v>Asia→India→Mumbai</v>
      </c>
      <c r="M428" s="44" t="s">
        <v>704</v>
      </c>
      <c r="N428" s="44" t="s">
        <v>709</v>
      </c>
      <c r="O428" s="44" t="s">
        <v>712</v>
      </c>
      <c r="P428" s="44" t="s">
        <v>730</v>
      </c>
      <c r="Q428" s="44" t="s">
        <v>1160</v>
      </c>
      <c r="R428" s="45">
        <v>1154.03</v>
      </c>
      <c r="S428" s="45">
        <v>1590.36</v>
      </c>
      <c r="T428" s="45" t="str">
        <f>IF('standardised dimensions'!$R428&lt;=_xlfn.PERCENTILE.INC( R428:R1049,0.25),"Low",IF(S428&lt;=_xlfn.PERCENTILE.INC(R428:R1049,0.5),"Medium","High"))</f>
        <v>High</v>
      </c>
      <c r="U428" s="46">
        <v>0.314</v>
      </c>
      <c r="V428" s="43">
        <v>18</v>
      </c>
      <c r="W428" s="45">
        <f t="shared" si="54"/>
        <v>19637.76528</v>
      </c>
      <c r="X428" s="45">
        <f t="shared" si="55"/>
        <v>20772.54</v>
      </c>
      <c r="Y428" s="45">
        <f t="shared" si="61"/>
        <v>-1134.7747200000013</v>
      </c>
      <c r="Z428" s="46">
        <f t="shared" si="62"/>
        <v>-5.7785328616576745E-2</v>
      </c>
    </row>
    <row r="429" spans="1:26" x14ac:dyDescent="0.3">
      <c r="A429" s="35" t="s">
        <v>442</v>
      </c>
      <c r="B429" s="36">
        <v>45347</v>
      </c>
      <c r="C429" s="36" t="str">
        <f t="shared" si="56"/>
        <v>Feb-2024</v>
      </c>
      <c r="D429" s="36" t="str">
        <f t="shared" si="57"/>
        <v>Q1-2024</v>
      </c>
      <c r="E429" s="36">
        <v>45360</v>
      </c>
      <c r="F429" s="36">
        <f t="shared" si="58"/>
        <v>45360</v>
      </c>
      <c r="G429" s="37">
        <f t="shared" si="59"/>
        <v>13</v>
      </c>
      <c r="H429" s="29">
        <f>IF(Table1[[#This Row],[LeadTimeDays]]&lt;=7,1,0)</f>
        <v>0</v>
      </c>
      <c r="I429" s="38" t="s">
        <v>649</v>
      </c>
      <c r="J429" s="38" t="s">
        <v>657</v>
      </c>
      <c r="K429" s="38" t="s">
        <v>673</v>
      </c>
      <c r="L429" s="30" t="str">
        <f t="shared" si="60"/>
        <v>Europe→France→Marseille</v>
      </c>
      <c r="M429" s="38" t="s">
        <v>705</v>
      </c>
      <c r="N429" s="38" t="s">
        <v>710</v>
      </c>
      <c r="O429" s="38" t="s">
        <v>718</v>
      </c>
      <c r="P429" s="38" t="s">
        <v>732</v>
      </c>
      <c r="Q429" s="38" t="s">
        <v>1161</v>
      </c>
      <c r="R429" s="39">
        <v>322.44</v>
      </c>
      <c r="S429" s="39">
        <v>395.61</v>
      </c>
      <c r="T429" s="39" t="str">
        <f>IF('standardised dimensions'!$R429&lt;=_xlfn.PERCENTILE.INC( R429:R1050,0.25),"Low",IF(S429&lt;=_xlfn.PERCENTILE.INC(R429:R1050,0.5),"Medium","High"))</f>
        <v>Medium</v>
      </c>
      <c r="U429" s="40">
        <v>0</v>
      </c>
      <c r="V429" s="37">
        <v>34</v>
      </c>
      <c r="W429" s="39">
        <f t="shared" si="54"/>
        <v>13450.74</v>
      </c>
      <c r="X429" s="39">
        <f t="shared" si="55"/>
        <v>10962.96</v>
      </c>
      <c r="Y429" s="39">
        <f t="shared" si="61"/>
        <v>2487.7800000000007</v>
      </c>
      <c r="Z429" s="40">
        <f t="shared" si="62"/>
        <v>0.18495487980586947</v>
      </c>
    </row>
    <row r="430" spans="1:26" x14ac:dyDescent="0.3">
      <c r="A430" s="41" t="s">
        <v>443</v>
      </c>
      <c r="B430" s="42">
        <v>45784</v>
      </c>
      <c r="C430" s="42" t="str">
        <f t="shared" si="56"/>
        <v>May-2025</v>
      </c>
      <c r="D430" s="42" t="str">
        <f t="shared" si="57"/>
        <v>Q2-2025</v>
      </c>
      <c r="E430" s="42">
        <v>45790</v>
      </c>
      <c r="F430" s="42">
        <f t="shared" si="58"/>
        <v>45790</v>
      </c>
      <c r="G430" s="43">
        <f t="shared" si="59"/>
        <v>6</v>
      </c>
      <c r="H430" s="29">
        <f>IF(Table1[[#This Row],[LeadTimeDays]]&lt;=7,1,0)</f>
        <v>1</v>
      </c>
      <c r="I430" s="44" t="s">
        <v>647</v>
      </c>
      <c r="J430" s="44" t="s">
        <v>654</v>
      </c>
      <c r="K430" s="44" t="s">
        <v>668</v>
      </c>
      <c r="L430" s="30" t="str">
        <f t="shared" si="60"/>
        <v>Asia→India→Bengaluru</v>
      </c>
      <c r="M430" s="44" t="s">
        <v>706</v>
      </c>
      <c r="N430" s="44" t="s">
        <v>711</v>
      </c>
      <c r="O430" s="44" t="s">
        <v>713</v>
      </c>
      <c r="P430" s="44" t="s">
        <v>730</v>
      </c>
      <c r="Q430" s="44" t="s">
        <v>1162</v>
      </c>
      <c r="R430" s="45">
        <v>935.98</v>
      </c>
      <c r="S430" s="45">
        <v>2077.69</v>
      </c>
      <c r="T430" s="45" t="str">
        <f>IF('standardised dimensions'!$R430&lt;=_xlfn.PERCENTILE.INC( R430:R1051,0.25),"Low",IF(S430&lt;=_xlfn.PERCENTILE.INC(R430:R1051,0.5),"Medium","High"))</f>
        <v>High</v>
      </c>
      <c r="U430" s="46">
        <v>0.17499999999999999</v>
      </c>
      <c r="V430" s="43">
        <v>24</v>
      </c>
      <c r="W430" s="45">
        <f t="shared" si="54"/>
        <v>41138.261999999995</v>
      </c>
      <c r="X430" s="45">
        <f t="shared" si="55"/>
        <v>22463.52</v>
      </c>
      <c r="Y430" s="45">
        <f t="shared" si="61"/>
        <v>18674.741999999995</v>
      </c>
      <c r="Z430" s="46">
        <f t="shared" si="62"/>
        <v>0.45395067978321491</v>
      </c>
    </row>
    <row r="431" spans="1:26" x14ac:dyDescent="0.3">
      <c r="A431" s="35" t="s">
        <v>444</v>
      </c>
      <c r="B431" s="36">
        <v>45597</v>
      </c>
      <c r="C431" s="36" t="str">
        <f t="shared" si="56"/>
        <v>Nov-2024</v>
      </c>
      <c r="D431" s="36" t="str">
        <f t="shared" si="57"/>
        <v>Q4-2024</v>
      </c>
      <c r="E431" s="36">
        <v>45608</v>
      </c>
      <c r="F431" s="36">
        <f t="shared" si="58"/>
        <v>45608</v>
      </c>
      <c r="G431" s="37">
        <f t="shared" si="59"/>
        <v>11</v>
      </c>
      <c r="H431" s="29">
        <f>IF(Table1[[#This Row],[LeadTimeDays]]&lt;=7,1,0)</f>
        <v>0</v>
      </c>
      <c r="I431" s="38" t="s">
        <v>649</v>
      </c>
      <c r="J431" s="38" t="s">
        <v>656</v>
      </c>
      <c r="K431" s="38" t="s">
        <v>698</v>
      </c>
      <c r="L431" s="30" t="str">
        <f t="shared" si="60"/>
        <v>Europe→Germany→Frankfurt</v>
      </c>
      <c r="M431" s="38" t="s">
        <v>704</v>
      </c>
      <c r="N431" s="38" t="s">
        <v>708</v>
      </c>
      <c r="O431" s="38" t="s">
        <v>717</v>
      </c>
      <c r="P431" s="38" t="s">
        <v>728</v>
      </c>
      <c r="Q431" s="38" t="s">
        <v>1163</v>
      </c>
      <c r="R431" s="39">
        <v>599.84</v>
      </c>
      <c r="S431" s="39">
        <v>1330.85</v>
      </c>
      <c r="T431" s="39" t="str">
        <f>IF('standardised dimensions'!$R431&lt;=_xlfn.PERCENTILE.INC( R431:R1052,0.25),"Low",IF(S431&lt;=_xlfn.PERCENTILE.INC(R431:R1052,0.5),"Medium","High"))</f>
        <v>High</v>
      </c>
      <c r="U431" s="40">
        <v>0.115</v>
      </c>
      <c r="V431" s="37">
        <v>11</v>
      </c>
      <c r="W431" s="39">
        <f t="shared" si="54"/>
        <v>12955.824749999998</v>
      </c>
      <c r="X431" s="39">
        <f t="shared" si="55"/>
        <v>6598.2400000000007</v>
      </c>
      <c r="Y431" s="39">
        <f t="shared" si="61"/>
        <v>6357.5847499999973</v>
      </c>
      <c r="Z431" s="40">
        <f t="shared" si="62"/>
        <v>0.49071246892252063</v>
      </c>
    </row>
    <row r="432" spans="1:26" x14ac:dyDescent="0.3">
      <c r="A432" s="41" t="s">
        <v>445</v>
      </c>
      <c r="B432" s="42">
        <v>45654</v>
      </c>
      <c r="C432" s="42" t="str">
        <f t="shared" si="56"/>
        <v>Dec-2024</v>
      </c>
      <c r="D432" s="42" t="str">
        <f t="shared" si="57"/>
        <v>Q4-2024</v>
      </c>
      <c r="E432" s="42">
        <v>45665</v>
      </c>
      <c r="F432" s="42">
        <f t="shared" si="58"/>
        <v>45665</v>
      </c>
      <c r="G432" s="43">
        <f t="shared" si="59"/>
        <v>11</v>
      </c>
      <c r="H432" s="29">
        <f>IF(Table1[[#This Row],[LeadTimeDays]]&lt;=7,1,0)</f>
        <v>0</v>
      </c>
      <c r="I432" s="44" t="s">
        <v>647</v>
      </c>
      <c r="J432" s="44" t="s">
        <v>659</v>
      </c>
      <c r="K432" s="44" t="s">
        <v>676</v>
      </c>
      <c r="L432" s="30" t="str">
        <f t="shared" si="60"/>
        <v>Asia→China→Shenzhen</v>
      </c>
      <c r="M432" s="44" t="s">
        <v>706</v>
      </c>
      <c r="N432" s="44" t="s">
        <v>708</v>
      </c>
      <c r="O432" s="44" t="s">
        <v>723</v>
      </c>
      <c r="P432" s="44" t="s">
        <v>731</v>
      </c>
      <c r="Q432" s="44" t="s">
        <v>1164</v>
      </c>
      <c r="R432" s="45">
        <v>1201.31</v>
      </c>
      <c r="S432" s="45">
        <v>2764.65</v>
      </c>
      <c r="T432" s="45" t="str">
        <f>IF('standardised dimensions'!$R432&lt;=_xlfn.PERCENTILE.INC( R432:R1053,0.25),"Low",IF(S432&lt;=_xlfn.PERCENTILE.INC(R432:R1053,0.5),"Medium","High"))</f>
        <v>High</v>
      </c>
      <c r="U432" s="46">
        <v>0</v>
      </c>
      <c r="V432" s="43">
        <v>21</v>
      </c>
      <c r="W432" s="45">
        <f t="shared" si="54"/>
        <v>58057.65</v>
      </c>
      <c r="X432" s="45">
        <f t="shared" si="55"/>
        <v>25227.51</v>
      </c>
      <c r="Y432" s="45">
        <f t="shared" si="61"/>
        <v>32830.14</v>
      </c>
      <c r="Z432" s="46">
        <f t="shared" si="62"/>
        <v>0.56547483406579491</v>
      </c>
    </row>
    <row r="433" spans="1:26" x14ac:dyDescent="0.3">
      <c r="A433" s="35" t="s">
        <v>446</v>
      </c>
      <c r="B433" s="36">
        <v>45220</v>
      </c>
      <c r="C433" s="36" t="str">
        <f t="shared" si="56"/>
        <v>Oct-2023</v>
      </c>
      <c r="D433" s="36" t="str">
        <f t="shared" si="57"/>
        <v>Q4-2023</v>
      </c>
      <c r="E433" s="36">
        <v>45220</v>
      </c>
      <c r="F433" s="36">
        <f t="shared" si="58"/>
        <v>45220</v>
      </c>
      <c r="G433" s="37">
        <f t="shared" si="59"/>
        <v>0</v>
      </c>
      <c r="H433" s="29">
        <f>IF(Table1[[#This Row],[LeadTimeDays]]&lt;=7,1,0)</f>
        <v>1</v>
      </c>
      <c r="I433" s="38" t="s">
        <v>649</v>
      </c>
      <c r="J433" s="38" t="s">
        <v>658</v>
      </c>
      <c r="K433" s="38" t="s">
        <v>693</v>
      </c>
      <c r="L433" s="30" t="str">
        <f t="shared" si="60"/>
        <v>Europe→United Kingdom→Manchester</v>
      </c>
      <c r="M433" s="38" t="s">
        <v>706</v>
      </c>
      <c r="N433" s="38" t="s">
        <v>710</v>
      </c>
      <c r="O433" s="38" t="s">
        <v>713</v>
      </c>
      <c r="P433" s="38" t="s">
        <v>732</v>
      </c>
      <c r="Q433" s="38" t="s">
        <v>1165</v>
      </c>
      <c r="R433" s="39">
        <v>384.19</v>
      </c>
      <c r="S433" s="39">
        <v>278.35000000000002</v>
      </c>
      <c r="T433" s="39" t="str">
        <f>IF('standardised dimensions'!$R433&lt;=_xlfn.PERCENTILE.INC( R433:R1054,0.25),"Low",IF(S433&lt;=_xlfn.PERCENTILE.INC(R433:R1054,0.5),"Medium","High"))</f>
        <v>Low</v>
      </c>
      <c r="U433" s="40">
        <v>5.6000000000000001E-2</v>
      </c>
      <c r="V433" s="37">
        <v>10</v>
      </c>
      <c r="W433" s="39">
        <f t="shared" si="54"/>
        <v>2627.6239999999998</v>
      </c>
      <c r="X433" s="39">
        <f t="shared" si="55"/>
        <v>3841.9</v>
      </c>
      <c r="Y433" s="39">
        <f t="shared" si="61"/>
        <v>-1214.2760000000003</v>
      </c>
      <c r="Z433" s="40">
        <f t="shared" si="62"/>
        <v>-0.46211938998882657</v>
      </c>
    </row>
    <row r="434" spans="1:26" x14ac:dyDescent="0.3">
      <c r="A434" s="41" t="s">
        <v>447</v>
      </c>
      <c r="B434" s="42">
        <v>45636</v>
      </c>
      <c r="C434" s="42" t="str">
        <f t="shared" si="56"/>
        <v>Dec-2024</v>
      </c>
      <c r="D434" s="42" t="str">
        <f t="shared" si="57"/>
        <v>Q4-2024</v>
      </c>
      <c r="E434" s="42">
        <v>45645</v>
      </c>
      <c r="F434" s="42">
        <f t="shared" si="58"/>
        <v>45645</v>
      </c>
      <c r="G434" s="43">
        <f t="shared" si="59"/>
        <v>9</v>
      </c>
      <c r="H434" s="29">
        <f>IF(Table1[[#This Row],[LeadTimeDays]]&lt;=7,1,0)</f>
        <v>0</v>
      </c>
      <c r="I434" s="44" t="s">
        <v>646</v>
      </c>
      <c r="J434" s="44" t="s">
        <v>651</v>
      </c>
      <c r="K434" s="44" t="s">
        <v>665</v>
      </c>
      <c r="L434" s="30" t="str">
        <f t="shared" si="60"/>
        <v>Africa→Nigeria→Lagos</v>
      </c>
      <c r="M434" s="44" t="s">
        <v>701</v>
      </c>
      <c r="N434" s="44" t="s">
        <v>707</v>
      </c>
      <c r="O434" s="44" t="s">
        <v>719</v>
      </c>
      <c r="P434" s="44" t="s">
        <v>732</v>
      </c>
      <c r="Q434" s="44" t="s">
        <v>1166</v>
      </c>
      <c r="R434" s="45">
        <v>488.68</v>
      </c>
      <c r="S434" s="45">
        <v>984.36</v>
      </c>
      <c r="T434" s="45" t="str">
        <f>IF('standardised dimensions'!$R434&lt;=_xlfn.PERCENTILE.INC( R434:R1055,0.25),"Low",IF(S434&lt;=_xlfn.PERCENTILE.INC(R434:R1055,0.5),"Medium","High"))</f>
        <v>High</v>
      </c>
      <c r="U434" s="46">
        <v>5.8999999999999997E-2</v>
      </c>
      <c r="V434" s="43">
        <v>14</v>
      </c>
      <c r="W434" s="45">
        <f t="shared" si="54"/>
        <v>12967.958640000001</v>
      </c>
      <c r="X434" s="45">
        <f t="shared" si="55"/>
        <v>6841.52</v>
      </c>
      <c r="Y434" s="45">
        <f t="shared" si="61"/>
        <v>6126.4386400000003</v>
      </c>
      <c r="Z434" s="46">
        <f t="shared" si="62"/>
        <v>0.47242891576649876</v>
      </c>
    </row>
    <row r="435" spans="1:26" x14ac:dyDescent="0.3">
      <c r="A435" s="35" t="s">
        <v>448</v>
      </c>
      <c r="B435" s="36">
        <v>45542</v>
      </c>
      <c r="C435" s="36" t="str">
        <f t="shared" si="56"/>
        <v>Sep-2024</v>
      </c>
      <c r="D435" s="36" t="str">
        <f t="shared" si="57"/>
        <v>Q3-2024</v>
      </c>
      <c r="E435" s="36">
        <v>45553</v>
      </c>
      <c r="F435" s="36">
        <f t="shared" si="58"/>
        <v>45553</v>
      </c>
      <c r="G435" s="37">
        <f t="shared" si="59"/>
        <v>11</v>
      </c>
      <c r="H435" s="29">
        <f>IF(Table1[[#This Row],[LeadTimeDays]]&lt;=7,1,0)</f>
        <v>0</v>
      </c>
      <c r="I435" s="38" t="s">
        <v>647</v>
      </c>
      <c r="J435" s="38" t="s">
        <v>659</v>
      </c>
      <c r="K435" s="38" t="s">
        <v>699</v>
      </c>
      <c r="L435" s="30" t="str">
        <f t="shared" si="60"/>
        <v>Asia→China→Beijing</v>
      </c>
      <c r="M435" s="38" t="s">
        <v>704</v>
      </c>
      <c r="N435" s="38" t="s">
        <v>710</v>
      </c>
      <c r="O435" s="38" t="s">
        <v>719</v>
      </c>
      <c r="P435" s="38" t="s">
        <v>729</v>
      </c>
      <c r="Q435" s="38" t="s">
        <v>1167</v>
      </c>
      <c r="R435" s="39">
        <v>181.74</v>
      </c>
      <c r="S435" s="39">
        <v>190.84</v>
      </c>
      <c r="T435" s="39" t="str">
        <f>IF('standardised dimensions'!$R435&lt;=_xlfn.PERCENTILE.INC( R435:R1056,0.25),"Low",IF(S435&lt;=_xlfn.PERCENTILE.INC(R435:R1056,0.5),"Medium","High"))</f>
        <v>Low</v>
      </c>
      <c r="U435" s="40">
        <v>0.214</v>
      </c>
      <c r="V435" s="37">
        <v>13</v>
      </c>
      <c r="W435" s="39">
        <f t="shared" si="54"/>
        <v>1950.0031200000001</v>
      </c>
      <c r="X435" s="39">
        <f t="shared" si="55"/>
        <v>2362.62</v>
      </c>
      <c r="Y435" s="39">
        <f t="shared" si="61"/>
        <v>-412.61687999999981</v>
      </c>
      <c r="Z435" s="40">
        <f t="shared" si="62"/>
        <v>-0.21159806144310159</v>
      </c>
    </row>
    <row r="436" spans="1:26" x14ac:dyDescent="0.3">
      <c r="A436" s="41" t="s">
        <v>449</v>
      </c>
      <c r="B436" s="42">
        <v>45217</v>
      </c>
      <c r="C436" s="42" t="str">
        <f t="shared" si="56"/>
        <v>Oct-2023</v>
      </c>
      <c r="D436" s="42" t="str">
        <f t="shared" si="57"/>
        <v>Q4-2023</v>
      </c>
      <c r="E436" s="42">
        <v>45219</v>
      </c>
      <c r="F436" s="42">
        <f t="shared" si="58"/>
        <v>45219</v>
      </c>
      <c r="G436" s="43">
        <f t="shared" si="59"/>
        <v>2</v>
      </c>
      <c r="H436" s="29">
        <f>IF(Table1[[#This Row],[LeadTimeDays]]&lt;=7,1,0)</f>
        <v>1</v>
      </c>
      <c r="I436" s="44" t="s">
        <v>646</v>
      </c>
      <c r="J436" s="44" t="s">
        <v>650</v>
      </c>
      <c r="K436" s="44" t="s">
        <v>662</v>
      </c>
      <c r="L436" s="30" t="str">
        <f t="shared" si="60"/>
        <v>Africa→Kenya→Kisumu</v>
      </c>
      <c r="M436" s="44" t="s">
        <v>704</v>
      </c>
      <c r="N436" s="44" t="s">
        <v>707</v>
      </c>
      <c r="O436" s="44" t="s">
        <v>713</v>
      </c>
      <c r="P436" s="44" t="s">
        <v>730</v>
      </c>
      <c r="Q436" s="44" t="s">
        <v>1168</v>
      </c>
      <c r="R436" s="45">
        <v>774.12</v>
      </c>
      <c r="S436" s="45">
        <v>908.3</v>
      </c>
      <c r="T436" s="45" t="str">
        <f>IF('standardised dimensions'!$R436&lt;=_xlfn.PERCENTILE.INC( R436:R1057,0.25),"Low",IF(S436&lt;=_xlfn.PERCENTILE.INC(R436:R1057,0.5),"Medium","High"))</f>
        <v>High</v>
      </c>
      <c r="U436" s="46">
        <v>0</v>
      </c>
      <c r="V436" s="43">
        <v>30</v>
      </c>
      <c r="W436" s="45">
        <f t="shared" si="54"/>
        <v>27249</v>
      </c>
      <c r="X436" s="45">
        <f t="shared" si="55"/>
        <v>23223.599999999999</v>
      </c>
      <c r="Y436" s="45">
        <f t="shared" si="61"/>
        <v>4025.4000000000015</v>
      </c>
      <c r="Z436" s="46">
        <f t="shared" si="62"/>
        <v>0.14772652207420461</v>
      </c>
    </row>
    <row r="437" spans="1:26" x14ac:dyDescent="0.3">
      <c r="A437" s="35" t="s">
        <v>450</v>
      </c>
      <c r="B437" s="36">
        <v>45650</v>
      </c>
      <c r="C437" s="36" t="str">
        <f t="shared" si="56"/>
        <v>Dec-2024</v>
      </c>
      <c r="D437" s="36" t="str">
        <f t="shared" si="57"/>
        <v>Q4-2024</v>
      </c>
      <c r="E437" s="36">
        <v>45670</v>
      </c>
      <c r="F437" s="36">
        <f t="shared" si="58"/>
        <v>45670</v>
      </c>
      <c r="G437" s="37">
        <f t="shared" si="59"/>
        <v>20</v>
      </c>
      <c r="H437" s="29">
        <f>IF(Table1[[#This Row],[LeadTimeDays]]&lt;=7,1,0)</f>
        <v>0</v>
      </c>
      <c r="I437" s="38" t="s">
        <v>647</v>
      </c>
      <c r="J437" s="38" t="s">
        <v>654</v>
      </c>
      <c r="K437" s="38" t="s">
        <v>668</v>
      </c>
      <c r="L437" s="30" t="str">
        <f t="shared" si="60"/>
        <v>Asia→India→Bengaluru</v>
      </c>
      <c r="M437" s="38" t="s">
        <v>701</v>
      </c>
      <c r="N437" s="38" t="s">
        <v>709</v>
      </c>
      <c r="O437" s="38" t="s">
        <v>726</v>
      </c>
      <c r="P437" s="38" t="s">
        <v>729</v>
      </c>
      <c r="Q437" s="38" t="s">
        <v>1169</v>
      </c>
      <c r="R437" s="39">
        <v>126.15</v>
      </c>
      <c r="S437" s="39">
        <v>284.23</v>
      </c>
      <c r="T437" s="39" t="str">
        <f>IF('standardised dimensions'!$R437&lt;=_xlfn.PERCENTILE.INC( R437:R1058,0.25),"Low",IF(S437&lt;=_xlfn.PERCENTILE.INC(R437:R1058,0.5),"Medium","High"))</f>
        <v>Low</v>
      </c>
      <c r="U437" s="40">
        <v>0.113</v>
      </c>
      <c r="V437" s="37">
        <v>22</v>
      </c>
      <c r="W437" s="39">
        <f t="shared" si="54"/>
        <v>5546.4642200000008</v>
      </c>
      <c r="X437" s="39">
        <f t="shared" si="55"/>
        <v>2775.3</v>
      </c>
      <c r="Y437" s="39">
        <f t="shared" si="61"/>
        <v>2771.1642200000006</v>
      </c>
      <c r="Z437" s="40">
        <f t="shared" si="62"/>
        <v>0.49962716968541088</v>
      </c>
    </row>
    <row r="438" spans="1:26" x14ac:dyDescent="0.3">
      <c r="A438" s="41" t="s">
        <v>451</v>
      </c>
      <c r="B438" s="42">
        <v>45037</v>
      </c>
      <c r="C438" s="42" t="str">
        <f t="shared" si="56"/>
        <v>Apr-2023</v>
      </c>
      <c r="D438" s="42" t="str">
        <f t="shared" si="57"/>
        <v>Q2-2023</v>
      </c>
      <c r="E438" s="42">
        <v>45035</v>
      </c>
      <c r="F438" s="42">
        <f t="shared" si="58"/>
        <v>45037</v>
      </c>
      <c r="G438" s="43">
        <f t="shared" si="59"/>
        <v>0</v>
      </c>
      <c r="H438" s="29">
        <f>IF(Table1[[#This Row],[LeadTimeDays]]&lt;=7,1,0)</f>
        <v>1</v>
      </c>
      <c r="I438" s="44" t="s">
        <v>647</v>
      </c>
      <c r="J438" s="44" t="s">
        <v>652</v>
      </c>
      <c r="K438" s="44" t="s">
        <v>694</v>
      </c>
      <c r="L438" s="30" t="str">
        <f t="shared" si="60"/>
        <v>Asia→Japan→Nagoya</v>
      </c>
      <c r="M438" s="44" t="s">
        <v>705</v>
      </c>
      <c r="N438" s="44" t="s">
        <v>711</v>
      </c>
      <c r="O438" s="44" t="s">
        <v>724</v>
      </c>
      <c r="P438" s="44" t="s">
        <v>727</v>
      </c>
      <c r="Q438" s="44" t="s">
        <v>1170</v>
      </c>
      <c r="R438" s="45">
        <v>607.04</v>
      </c>
      <c r="S438" s="45">
        <v>1229.3399999999999</v>
      </c>
      <c r="T438" s="45" t="str">
        <f>IF('standardised dimensions'!$R438&lt;=_xlfn.PERCENTILE.INC( R438:R1059,0.25),"Low",IF(S438&lt;=_xlfn.PERCENTILE.INC(R438:R1059,0.5),"Medium","High"))</f>
        <v>High</v>
      </c>
      <c r="U438" s="46">
        <v>0.14699999999999999</v>
      </c>
      <c r="V438" s="43">
        <v>7</v>
      </c>
      <c r="W438" s="45">
        <f t="shared" si="54"/>
        <v>7340.3891399999993</v>
      </c>
      <c r="X438" s="45">
        <f t="shared" si="55"/>
        <v>4249.28</v>
      </c>
      <c r="Y438" s="45">
        <f t="shared" si="61"/>
        <v>3091.1091399999996</v>
      </c>
      <c r="Z438" s="46">
        <f t="shared" si="62"/>
        <v>0.42110970972310058</v>
      </c>
    </row>
    <row r="439" spans="1:26" x14ac:dyDescent="0.3">
      <c r="A439" s="35" t="s">
        <v>452</v>
      </c>
      <c r="B439" s="36">
        <v>45290</v>
      </c>
      <c r="C439" s="36" t="str">
        <f t="shared" si="56"/>
        <v>Dec-2023</v>
      </c>
      <c r="D439" s="36" t="str">
        <f t="shared" si="57"/>
        <v>Q4-2023</v>
      </c>
      <c r="E439" s="36">
        <v>45299</v>
      </c>
      <c r="F439" s="36">
        <f t="shared" si="58"/>
        <v>45299</v>
      </c>
      <c r="G439" s="37">
        <f t="shared" si="59"/>
        <v>9</v>
      </c>
      <c r="H439" s="29">
        <f>IF(Table1[[#This Row],[LeadTimeDays]]&lt;=7,1,0)</f>
        <v>0</v>
      </c>
      <c r="I439" s="38" t="s">
        <v>649</v>
      </c>
      <c r="J439" s="38" t="s">
        <v>657</v>
      </c>
      <c r="K439" s="38" t="s">
        <v>673</v>
      </c>
      <c r="L439" s="30" t="str">
        <f t="shared" si="60"/>
        <v>Europe→France→Marseille</v>
      </c>
      <c r="M439" s="38" t="s">
        <v>704</v>
      </c>
      <c r="N439" s="38" t="s">
        <v>709</v>
      </c>
      <c r="O439" s="38" t="s">
        <v>716</v>
      </c>
      <c r="P439" s="38" t="s">
        <v>733</v>
      </c>
      <c r="Q439" s="38" t="s">
        <v>1171</v>
      </c>
      <c r="R439" s="39">
        <v>861.1</v>
      </c>
      <c r="S439" s="39">
        <v>1224.72</v>
      </c>
      <c r="T439" s="39" t="str">
        <f>IF('standardised dimensions'!$R439&lt;=_xlfn.PERCENTILE.INC( R439:R1060,0.25),"Low",IF(S439&lt;=_xlfn.PERCENTILE.INC(R439:R1060,0.5),"Medium","High"))</f>
        <v>High</v>
      </c>
      <c r="U439" s="40">
        <v>0.17399999999999999</v>
      </c>
      <c r="V439" s="37">
        <v>24</v>
      </c>
      <c r="W439" s="39">
        <f t="shared" si="54"/>
        <v>24278.849280000002</v>
      </c>
      <c r="X439" s="39">
        <f t="shared" si="55"/>
        <v>20666.400000000001</v>
      </c>
      <c r="Y439" s="39">
        <f t="shared" si="61"/>
        <v>3612.4492800000007</v>
      </c>
      <c r="Z439" s="40">
        <f t="shared" si="62"/>
        <v>0.14878997098827909</v>
      </c>
    </row>
    <row r="440" spans="1:26" x14ac:dyDescent="0.3">
      <c r="A440" s="41" t="s">
        <v>453</v>
      </c>
      <c r="B440" s="42">
        <v>44978</v>
      </c>
      <c r="C440" s="42" t="str">
        <f t="shared" si="56"/>
        <v>Feb-2023</v>
      </c>
      <c r="D440" s="42" t="str">
        <f t="shared" si="57"/>
        <v>Q1-2023</v>
      </c>
      <c r="E440" s="42">
        <v>44997</v>
      </c>
      <c r="F440" s="42">
        <f t="shared" si="58"/>
        <v>44997</v>
      </c>
      <c r="G440" s="43">
        <f t="shared" si="59"/>
        <v>19</v>
      </c>
      <c r="H440" s="29">
        <f>IF(Table1[[#This Row],[LeadTimeDays]]&lt;=7,1,0)</f>
        <v>0</v>
      </c>
      <c r="I440" s="44" t="s">
        <v>646</v>
      </c>
      <c r="J440" s="44" t="s">
        <v>650</v>
      </c>
      <c r="K440" s="44" t="s">
        <v>678</v>
      </c>
      <c r="L440" s="30" t="str">
        <f t="shared" si="60"/>
        <v>Africa→Kenya→Nakuru</v>
      </c>
      <c r="M440" s="44" t="s">
        <v>701</v>
      </c>
      <c r="N440" s="44" t="s">
        <v>708</v>
      </c>
      <c r="O440" s="44" t="s">
        <v>721</v>
      </c>
      <c r="P440" s="44" t="s">
        <v>729</v>
      </c>
      <c r="Q440" s="44" t="s">
        <v>1172</v>
      </c>
      <c r="R440" s="45">
        <v>352.65</v>
      </c>
      <c r="S440" s="45">
        <v>485.86</v>
      </c>
      <c r="T440" s="45" t="str">
        <f>IF('standardised dimensions'!$R440&lt;=_xlfn.PERCENTILE.INC( R440:R1061,0.25),"Low",IF(S440&lt;=_xlfn.PERCENTILE.INC(R440:R1061,0.5),"Medium","High"))</f>
        <v>Medium</v>
      </c>
      <c r="U440" s="46">
        <v>4.1000000000000002E-2</v>
      </c>
      <c r="V440" s="43">
        <v>6</v>
      </c>
      <c r="W440" s="45">
        <f t="shared" si="54"/>
        <v>2795.6384399999997</v>
      </c>
      <c r="X440" s="45">
        <f t="shared" si="55"/>
        <v>2115.8999999999996</v>
      </c>
      <c r="Y440" s="45">
        <f t="shared" si="61"/>
        <v>679.73844000000008</v>
      </c>
      <c r="Z440" s="46">
        <f t="shared" si="62"/>
        <v>0.24314247159943908</v>
      </c>
    </row>
    <row r="441" spans="1:26" x14ac:dyDescent="0.3">
      <c r="A441" s="35" t="s">
        <v>454</v>
      </c>
      <c r="B441" s="36">
        <v>45063</v>
      </c>
      <c r="C441" s="36" t="str">
        <f t="shared" si="56"/>
        <v>May-2023</v>
      </c>
      <c r="D441" s="36" t="str">
        <f t="shared" si="57"/>
        <v>Q2-2023</v>
      </c>
      <c r="E441" s="36">
        <v>45080</v>
      </c>
      <c r="F441" s="36">
        <f t="shared" si="58"/>
        <v>45080</v>
      </c>
      <c r="G441" s="37">
        <f t="shared" si="59"/>
        <v>17</v>
      </c>
      <c r="H441" s="29">
        <f>IF(Table1[[#This Row],[LeadTimeDays]]&lt;=7,1,0)</f>
        <v>0</v>
      </c>
      <c r="I441" s="38" t="s">
        <v>647</v>
      </c>
      <c r="J441" s="38" t="s">
        <v>659</v>
      </c>
      <c r="K441" s="38" t="s">
        <v>699</v>
      </c>
      <c r="L441" s="30" t="str">
        <f t="shared" si="60"/>
        <v>Asia→China→Beijing</v>
      </c>
      <c r="M441" s="38" t="s">
        <v>703</v>
      </c>
      <c r="N441" s="38" t="s">
        <v>710</v>
      </c>
      <c r="O441" s="38" t="s">
        <v>724</v>
      </c>
      <c r="P441" s="38" t="s">
        <v>728</v>
      </c>
      <c r="Q441" s="38" t="s">
        <v>1173</v>
      </c>
      <c r="R441" s="39">
        <v>979.59</v>
      </c>
      <c r="S441" s="39">
        <v>2210.94</v>
      </c>
      <c r="T441" s="39" t="str">
        <f>IF('standardised dimensions'!$R441&lt;=_xlfn.PERCENTILE.INC( R441:R1062,0.25),"Low",IF(S441&lt;=_xlfn.PERCENTILE.INC(R441:R1062,0.5),"Medium","High"))</f>
        <v>High</v>
      </c>
      <c r="U441" s="40">
        <v>0.15</v>
      </c>
      <c r="V441" s="37">
        <v>11</v>
      </c>
      <c r="W441" s="39">
        <f t="shared" si="54"/>
        <v>20672.289000000001</v>
      </c>
      <c r="X441" s="39">
        <f t="shared" si="55"/>
        <v>10775.49</v>
      </c>
      <c r="Y441" s="39">
        <f t="shared" si="61"/>
        <v>9896.7990000000009</v>
      </c>
      <c r="Z441" s="40">
        <f t="shared" si="62"/>
        <v>0.47874712858358359</v>
      </c>
    </row>
    <row r="442" spans="1:26" x14ac:dyDescent="0.3">
      <c r="A442" s="41" t="s">
        <v>455</v>
      </c>
      <c r="B442" s="42">
        <v>45374</v>
      </c>
      <c r="C442" s="42" t="str">
        <f t="shared" si="56"/>
        <v>Mar-2024</v>
      </c>
      <c r="D442" s="42" t="str">
        <f t="shared" si="57"/>
        <v>Q1-2024</v>
      </c>
      <c r="E442" s="42">
        <v>45377</v>
      </c>
      <c r="F442" s="42">
        <f t="shared" si="58"/>
        <v>45377</v>
      </c>
      <c r="G442" s="43">
        <f t="shared" si="59"/>
        <v>3</v>
      </c>
      <c r="H442" s="29">
        <f>IF(Table1[[#This Row],[LeadTimeDays]]&lt;=7,1,0)</f>
        <v>1</v>
      </c>
      <c r="I442" s="44" t="s">
        <v>647</v>
      </c>
      <c r="J442" s="44" t="s">
        <v>654</v>
      </c>
      <c r="K442" s="44" t="s">
        <v>668</v>
      </c>
      <c r="L442" s="30" t="str">
        <f t="shared" si="60"/>
        <v>Asia→India→Bengaluru</v>
      </c>
      <c r="M442" s="44" t="s">
        <v>702</v>
      </c>
      <c r="N442" s="44" t="s">
        <v>711</v>
      </c>
      <c r="O442" s="44" t="s">
        <v>715</v>
      </c>
      <c r="P442" s="44" t="s">
        <v>730</v>
      </c>
      <c r="Q442" s="44" t="s">
        <v>1174</v>
      </c>
      <c r="R442" s="45">
        <v>382.21</v>
      </c>
      <c r="S442" s="45">
        <v>571.89</v>
      </c>
      <c r="T442" s="45" t="str">
        <f>IF('standardised dimensions'!$R442&lt;=_xlfn.PERCENTILE.INC( R442:R1063,0.25),"Low",IF(S442&lt;=_xlfn.PERCENTILE.INC(R442:R1063,0.5),"Medium","High"))</f>
        <v>Medium</v>
      </c>
      <c r="U442" s="46">
        <v>0.14799999999999999</v>
      </c>
      <c r="V442" s="43">
        <v>26</v>
      </c>
      <c r="W442" s="45">
        <f t="shared" si="54"/>
        <v>12668.50728</v>
      </c>
      <c r="X442" s="45">
        <f t="shared" si="55"/>
        <v>9937.4599999999991</v>
      </c>
      <c r="Y442" s="45">
        <f t="shared" si="61"/>
        <v>2731.0472800000007</v>
      </c>
      <c r="Z442" s="46">
        <f t="shared" si="62"/>
        <v>0.2155776698578809</v>
      </c>
    </row>
    <row r="443" spans="1:26" x14ac:dyDescent="0.3">
      <c r="A443" s="35" t="s">
        <v>456</v>
      </c>
      <c r="B443" s="36">
        <v>45189</v>
      </c>
      <c r="C443" s="36" t="str">
        <f t="shared" si="56"/>
        <v>Sep-2023</v>
      </c>
      <c r="D443" s="36" t="str">
        <f t="shared" si="57"/>
        <v>Q3-2023</v>
      </c>
      <c r="E443" s="36">
        <v>45197</v>
      </c>
      <c r="F443" s="36">
        <f t="shared" si="58"/>
        <v>45197</v>
      </c>
      <c r="G443" s="37">
        <f t="shared" si="59"/>
        <v>8</v>
      </c>
      <c r="H443" s="29">
        <f>IF(Table1[[#This Row],[LeadTimeDays]]&lt;=7,1,0)</f>
        <v>0</v>
      </c>
      <c r="I443" s="38" t="s">
        <v>647</v>
      </c>
      <c r="J443" s="38" t="s">
        <v>654</v>
      </c>
      <c r="K443" s="38" t="s">
        <v>1426</v>
      </c>
      <c r="L443" s="30" t="str">
        <f t="shared" si="60"/>
        <v>Asia→India→Unknown</v>
      </c>
      <c r="M443" s="38" t="s">
        <v>701</v>
      </c>
      <c r="N443" s="38" t="s">
        <v>1426</v>
      </c>
      <c r="O443" s="38" t="s">
        <v>717</v>
      </c>
      <c r="P443" s="38" t="s">
        <v>733</v>
      </c>
      <c r="Q443" s="38" t="s">
        <v>1175</v>
      </c>
      <c r="R443" s="39">
        <v>1362.06</v>
      </c>
      <c r="S443" s="39">
        <v>3398.37</v>
      </c>
      <c r="T443" s="39" t="str">
        <f>IF('standardised dimensions'!$R443&lt;=_xlfn.PERCENTILE.INC( R443:R1064,0.25),"Low",IF(S443&lt;=_xlfn.PERCENTILE.INC(R443:R1064,0.5),"Medium","High"))</f>
        <v>High</v>
      </c>
      <c r="U443" s="40">
        <v>0.157</v>
      </c>
      <c r="V443" s="37">
        <v>11</v>
      </c>
      <c r="W443" s="39">
        <f t="shared" si="54"/>
        <v>31513.085009999999</v>
      </c>
      <c r="X443" s="39">
        <f t="shared" si="55"/>
        <v>14982.66</v>
      </c>
      <c r="Y443" s="39">
        <f t="shared" si="61"/>
        <v>16530.425009999999</v>
      </c>
      <c r="Z443" s="40">
        <f t="shared" si="62"/>
        <v>0.52455749745714919</v>
      </c>
    </row>
    <row r="444" spans="1:26" x14ac:dyDescent="0.3">
      <c r="A444" s="41" t="s">
        <v>457</v>
      </c>
      <c r="B444" s="42">
        <v>45526</v>
      </c>
      <c r="C444" s="42" t="str">
        <f t="shared" si="56"/>
        <v>Aug-2024</v>
      </c>
      <c r="D444" s="42" t="str">
        <f t="shared" si="57"/>
        <v>Q3-2024</v>
      </c>
      <c r="E444" s="42">
        <v>45539</v>
      </c>
      <c r="F444" s="42">
        <f t="shared" si="58"/>
        <v>45539</v>
      </c>
      <c r="G444" s="43">
        <f t="shared" si="59"/>
        <v>13</v>
      </c>
      <c r="H444" s="29">
        <f>IF(Table1[[#This Row],[LeadTimeDays]]&lt;=7,1,0)</f>
        <v>0</v>
      </c>
      <c r="I444" s="44" t="s">
        <v>649</v>
      </c>
      <c r="J444" s="44" t="s">
        <v>656</v>
      </c>
      <c r="K444" s="44" t="s">
        <v>698</v>
      </c>
      <c r="L444" s="30" t="str">
        <f t="shared" si="60"/>
        <v>Europe→Germany→Frankfurt</v>
      </c>
      <c r="M444" s="44" t="s">
        <v>703</v>
      </c>
      <c r="N444" s="44" t="s">
        <v>707</v>
      </c>
      <c r="O444" s="44" t="s">
        <v>716</v>
      </c>
      <c r="P444" s="44" t="s">
        <v>728</v>
      </c>
      <c r="Q444" s="44" t="s">
        <v>1176</v>
      </c>
      <c r="R444" s="45">
        <v>90.04</v>
      </c>
      <c r="S444" s="45">
        <v>194.62</v>
      </c>
      <c r="T444" s="45" t="str">
        <f>IF('standardised dimensions'!$R444&lt;=_xlfn.PERCENTILE.INC( R444:R1065,0.25),"Low",IF(S444&lt;=_xlfn.PERCENTILE.INC(R444:R1065,0.5),"Medium","High"))</f>
        <v>Low</v>
      </c>
      <c r="U444" s="46">
        <v>4.2999999999999997E-2</v>
      </c>
      <c r="V444" s="43">
        <v>32</v>
      </c>
      <c r="W444" s="45">
        <f t="shared" si="54"/>
        <v>5960.04288</v>
      </c>
      <c r="X444" s="45">
        <f t="shared" si="55"/>
        <v>2881.28</v>
      </c>
      <c r="Y444" s="45">
        <f t="shared" si="61"/>
        <v>3078.7628799999998</v>
      </c>
      <c r="Z444" s="46">
        <f t="shared" si="62"/>
        <v>0.51656723650954672</v>
      </c>
    </row>
    <row r="445" spans="1:26" x14ac:dyDescent="0.3">
      <c r="A445" s="35" t="s">
        <v>458</v>
      </c>
      <c r="B445" s="36">
        <v>45560</v>
      </c>
      <c r="C445" s="36" t="str">
        <f t="shared" si="56"/>
        <v>Sep-2024</v>
      </c>
      <c r="D445" s="36" t="str">
        <f t="shared" si="57"/>
        <v>Q3-2024</v>
      </c>
      <c r="E445" s="36">
        <v>45568</v>
      </c>
      <c r="F445" s="36">
        <f t="shared" si="58"/>
        <v>45568</v>
      </c>
      <c r="G445" s="37">
        <f t="shared" si="59"/>
        <v>8</v>
      </c>
      <c r="H445" s="29">
        <f>IF(Table1[[#This Row],[LeadTimeDays]]&lt;=7,1,0)</f>
        <v>0</v>
      </c>
      <c r="I445" s="38" t="s">
        <v>648</v>
      </c>
      <c r="J445" s="38" t="s">
        <v>653</v>
      </c>
      <c r="K445" s="38" t="s">
        <v>667</v>
      </c>
      <c r="L445" s="30" t="str">
        <f t="shared" si="60"/>
        <v>Americas→Canada→Toronto</v>
      </c>
      <c r="M445" s="38" t="s">
        <v>704</v>
      </c>
      <c r="N445" s="38" t="s">
        <v>708</v>
      </c>
      <c r="O445" s="38" t="s">
        <v>718</v>
      </c>
      <c r="P445" s="38" t="s">
        <v>728</v>
      </c>
      <c r="Q445" s="38" t="s">
        <v>1177</v>
      </c>
      <c r="R445" s="39">
        <v>558.19000000000005</v>
      </c>
      <c r="S445" s="39">
        <v>1031.6400000000001</v>
      </c>
      <c r="T445" s="39" t="str">
        <f>IF('standardised dimensions'!$R445&lt;=_xlfn.PERCENTILE.INC( R445:R1066,0.25),"Low",IF(S445&lt;=_xlfn.PERCENTILE.INC(R445:R1066,0.5),"Medium","High"))</f>
        <v>High</v>
      </c>
      <c r="U445" s="40">
        <v>0</v>
      </c>
      <c r="V445" s="37">
        <v>21</v>
      </c>
      <c r="W445" s="39">
        <f t="shared" si="54"/>
        <v>21664.440000000002</v>
      </c>
      <c r="X445" s="39">
        <f t="shared" si="55"/>
        <v>11721.990000000002</v>
      </c>
      <c r="Y445" s="39">
        <f t="shared" si="61"/>
        <v>9942.4500000000007</v>
      </c>
      <c r="Z445" s="40">
        <f t="shared" si="62"/>
        <v>0.45892947152107322</v>
      </c>
    </row>
    <row r="446" spans="1:26" x14ac:dyDescent="0.3">
      <c r="A446" s="41" t="s">
        <v>459</v>
      </c>
      <c r="B446" s="42">
        <v>45090</v>
      </c>
      <c r="C446" s="42" t="str">
        <f t="shared" si="56"/>
        <v>Jun-2023</v>
      </c>
      <c r="D446" s="42" t="str">
        <f t="shared" si="57"/>
        <v>Q2-2023</v>
      </c>
      <c r="E446" s="42">
        <v>45101</v>
      </c>
      <c r="F446" s="42">
        <f t="shared" si="58"/>
        <v>45101</v>
      </c>
      <c r="G446" s="43">
        <f t="shared" si="59"/>
        <v>11</v>
      </c>
      <c r="H446" s="29">
        <f>IF(Table1[[#This Row],[LeadTimeDays]]&lt;=7,1,0)</f>
        <v>0</v>
      </c>
      <c r="I446" s="44" t="s">
        <v>648</v>
      </c>
      <c r="J446" s="44" t="s">
        <v>653</v>
      </c>
      <c r="K446" s="44" t="s">
        <v>667</v>
      </c>
      <c r="L446" s="30" t="str">
        <f t="shared" si="60"/>
        <v>Americas→Canada→Toronto</v>
      </c>
      <c r="M446" s="44" t="s">
        <v>701</v>
      </c>
      <c r="N446" s="44" t="s">
        <v>708</v>
      </c>
      <c r="O446" s="44" t="s">
        <v>712</v>
      </c>
      <c r="P446" s="44" t="s">
        <v>728</v>
      </c>
      <c r="Q446" s="44" t="s">
        <v>1178</v>
      </c>
      <c r="R446" s="45">
        <v>247.07</v>
      </c>
      <c r="S446" s="45">
        <v>495.19</v>
      </c>
      <c r="T446" s="45" t="str">
        <f>IF('standardised dimensions'!$R446&lt;=_xlfn.PERCENTILE.INC( R446:R1067,0.25),"Low",IF(S446&lt;=_xlfn.PERCENTILE.INC(R446:R1067,0.5),"Medium","High"))</f>
        <v>Medium</v>
      </c>
      <c r="U446" s="46">
        <v>2.8000000000000001E-2</v>
      </c>
      <c r="V446" s="43">
        <v>4</v>
      </c>
      <c r="W446" s="45">
        <f t="shared" si="54"/>
        <v>1925.29872</v>
      </c>
      <c r="X446" s="45">
        <f t="shared" si="55"/>
        <v>988.28</v>
      </c>
      <c r="Y446" s="45">
        <f t="shared" si="61"/>
        <v>937.01872000000003</v>
      </c>
      <c r="Z446" s="46">
        <f t="shared" si="62"/>
        <v>0.48668744764968214</v>
      </c>
    </row>
    <row r="447" spans="1:26" x14ac:dyDescent="0.3">
      <c r="A447" s="35" t="s">
        <v>460</v>
      </c>
      <c r="B447" s="36">
        <v>45284</v>
      </c>
      <c r="C447" s="36" t="str">
        <f t="shared" si="56"/>
        <v>Dec-2023</v>
      </c>
      <c r="D447" s="36" t="str">
        <f t="shared" si="57"/>
        <v>Q4-2023</v>
      </c>
      <c r="E447" s="36">
        <v>45304</v>
      </c>
      <c r="F447" s="36">
        <f t="shared" si="58"/>
        <v>45304</v>
      </c>
      <c r="G447" s="37">
        <f t="shared" si="59"/>
        <v>20</v>
      </c>
      <c r="H447" s="29">
        <f>IF(Table1[[#This Row],[LeadTimeDays]]&lt;=7,1,0)</f>
        <v>0</v>
      </c>
      <c r="I447" s="38" t="s">
        <v>647</v>
      </c>
      <c r="J447" s="38" t="s">
        <v>652</v>
      </c>
      <c r="K447" s="38" t="s">
        <v>694</v>
      </c>
      <c r="L447" s="30" t="str">
        <f t="shared" si="60"/>
        <v>Asia→Japan→Nagoya</v>
      </c>
      <c r="M447" s="38" t="s">
        <v>702</v>
      </c>
      <c r="N447" s="38" t="s">
        <v>711</v>
      </c>
      <c r="O447" s="38" t="s">
        <v>717</v>
      </c>
      <c r="P447" s="38" t="s">
        <v>731</v>
      </c>
      <c r="Q447" s="38" t="s">
        <v>1179</v>
      </c>
      <c r="R447" s="39">
        <v>625.37</v>
      </c>
      <c r="S447" s="39">
        <v>1319.04</v>
      </c>
      <c r="T447" s="39" t="str">
        <f>IF('standardised dimensions'!$R447&lt;=_xlfn.PERCENTILE.INC( R447:R1068,0.25),"Low",IF(S447&lt;=_xlfn.PERCENTILE.INC(R447:R1068,0.5),"Medium","High"))</f>
        <v>High</v>
      </c>
      <c r="U447" s="40">
        <v>7.3999999999999996E-2</v>
      </c>
      <c r="V447" s="37">
        <v>8</v>
      </c>
      <c r="W447" s="39">
        <f t="shared" si="54"/>
        <v>9771.4483199999995</v>
      </c>
      <c r="X447" s="39">
        <f t="shared" si="55"/>
        <v>5002.96</v>
      </c>
      <c r="Y447" s="39">
        <f t="shared" si="61"/>
        <v>4768.4883199999995</v>
      </c>
      <c r="Z447" s="40">
        <f t="shared" si="62"/>
        <v>0.48800220436513547</v>
      </c>
    </row>
    <row r="448" spans="1:26" x14ac:dyDescent="0.3">
      <c r="A448" s="41" t="s">
        <v>461</v>
      </c>
      <c r="B448" s="42">
        <v>45746</v>
      </c>
      <c r="C448" s="42" t="str">
        <f t="shared" si="56"/>
        <v>Mar-2025</v>
      </c>
      <c r="D448" s="42" t="str">
        <f t="shared" si="57"/>
        <v>Q1-2025</v>
      </c>
      <c r="E448" s="42">
        <v>45776</v>
      </c>
      <c r="F448" s="42">
        <f t="shared" si="58"/>
        <v>45776</v>
      </c>
      <c r="G448" s="43">
        <f t="shared" si="59"/>
        <v>30</v>
      </c>
      <c r="H448" s="29">
        <f>IF(Table1[[#This Row],[LeadTimeDays]]&lt;=7,1,0)</f>
        <v>0</v>
      </c>
      <c r="I448" s="44" t="s">
        <v>646</v>
      </c>
      <c r="J448" s="44" t="s">
        <v>661</v>
      </c>
      <c r="K448" s="44" t="s">
        <v>687</v>
      </c>
      <c r="L448" s="30" t="str">
        <f t="shared" si="60"/>
        <v>Africa→South Africa→Durban</v>
      </c>
      <c r="M448" s="44" t="s">
        <v>704</v>
      </c>
      <c r="N448" s="44" t="s">
        <v>709</v>
      </c>
      <c r="O448" s="44" t="s">
        <v>713</v>
      </c>
      <c r="P448" s="44" t="s">
        <v>732</v>
      </c>
      <c r="Q448" s="44" t="s">
        <v>1180</v>
      </c>
      <c r="R448" s="45">
        <v>194.6</v>
      </c>
      <c r="S448" s="45">
        <v>314.87</v>
      </c>
      <c r="T448" s="45" t="str">
        <f>IF('standardised dimensions'!$R448&lt;=_xlfn.PERCENTILE.INC( R448:R1069,0.25),"Low",IF(S448&lt;=_xlfn.PERCENTILE.INC(R448:R1069,0.5),"Medium","High"))</f>
        <v>Low</v>
      </c>
      <c r="U448" s="46">
        <v>0.29299999999999998</v>
      </c>
      <c r="V448" s="43">
        <v>25</v>
      </c>
      <c r="W448" s="45">
        <f t="shared" si="54"/>
        <v>5565.3272500000003</v>
      </c>
      <c r="X448" s="45">
        <f t="shared" si="55"/>
        <v>4865</v>
      </c>
      <c r="Y448" s="45">
        <f t="shared" si="61"/>
        <v>700.32725000000028</v>
      </c>
      <c r="Z448" s="46">
        <f t="shared" si="62"/>
        <v>0.1258375686712763</v>
      </c>
    </row>
    <row r="449" spans="1:26" x14ac:dyDescent="0.3">
      <c r="A449" s="35" t="s">
        <v>462</v>
      </c>
      <c r="B449" s="36">
        <v>45446</v>
      </c>
      <c r="C449" s="36" t="str">
        <f t="shared" si="56"/>
        <v>Jun-2024</v>
      </c>
      <c r="D449" s="36" t="str">
        <f t="shared" si="57"/>
        <v>Q2-2024</v>
      </c>
      <c r="E449" s="36">
        <v>45467</v>
      </c>
      <c r="F449" s="36">
        <f t="shared" si="58"/>
        <v>45467</v>
      </c>
      <c r="G449" s="37">
        <f t="shared" si="59"/>
        <v>21</v>
      </c>
      <c r="H449" s="29">
        <f>IF(Table1[[#This Row],[LeadTimeDays]]&lt;=7,1,0)</f>
        <v>0</v>
      </c>
      <c r="I449" s="38" t="s">
        <v>648</v>
      </c>
      <c r="J449" s="38" t="s">
        <v>653</v>
      </c>
      <c r="K449" s="38" t="s">
        <v>667</v>
      </c>
      <c r="L449" s="30" t="str">
        <f t="shared" si="60"/>
        <v>Americas→Canada→Toronto</v>
      </c>
      <c r="M449" s="38" t="s">
        <v>705</v>
      </c>
      <c r="N449" s="38" t="s">
        <v>711</v>
      </c>
      <c r="O449" s="38" t="s">
        <v>715</v>
      </c>
      <c r="P449" s="38" t="s">
        <v>732</v>
      </c>
      <c r="Q449" s="38" t="s">
        <v>1181</v>
      </c>
      <c r="R449" s="39">
        <v>1205.5</v>
      </c>
      <c r="S449" s="39">
        <v>2210.17</v>
      </c>
      <c r="T449" s="39" t="str">
        <f>IF('standardised dimensions'!$R449&lt;=_xlfn.PERCENTILE.INC( R449:R1070,0.25),"Low",IF(S449&lt;=_xlfn.PERCENTILE.INC(R449:R1070,0.5),"Medium","High"))</f>
        <v>High</v>
      </c>
      <c r="U449" s="40">
        <v>0.104</v>
      </c>
      <c r="V449" s="37">
        <v>23</v>
      </c>
      <c r="W449" s="39">
        <f t="shared" si="54"/>
        <v>45547.183360000003</v>
      </c>
      <c r="X449" s="39">
        <f t="shared" si="55"/>
        <v>27726.5</v>
      </c>
      <c r="Y449" s="39">
        <f t="shared" si="61"/>
        <v>17820.683360000003</v>
      </c>
      <c r="Z449" s="40">
        <f t="shared" si="62"/>
        <v>0.39125763758314652</v>
      </c>
    </row>
    <row r="450" spans="1:26" x14ac:dyDescent="0.3">
      <c r="A450" s="41" t="s">
        <v>463</v>
      </c>
      <c r="B450" s="42">
        <v>45454</v>
      </c>
      <c r="C450" s="42" t="str">
        <f t="shared" si="56"/>
        <v>Jun-2024</v>
      </c>
      <c r="D450" s="42" t="str">
        <f t="shared" si="57"/>
        <v>Q2-2024</v>
      </c>
      <c r="E450" s="42">
        <v>45482</v>
      </c>
      <c r="F450" s="42">
        <f t="shared" si="58"/>
        <v>45482</v>
      </c>
      <c r="G450" s="43">
        <f t="shared" si="59"/>
        <v>28</v>
      </c>
      <c r="H450" s="29">
        <f>IF(Table1[[#This Row],[LeadTimeDays]]&lt;=7,1,0)</f>
        <v>0</v>
      </c>
      <c r="I450" s="44" t="s">
        <v>646</v>
      </c>
      <c r="J450" s="44" t="s">
        <v>651</v>
      </c>
      <c r="K450" s="44" t="s">
        <v>663</v>
      </c>
      <c r="L450" s="30" t="str">
        <f t="shared" si="60"/>
        <v>Africa→Nigeria→Port Harcourt</v>
      </c>
      <c r="M450" s="44" t="s">
        <v>701</v>
      </c>
      <c r="N450" s="44" t="s">
        <v>709</v>
      </c>
      <c r="O450" s="44" t="s">
        <v>714</v>
      </c>
      <c r="P450" s="44" t="s">
        <v>730</v>
      </c>
      <c r="Q450" s="44" t="s">
        <v>1182</v>
      </c>
      <c r="R450" s="45">
        <v>895.54</v>
      </c>
      <c r="S450" s="45">
        <v>1045</v>
      </c>
      <c r="T450" s="45" t="str">
        <f>IF('standardised dimensions'!$R450&lt;=_xlfn.PERCENTILE.INC( R450:R1071,0.25),"Low",IF(S450&lt;=_xlfn.PERCENTILE.INC(R450:R1071,0.5),"Medium","High"))</f>
        <v>High</v>
      </c>
      <c r="U450" s="46">
        <v>0.216</v>
      </c>
      <c r="V450" s="43">
        <v>15</v>
      </c>
      <c r="W450" s="45">
        <f t="shared" ref="W450:W513" si="63">S450*V450*(1-U450)</f>
        <v>12289.2</v>
      </c>
      <c r="X450" s="45">
        <f t="shared" ref="X450:X513" si="64">R450*V450</f>
        <v>13433.099999999999</v>
      </c>
      <c r="Y450" s="45">
        <f t="shared" si="61"/>
        <v>-1143.8999999999978</v>
      </c>
      <c r="Z450" s="46">
        <f t="shared" si="62"/>
        <v>-9.3081730299775234E-2</v>
      </c>
    </row>
    <row r="451" spans="1:26" x14ac:dyDescent="0.3">
      <c r="A451" s="35" t="s">
        <v>464</v>
      </c>
      <c r="B451" s="36">
        <v>45129</v>
      </c>
      <c r="C451" s="36" t="str">
        <f t="shared" ref="C451:C514" si="65">TEXT(B451,"MMM-YYYY")</f>
        <v>Jul-2023</v>
      </c>
      <c r="D451" s="36" t="str">
        <f t="shared" ref="D451:D514" si="66">"Q"&amp;ROUNDUP(MONTH(B451)/3,0)&amp;"-"&amp;YEAR(B451)</f>
        <v>Q3-2023</v>
      </c>
      <c r="E451" s="36">
        <v>45128</v>
      </c>
      <c r="F451" s="36">
        <f t="shared" ref="F451:F514" si="67">IF(E451&lt;B451,B451,E451)</f>
        <v>45129</v>
      </c>
      <c r="G451" s="37">
        <f t="shared" ref="G451:G514" si="68">F451-B451</f>
        <v>0</v>
      </c>
      <c r="H451" s="29">
        <f>IF(Table1[[#This Row],[LeadTimeDays]]&lt;=7,1,0)</f>
        <v>1</v>
      </c>
      <c r="I451" s="38" t="s">
        <v>647</v>
      </c>
      <c r="J451" s="38" t="s">
        <v>654</v>
      </c>
      <c r="K451" s="38" t="s">
        <v>680</v>
      </c>
      <c r="L451" s="30" t="str">
        <f t="shared" ref="L451:L514" si="69">CONCATENATE(I451&amp;"→"&amp;J451&amp;"→"&amp;K451)</f>
        <v>Asia→India→Delhi</v>
      </c>
      <c r="M451" s="38" t="s">
        <v>705</v>
      </c>
      <c r="N451" s="38" t="s">
        <v>710</v>
      </c>
      <c r="O451" s="38" t="s">
        <v>718</v>
      </c>
      <c r="P451" s="38" t="s">
        <v>728</v>
      </c>
      <c r="Q451" s="38" t="s">
        <v>1183</v>
      </c>
      <c r="R451" s="39">
        <v>946.99</v>
      </c>
      <c r="S451" s="39">
        <v>2132.19</v>
      </c>
      <c r="T451" s="39" t="str">
        <f>IF('standardised dimensions'!$R451&lt;=_xlfn.PERCENTILE.INC( R451:R1072,0.25),"Low",IF(S451&lt;=_xlfn.PERCENTILE.INC(R451:R1072,0.5),"Medium","High"))</f>
        <v>High</v>
      </c>
      <c r="U451" s="40">
        <v>0.16500000000000001</v>
      </c>
      <c r="V451" s="37">
        <v>7</v>
      </c>
      <c r="W451" s="39">
        <f t="shared" si="63"/>
        <v>12462.65055</v>
      </c>
      <c r="X451" s="39">
        <f t="shared" si="64"/>
        <v>6628.93</v>
      </c>
      <c r="Y451" s="39">
        <f t="shared" ref="Y451:Y514" si="70">W451-X451</f>
        <v>5833.72055</v>
      </c>
      <c r="Z451" s="40">
        <f t="shared" ref="Z451:Z514" si="71">IF(W451=0,0,Y451/W451)</f>
        <v>0.46809629513362228</v>
      </c>
    </row>
    <row r="452" spans="1:26" x14ac:dyDescent="0.3">
      <c r="A452" s="41" t="s">
        <v>465</v>
      </c>
      <c r="B452" s="42">
        <v>44945</v>
      </c>
      <c r="C452" s="42" t="str">
        <f t="shared" si="65"/>
        <v>Jan-2023</v>
      </c>
      <c r="D452" s="42" t="str">
        <f t="shared" si="66"/>
        <v>Q1-2023</v>
      </c>
      <c r="E452" s="42">
        <v>44960</v>
      </c>
      <c r="F452" s="42">
        <f t="shared" si="67"/>
        <v>44960</v>
      </c>
      <c r="G452" s="43">
        <f t="shared" si="68"/>
        <v>15</v>
      </c>
      <c r="H452" s="29">
        <f>IF(Table1[[#This Row],[LeadTimeDays]]&lt;=7,1,0)</f>
        <v>0</v>
      </c>
      <c r="I452" s="44" t="s">
        <v>649</v>
      </c>
      <c r="J452" s="44" t="s">
        <v>658</v>
      </c>
      <c r="K452" s="44" t="s">
        <v>683</v>
      </c>
      <c r="L452" s="30" t="str">
        <f t="shared" si="69"/>
        <v>Europe→United Kingdom→London</v>
      </c>
      <c r="M452" s="44" t="s">
        <v>706</v>
      </c>
      <c r="N452" s="44" t="s">
        <v>710</v>
      </c>
      <c r="O452" s="44" t="s">
        <v>715</v>
      </c>
      <c r="P452" s="44" t="s">
        <v>733</v>
      </c>
      <c r="Q452" s="44" t="s">
        <v>1184</v>
      </c>
      <c r="R452" s="45">
        <v>873.06</v>
      </c>
      <c r="S452" s="45">
        <v>2101.5500000000002</v>
      </c>
      <c r="T452" s="45" t="str">
        <f>IF('standardised dimensions'!$R452&lt;=_xlfn.PERCENTILE.INC( R452:R1073,0.25),"Low",IF(S452&lt;=_xlfn.PERCENTILE.INC(R452:R1073,0.5),"Medium","High"))</f>
        <v>High</v>
      </c>
      <c r="U452" s="46">
        <v>6.6000000000000003E-2</v>
      </c>
      <c r="V452" s="43">
        <v>10</v>
      </c>
      <c r="W452" s="45">
        <f t="shared" si="63"/>
        <v>19628.476999999999</v>
      </c>
      <c r="X452" s="45">
        <f t="shared" si="64"/>
        <v>8730.5999999999985</v>
      </c>
      <c r="Y452" s="45">
        <f t="shared" si="70"/>
        <v>10897.877</v>
      </c>
      <c r="Z452" s="46">
        <f t="shared" si="71"/>
        <v>0.55520746719167269</v>
      </c>
    </row>
    <row r="453" spans="1:26" x14ac:dyDescent="0.3">
      <c r="A453" s="35" t="s">
        <v>466</v>
      </c>
      <c r="B453" s="36">
        <v>45413</v>
      </c>
      <c r="C453" s="36" t="str">
        <f t="shared" si="65"/>
        <v>May-2024</v>
      </c>
      <c r="D453" s="36" t="str">
        <f t="shared" si="66"/>
        <v>Q2-2024</v>
      </c>
      <c r="E453" s="36">
        <v>45428</v>
      </c>
      <c r="F453" s="36">
        <f t="shared" si="67"/>
        <v>45428</v>
      </c>
      <c r="G453" s="37">
        <f t="shared" si="68"/>
        <v>15</v>
      </c>
      <c r="H453" s="29">
        <f>IF(Table1[[#This Row],[LeadTimeDays]]&lt;=7,1,0)</f>
        <v>0</v>
      </c>
      <c r="I453" s="38" t="s">
        <v>647</v>
      </c>
      <c r="J453" s="38" t="s">
        <v>654</v>
      </c>
      <c r="K453" s="38" t="s">
        <v>668</v>
      </c>
      <c r="L453" s="30" t="str">
        <f t="shared" si="69"/>
        <v>Asia→India→Bengaluru</v>
      </c>
      <c r="M453" s="38" t="s">
        <v>705</v>
      </c>
      <c r="N453" s="38" t="s">
        <v>707</v>
      </c>
      <c r="O453" s="38" t="s">
        <v>716</v>
      </c>
      <c r="P453" s="38" t="s">
        <v>727</v>
      </c>
      <c r="Q453" s="38" t="s">
        <v>1185</v>
      </c>
      <c r="R453" s="39">
        <v>901.19</v>
      </c>
      <c r="S453" s="39">
        <v>2125.44</v>
      </c>
      <c r="T453" s="39" t="str">
        <f>IF('standardised dimensions'!$R453&lt;=_xlfn.PERCENTILE.INC( R453:R1074,0.25),"Low",IF(S453&lt;=_xlfn.PERCENTILE.INC(R453:R1074,0.5),"Medium","High"))</f>
        <v>High</v>
      </c>
      <c r="U453" s="40">
        <v>7.0999999999999994E-2</v>
      </c>
      <c r="V453" s="37">
        <v>12</v>
      </c>
      <c r="W453" s="39">
        <f t="shared" si="63"/>
        <v>23694.405119999999</v>
      </c>
      <c r="X453" s="39">
        <f t="shared" si="64"/>
        <v>10814.28</v>
      </c>
      <c r="Y453" s="39">
        <f t="shared" si="70"/>
        <v>12880.125119999999</v>
      </c>
      <c r="Z453" s="40">
        <f t="shared" si="71"/>
        <v>0.54359352154100415</v>
      </c>
    </row>
    <row r="454" spans="1:26" x14ac:dyDescent="0.3">
      <c r="A454" s="41" t="s">
        <v>467</v>
      </c>
      <c r="B454" s="42">
        <v>45817</v>
      </c>
      <c r="C454" s="42" t="str">
        <f t="shared" si="65"/>
        <v>Jun-2025</v>
      </c>
      <c r="D454" s="42" t="str">
        <f t="shared" si="66"/>
        <v>Q2-2025</v>
      </c>
      <c r="E454" s="42">
        <v>45832</v>
      </c>
      <c r="F454" s="42">
        <f t="shared" si="67"/>
        <v>45832</v>
      </c>
      <c r="G454" s="43">
        <f t="shared" si="68"/>
        <v>15</v>
      </c>
      <c r="H454" s="29">
        <f>IF(Table1[[#This Row],[LeadTimeDays]]&lt;=7,1,0)</f>
        <v>0</v>
      </c>
      <c r="I454" s="44" t="s">
        <v>647</v>
      </c>
      <c r="J454" s="44" t="s">
        <v>652</v>
      </c>
      <c r="K454" s="44" t="s">
        <v>694</v>
      </c>
      <c r="L454" s="30" t="str">
        <f t="shared" si="69"/>
        <v>Asia→Japan→Nagoya</v>
      </c>
      <c r="M454" s="44" t="s">
        <v>701</v>
      </c>
      <c r="N454" s="44" t="s">
        <v>711</v>
      </c>
      <c r="O454" s="44" t="s">
        <v>717</v>
      </c>
      <c r="P454" s="44" t="s">
        <v>730</v>
      </c>
      <c r="Q454" s="44" t="s">
        <v>1186</v>
      </c>
      <c r="R454" s="45">
        <v>400.39</v>
      </c>
      <c r="S454" s="45">
        <v>712.75</v>
      </c>
      <c r="T454" s="45" t="str">
        <f>IF('standardised dimensions'!$R454&lt;=_xlfn.PERCENTILE.INC( R454:R1075,0.25),"Low",IF(S454&lt;=_xlfn.PERCENTILE.INC(R454:R1075,0.5),"Medium","High"))</f>
        <v>Medium</v>
      </c>
      <c r="U454" s="46">
        <v>0.115</v>
      </c>
      <c r="V454" s="43">
        <v>19</v>
      </c>
      <c r="W454" s="45">
        <f t="shared" si="63"/>
        <v>11984.891250000001</v>
      </c>
      <c r="X454" s="45">
        <f t="shared" si="64"/>
        <v>7607.41</v>
      </c>
      <c r="Y454" s="45">
        <f t="shared" si="70"/>
        <v>4377.4812500000007</v>
      </c>
      <c r="Z454" s="46">
        <f t="shared" si="71"/>
        <v>0.36524997671547504</v>
      </c>
    </row>
    <row r="455" spans="1:26" x14ac:dyDescent="0.3">
      <c r="A455" s="35" t="s">
        <v>468</v>
      </c>
      <c r="B455" s="36">
        <v>45070</v>
      </c>
      <c r="C455" s="36" t="str">
        <f t="shared" si="65"/>
        <v>May-2023</v>
      </c>
      <c r="D455" s="36" t="str">
        <f t="shared" si="66"/>
        <v>Q2-2023</v>
      </c>
      <c r="E455" s="36">
        <v>45098</v>
      </c>
      <c r="F455" s="36">
        <f t="shared" si="67"/>
        <v>45098</v>
      </c>
      <c r="G455" s="37">
        <f t="shared" si="68"/>
        <v>28</v>
      </c>
      <c r="H455" s="29">
        <f>IF(Table1[[#This Row],[LeadTimeDays]]&lt;=7,1,0)</f>
        <v>0</v>
      </c>
      <c r="I455" s="38" t="s">
        <v>648</v>
      </c>
      <c r="J455" s="38" t="s">
        <v>660</v>
      </c>
      <c r="K455" s="38" t="s">
        <v>697</v>
      </c>
      <c r="L455" s="30" t="str">
        <f t="shared" si="69"/>
        <v>Americas→USA→Austin</v>
      </c>
      <c r="M455" s="38" t="s">
        <v>705</v>
      </c>
      <c r="N455" s="38" t="s">
        <v>709</v>
      </c>
      <c r="O455" s="38" t="s">
        <v>715</v>
      </c>
      <c r="P455" s="38" t="s">
        <v>732</v>
      </c>
      <c r="Q455" s="38" t="s">
        <v>1187</v>
      </c>
      <c r="R455" s="39">
        <v>813.97</v>
      </c>
      <c r="S455" s="39">
        <v>1568.83</v>
      </c>
      <c r="T455" s="39" t="str">
        <f>IF('standardised dimensions'!$R455&lt;=_xlfn.PERCENTILE.INC( R455:R1076,0.25),"Low",IF(S455&lt;=_xlfn.PERCENTILE.INC(R455:R1076,0.5),"Medium","High"))</f>
        <v>High</v>
      </c>
      <c r="U455" s="40">
        <v>1.7000000000000001E-2</v>
      </c>
      <c r="V455" s="37">
        <v>15</v>
      </c>
      <c r="W455" s="39">
        <f t="shared" si="63"/>
        <v>23132.398349999996</v>
      </c>
      <c r="X455" s="39">
        <f t="shared" si="64"/>
        <v>12209.550000000001</v>
      </c>
      <c r="Y455" s="39">
        <f t="shared" si="70"/>
        <v>10922.848349999995</v>
      </c>
      <c r="Z455" s="40">
        <f t="shared" si="71"/>
        <v>0.4721883215364911</v>
      </c>
    </row>
    <row r="456" spans="1:26" x14ac:dyDescent="0.3">
      <c r="A456" s="41" t="s">
        <v>469</v>
      </c>
      <c r="B456" s="42">
        <v>45653</v>
      </c>
      <c r="C456" s="42" t="str">
        <f t="shared" si="65"/>
        <v>Dec-2024</v>
      </c>
      <c r="D456" s="42" t="str">
        <f t="shared" si="66"/>
        <v>Q4-2024</v>
      </c>
      <c r="E456" s="42">
        <v>45655</v>
      </c>
      <c r="F456" s="42">
        <f t="shared" si="67"/>
        <v>45655</v>
      </c>
      <c r="G456" s="43">
        <f t="shared" si="68"/>
        <v>2</v>
      </c>
      <c r="H456" s="29">
        <f>IF(Table1[[#This Row],[LeadTimeDays]]&lt;=7,1,0)</f>
        <v>1</v>
      </c>
      <c r="I456" s="44" t="s">
        <v>648</v>
      </c>
      <c r="J456" s="44" t="s">
        <v>653</v>
      </c>
      <c r="K456" s="44" t="s">
        <v>688</v>
      </c>
      <c r="L456" s="30" t="str">
        <f t="shared" si="69"/>
        <v>Americas→Canada→Vancouver</v>
      </c>
      <c r="M456" s="44" t="s">
        <v>706</v>
      </c>
      <c r="N456" s="44" t="s">
        <v>709</v>
      </c>
      <c r="O456" s="44" t="s">
        <v>712</v>
      </c>
      <c r="P456" s="44" t="s">
        <v>733</v>
      </c>
      <c r="Q456" s="44" t="s">
        <v>1188</v>
      </c>
      <c r="R456" s="45">
        <v>1146.72</v>
      </c>
      <c r="S456" s="45">
        <v>2074.34</v>
      </c>
      <c r="T456" s="45" t="str">
        <f>IF('standardised dimensions'!$R456&lt;=_xlfn.PERCENTILE.INC( R456:R1077,0.25),"Low",IF(S456&lt;=_xlfn.PERCENTILE.INC(R456:R1077,0.5),"Medium","High"))</f>
        <v>High</v>
      </c>
      <c r="U456" s="46">
        <v>0.111</v>
      </c>
      <c r="V456" s="43">
        <v>8</v>
      </c>
      <c r="W456" s="45">
        <f t="shared" si="63"/>
        <v>14752.706080000002</v>
      </c>
      <c r="X456" s="45">
        <f t="shared" si="64"/>
        <v>9173.76</v>
      </c>
      <c r="Y456" s="45">
        <f t="shared" si="70"/>
        <v>5578.9460800000015</v>
      </c>
      <c r="Z456" s="46">
        <f t="shared" si="71"/>
        <v>0.37816425337472737</v>
      </c>
    </row>
    <row r="457" spans="1:26" x14ac:dyDescent="0.3">
      <c r="A457" s="35" t="s">
        <v>470</v>
      </c>
      <c r="B457" s="36">
        <v>45265</v>
      </c>
      <c r="C457" s="36" t="str">
        <f t="shared" si="65"/>
        <v>Dec-2023</v>
      </c>
      <c r="D457" s="36" t="str">
        <f t="shared" si="66"/>
        <v>Q4-2023</v>
      </c>
      <c r="E457" s="36">
        <v>45272</v>
      </c>
      <c r="F457" s="36">
        <f t="shared" si="67"/>
        <v>45272</v>
      </c>
      <c r="G457" s="37">
        <f t="shared" si="68"/>
        <v>7</v>
      </c>
      <c r="H457" s="29">
        <f>IF(Table1[[#This Row],[LeadTimeDays]]&lt;=7,1,0)</f>
        <v>1</v>
      </c>
      <c r="I457" s="38" t="s">
        <v>648</v>
      </c>
      <c r="J457" s="38" t="s">
        <v>655</v>
      </c>
      <c r="K457" s="38" t="s">
        <v>672</v>
      </c>
      <c r="L457" s="30" t="str">
        <f t="shared" si="69"/>
        <v>Americas→Brazil→Brasília</v>
      </c>
      <c r="M457" s="38" t="s">
        <v>701</v>
      </c>
      <c r="N457" s="38" t="s">
        <v>711</v>
      </c>
      <c r="O457" s="38" t="s">
        <v>721</v>
      </c>
      <c r="P457" s="38" t="s">
        <v>730</v>
      </c>
      <c r="Q457" s="38" t="s">
        <v>1189</v>
      </c>
      <c r="R457" s="39">
        <v>307.43</v>
      </c>
      <c r="S457" s="39">
        <v>495.19</v>
      </c>
      <c r="T457" s="39" t="str">
        <f>IF('standardised dimensions'!$R457&lt;=_xlfn.PERCENTILE.INC( R457:R1078,0.25),"Low",IF(S457&lt;=_xlfn.PERCENTILE.INC(R457:R1078,0.5),"Medium","High"))</f>
        <v>Medium</v>
      </c>
      <c r="U457" s="40">
        <v>0</v>
      </c>
      <c r="V457" s="37">
        <v>42</v>
      </c>
      <c r="W457" s="39">
        <f t="shared" si="63"/>
        <v>20797.98</v>
      </c>
      <c r="X457" s="39">
        <f t="shared" si="64"/>
        <v>12912.06</v>
      </c>
      <c r="Y457" s="39">
        <f t="shared" si="70"/>
        <v>7885.92</v>
      </c>
      <c r="Z457" s="40">
        <f t="shared" si="71"/>
        <v>0.37916759223732305</v>
      </c>
    </row>
    <row r="458" spans="1:26" x14ac:dyDescent="0.3">
      <c r="A458" s="41" t="s">
        <v>471</v>
      </c>
      <c r="B458" s="42">
        <v>45048</v>
      </c>
      <c r="C458" s="42" t="str">
        <f t="shared" si="65"/>
        <v>May-2023</v>
      </c>
      <c r="D458" s="42" t="str">
        <f t="shared" si="66"/>
        <v>Q2-2023</v>
      </c>
      <c r="E458" s="42">
        <v>45065</v>
      </c>
      <c r="F458" s="42">
        <f t="shared" si="67"/>
        <v>45065</v>
      </c>
      <c r="G458" s="43">
        <f t="shared" si="68"/>
        <v>17</v>
      </c>
      <c r="H458" s="29">
        <f>IF(Table1[[#This Row],[LeadTimeDays]]&lt;=7,1,0)</f>
        <v>0</v>
      </c>
      <c r="I458" s="44" t="s">
        <v>647</v>
      </c>
      <c r="J458" s="44" t="s">
        <v>659</v>
      </c>
      <c r="K458" s="44" t="s">
        <v>685</v>
      </c>
      <c r="L458" s="30" t="str">
        <f t="shared" si="69"/>
        <v>Asia→China→Shanghai</v>
      </c>
      <c r="M458" s="44" t="s">
        <v>703</v>
      </c>
      <c r="N458" s="44" t="s">
        <v>711</v>
      </c>
      <c r="O458" s="44" t="s">
        <v>713</v>
      </c>
      <c r="P458" s="44" t="s">
        <v>732</v>
      </c>
      <c r="Q458" s="44" t="s">
        <v>1190</v>
      </c>
      <c r="R458" s="45">
        <v>714.28</v>
      </c>
      <c r="S458" s="45">
        <v>757.59</v>
      </c>
      <c r="T458" s="45" t="str">
        <f>IF('standardised dimensions'!$R458&lt;=_xlfn.PERCENTILE.INC( R458:R1079,0.25),"Low",IF(S458&lt;=_xlfn.PERCENTILE.INC(R458:R1079,0.5),"Medium","High"))</f>
        <v>High</v>
      </c>
      <c r="U458" s="46">
        <v>0.13600000000000001</v>
      </c>
      <c r="V458" s="43">
        <v>12</v>
      </c>
      <c r="W458" s="45">
        <f t="shared" si="63"/>
        <v>7854.6931199999999</v>
      </c>
      <c r="X458" s="45">
        <f t="shared" si="64"/>
        <v>8571.36</v>
      </c>
      <c r="Y458" s="45">
        <f t="shared" si="70"/>
        <v>-716.66688000000067</v>
      </c>
      <c r="Z458" s="46">
        <f t="shared" si="71"/>
        <v>-9.1240595787910383E-2</v>
      </c>
    </row>
    <row r="459" spans="1:26" x14ac:dyDescent="0.3">
      <c r="A459" s="35" t="s">
        <v>472</v>
      </c>
      <c r="B459" s="36">
        <v>45260</v>
      </c>
      <c r="C459" s="36" t="str">
        <f t="shared" si="65"/>
        <v>Nov-2023</v>
      </c>
      <c r="D459" s="36" t="str">
        <f t="shared" si="66"/>
        <v>Q4-2023</v>
      </c>
      <c r="E459" s="36">
        <v>45270</v>
      </c>
      <c r="F459" s="36">
        <f t="shared" si="67"/>
        <v>45270</v>
      </c>
      <c r="G459" s="37">
        <f t="shared" si="68"/>
        <v>10</v>
      </c>
      <c r="H459" s="29">
        <f>IF(Table1[[#This Row],[LeadTimeDays]]&lt;=7,1,0)</f>
        <v>0</v>
      </c>
      <c r="I459" s="38" t="s">
        <v>649</v>
      </c>
      <c r="J459" s="38" t="s">
        <v>656</v>
      </c>
      <c r="K459" s="38" t="s">
        <v>684</v>
      </c>
      <c r="L459" s="30" t="str">
        <f t="shared" si="69"/>
        <v>Europe→Germany→Munich</v>
      </c>
      <c r="M459" s="38" t="s">
        <v>705</v>
      </c>
      <c r="N459" s="38" t="s">
        <v>711</v>
      </c>
      <c r="O459" s="38" t="s">
        <v>721</v>
      </c>
      <c r="P459" s="38" t="s">
        <v>731</v>
      </c>
      <c r="Q459" s="38" t="s">
        <v>1191</v>
      </c>
      <c r="R459" s="39">
        <v>174.74</v>
      </c>
      <c r="S459" s="39">
        <v>415.96</v>
      </c>
      <c r="T459" s="39" t="str">
        <f>IF('standardised dimensions'!$R459&lt;=_xlfn.PERCENTILE.INC( R459:R1080,0.25),"Low",IF(S459&lt;=_xlfn.PERCENTILE.INC(R459:R1080,0.5),"Medium","High"))</f>
        <v>Medium</v>
      </c>
      <c r="U459" s="40">
        <v>0.125</v>
      </c>
      <c r="V459" s="37">
        <v>21</v>
      </c>
      <c r="W459" s="39">
        <f t="shared" si="63"/>
        <v>7643.2649999999994</v>
      </c>
      <c r="X459" s="39">
        <f t="shared" si="64"/>
        <v>3669.54</v>
      </c>
      <c r="Y459" s="39">
        <f t="shared" si="70"/>
        <v>3973.7249999999995</v>
      </c>
      <c r="Z459" s="40">
        <f t="shared" si="71"/>
        <v>0.51989889137691803</v>
      </c>
    </row>
    <row r="460" spans="1:26" x14ac:dyDescent="0.3">
      <c r="A460" s="41" t="s">
        <v>473</v>
      </c>
      <c r="B460" s="42">
        <v>45417</v>
      </c>
      <c r="C460" s="42" t="str">
        <f t="shared" si="65"/>
        <v>May-2024</v>
      </c>
      <c r="D460" s="42" t="str">
        <f t="shared" si="66"/>
        <v>Q2-2024</v>
      </c>
      <c r="E460" s="42">
        <v>45430</v>
      </c>
      <c r="F460" s="42">
        <f t="shared" si="67"/>
        <v>45430</v>
      </c>
      <c r="G460" s="43">
        <f t="shared" si="68"/>
        <v>13</v>
      </c>
      <c r="H460" s="29">
        <f>IF(Table1[[#This Row],[LeadTimeDays]]&lt;=7,1,0)</f>
        <v>0</v>
      </c>
      <c r="I460" s="44" t="s">
        <v>649</v>
      </c>
      <c r="J460" s="44" t="s">
        <v>657</v>
      </c>
      <c r="K460" s="44" t="s">
        <v>673</v>
      </c>
      <c r="L460" s="30" t="str">
        <f t="shared" si="69"/>
        <v>Europe→France→Marseille</v>
      </c>
      <c r="M460" s="44" t="s">
        <v>701</v>
      </c>
      <c r="N460" s="44" t="s">
        <v>709</v>
      </c>
      <c r="O460" s="44" t="s">
        <v>720</v>
      </c>
      <c r="P460" s="44" t="s">
        <v>727</v>
      </c>
      <c r="Q460" s="44" t="s">
        <v>1192</v>
      </c>
      <c r="R460" s="45">
        <v>1264.04</v>
      </c>
      <c r="S460" s="45">
        <v>1870.89</v>
      </c>
      <c r="T460" s="45" t="str">
        <f>IF('standardised dimensions'!$R460&lt;=_xlfn.PERCENTILE.INC( R460:R1081,0.25),"Low",IF(S460&lt;=_xlfn.PERCENTILE.INC(R460:R1081,0.5),"Medium","High"))</f>
        <v>High</v>
      </c>
      <c r="U460" s="46">
        <v>0</v>
      </c>
      <c r="V460" s="43">
        <v>13</v>
      </c>
      <c r="W460" s="45">
        <f t="shared" si="63"/>
        <v>24321.57</v>
      </c>
      <c r="X460" s="45">
        <f t="shared" si="64"/>
        <v>16432.52</v>
      </c>
      <c r="Y460" s="45">
        <f t="shared" si="70"/>
        <v>7889.0499999999993</v>
      </c>
      <c r="Z460" s="46">
        <f t="shared" si="71"/>
        <v>0.32436433996653996</v>
      </c>
    </row>
    <row r="461" spans="1:26" x14ac:dyDescent="0.3">
      <c r="A461" s="35" t="s">
        <v>474</v>
      </c>
      <c r="B461" s="36">
        <v>45116</v>
      </c>
      <c r="C461" s="36" t="str">
        <f t="shared" si="65"/>
        <v>Jul-2023</v>
      </c>
      <c r="D461" s="36" t="str">
        <f t="shared" si="66"/>
        <v>Q3-2023</v>
      </c>
      <c r="E461" s="36">
        <v>45126</v>
      </c>
      <c r="F461" s="36">
        <f t="shared" si="67"/>
        <v>45126</v>
      </c>
      <c r="G461" s="37">
        <f t="shared" si="68"/>
        <v>10</v>
      </c>
      <c r="H461" s="29">
        <f>IF(Table1[[#This Row],[LeadTimeDays]]&lt;=7,1,0)</f>
        <v>0</v>
      </c>
      <c r="I461" s="38" t="s">
        <v>647</v>
      </c>
      <c r="J461" s="38" t="s">
        <v>652</v>
      </c>
      <c r="K461" s="38" t="s">
        <v>689</v>
      </c>
      <c r="L461" s="30" t="str">
        <f t="shared" si="69"/>
        <v>Asia→Japan→Tokyo</v>
      </c>
      <c r="M461" s="38" t="s">
        <v>706</v>
      </c>
      <c r="N461" s="38" t="s">
        <v>710</v>
      </c>
      <c r="O461" s="38" t="s">
        <v>725</v>
      </c>
      <c r="P461" s="38" t="s">
        <v>727</v>
      </c>
      <c r="Q461" s="38" t="s">
        <v>1193</v>
      </c>
      <c r="R461" s="39">
        <v>141.26</v>
      </c>
      <c r="S461" s="39">
        <v>206.88</v>
      </c>
      <c r="T461" s="39" t="str">
        <f>IF('standardised dimensions'!$R461&lt;=_xlfn.PERCENTILE.INC( R461:R1082,0.25),"Low",IF(S461&lt;=_xlfn.PERCENTILE.INC(R461:R1082,0.5),"Medium","High"))</f>
        <v>Low</v>
      </c>
      <c r="U461" s="40">
        <v>0.107</v>
      </c>
      <c r="V461" s="37">
        <v>9</v>
      </c>
      <c r="W461" s="39">
        <f t="shared" si="63"/>
        <v>1662.6945600000001</v>
      </c>
      <c r="X461" s="39">
        <f t="shared" si="64"/>
        <v>1271.3399999999999</v>
      </c>
      <c r="Y461" s="39">
        <f t="shared" si="70"/>
        <v>391.35456000000022</v>
      </c>
      <c r="Z461" s="40">
        <f t="shared" si="71"/>
        <v>0.23537369365062469</v>
      </c>
    </row>
    <row r="462" spans="1:26" x14ac:dyDescent="0.3">
      <c r="A462" s="41" t="s">
        <v>475</v>
      </c>
      <c r="B462" s="42">
        <v>45063</v>
      </c>
      <c r="C462" s="42" t="str">
        <f t="shared" si="65"/>
        <v>May-2023</v>
      </c>
      <c r="D462" s="42" t="str">
        <f t="shared" si="66"/>
        <v>Q2-2023</v>
      </c>
      <c r="E462" s="42">
        <v>45092</v>
      </c>
      <c r="F462" s="42">
        <f t="shared" si="67"/>
        <v>45092</v>
      </c>
      <c r="G462" s="43">
        <f t="shared" si="68"/>
        <v>29</v>
      </c>
      <c r="H462" s="29">
        <f>IF(Table1[[#This Row],[LeadTimeDays]]&lt;=7,1,0)</f>
        <v>0</v>
      </c>
      <c r="I462" s="44" t="s">
        <v>646</v>
      </c>
      <c r="J462" s="44" t="s">
        <v>661</v>
      </c>
      <c r="K462" s="44" t="s">
        <v>687</v>
      </c>
      <c r="L462" s="30" t="str">
        <f t="shared" si="69"/>
        <v>Africa→South Africa→Durban</v>
      </c>
      <c r="M462" s="44" t="s">
        <v>706</v>
      </c>
      <c r="N462" s="44" t="s">
        <v>707</v>
      </c>
      <c r="O462" s="44" t="s">
        <v>723</v>
      </c>
      <c r="P462" s="44" t="s">
        <v>733</v>
      </c>
      <c r="Q462" s="44" t="s">
        <v>1194</v>
      </c>
      <c r="R462" s="45">
        <v>40.89</v>
      </c>
      <c r="S462" s="45">
        <v>62.82</v>
      </c>
      <c r="T462" s="45" t="str">
        <f>IF('standardised dimensions'!$R462&lt;=_xlfn.PERCENTILE.INC( R462:R1083,0.25),"Low",IF(S462&lt;=_xlfn.PERCENTILE.INC(R462:R1083,0.5),"Medium","High"))</f>
        <v>Low</v>
      </c>
      <c r="U462" s="46">
        <v>0.129</v>
      </c>
      <c r="V462" s="43">
        <v>17</v>
      </c>
      <c r="W462" s="45">
        <f t="shared" si="63"/>
        <v>930.17574000000002</v>
      </c>
      <c r="X462" s="45">
        <f t="shared" si="64"/>
        <v>695.13</v>
      </c>
      <c r="Y462" s="45">
        <f t="shared" si="70"/>
        <v>235.04574000000002</v>
      </c>
      <c r="Z462" s="46">
        <f t="shared" si="71"/>
        <v>0.25268960465470752</v>
      </c>
    </row>
    <row r="463" spans="1:26" x14ac:dyDescent="0.3">
      <c r="A463" s="35" t="s">
        <v>476</v>
      </c>
      <c r="B463" s="36">
        <v>45358</v>
      </c>
      <c r="C463" s="36" t="str">
        <f t="shared" si="65"/>
        <v>Mar-2024</v>
      </c>
      <c r="D463" s="36" t="str">
        <f t="shared" si="66"/>
        <v>Q1-2024</v>
      </c>
      <c r="E463" s="36">
        <v>45385</v>
      </c>
      <c r="F463" s="36">
        <f t="shared" si="67"/>
        <v>45385</v>
      </c>
      <c r="G463" s="37">
        <f t="shared" si="68"/>
        <v>27</v>
      </c>
      <c r="H463" s="29">
        <f>IF(Table1[[#This Row],[LeadTimeDays]]&lt;=7,1,0)</f>
        <v>0</v>
      </c>
      <c r="I463" s="38" t="s">
        <v>649</v>
      </c>
      <c r="J463" s="38" t="s">
        <v>656</v>
      </c>
      <c r="K463" s="38" t="s">
        <v>698</v>
      </c>
      <c r="L463" s="30" t="str">
        <f t="shared" si="69"/>
        <v>Europe→Germany→Frankfurt</v>
      </c>
      <c r="M463" s="38" t="s">
        <v>701</v>
      </c>
      <c r="N463" s="38" t="s">
        <v>711</v>
      </c>
      <c r="O463" s="38" t="s">
        <v>724</v>
      </c>
      <c r="P463" s="38" t="s">
        <v>728</v>
      </c>
      <c r="Q463" s="38" t="s">
        <v>1195</v>
      </c>
      <c r="R463" s="39">
        <v>738.16</v>
      </c>
      <c r="S463" s="39">
        <v>956.49</v>
      </c>
      <c r="T463" s="39" t="str">
        <f>IF('standardised dimensions'!$R463&lt;=_xlfn.PERCENTILE.INC( R463:R1084,0.25),"Low",IF(S463&lt;=_xlfn.PERCENTILE.INC(R463:R1084,0.5),"Medium","High"))</f>
        <v>High</v>
      </c>
      <c r="U463" s="40">
        <v>0.152</v>
      </c>
      <c r="V463" s="37">
        <v>5</v>
      </c>
      <c r="W463" s="39">
        <f t="shared" si="63"/>
        <v>4055.5175999999997</v>
      </c>
      <c r="X463" s="39">
        <f t="shared" si="64"/>
        <v>3690.7999999999997</v>
      </c>
      <c r="Y463" s="39">
        <f t="shared" si="70"/>
        <v>364.71759999999995</v>
      </c>
      <c r="Z463" s="40">
        <f t="shared" si="71"/>
        <v>8.9931208780847108E-2</v>
      </c>
    </row>
    <row r="464" spans="1:26" x14ac:dyDescent="0.3">
      <c r="A464" s="41" t="s">
        <v>477</v>
      </c>
      <c r="B464" s="42">
        <v>45757</v>
      </c>
      <c r="C464" s="42" t="str">
        <f t="shared" si="65"/>
        <v>Apr-2025</v>
      </c>
      <c r="D464" s="42" t="str">
        <f t="shared" si="66"/>
        <v>Q2-2025</v>
      </c>
      <c r="E464" s="42">
        <v>45766</v>
      </c>
      <c r="F464" s="42">
        <f t="shared" si="67"/>
        <v>45766</v>
      </c>
      <c r="G464" s="43">
        <f t="shared" si="68"/>
        <v>9</v>
      </c>
      <c r="H464" s="29">
        <f>IF(Table1[[#This Row],[LeadTimeDays]]&lt;=7,1,0)</f>
        <v>0</v>
      </c>
      <c r="I464" s="44" t="s">
        <v>646</v>
      </c>
      <c r="J464" s="44" t="s">
        <v>661</v>
      </c>
      <c r="K464" s="44" t="s">
        <v>687</v>
      </c>
      <c r="L464" s="30" t="str">
        <f t="shared" si="69"/>
        <v>Africa→South Africa→Durban</v>
      </c>
      <c r="M464" s="44" t="s">
        <v>706</v>
      </c>
      <c r="N464" s="44" t="s">
        <v>1426</v>
      </c>
      <c r="O464" s="44" t="s">
        <v>715</v>
      </c>
      <c r="P464" s="44" t="s">
        <v>729</v>
      </c>
      <c r="Q464" s="44" t="s">
        <v>1196</v>
      </c>
      <c r="R464" s="45">
        <v>113.74</v>
      </c>
      <c r="S464" s="45">
        <v>165.7</v>
      </c>
      <c r="T464" s="45" t="str">
        <f>IF('standardised dimensions'!$R464&lt;=_xlfn.PERCENTILE.INC( R464:R1085,0.25),"Low",IF(S464&lt;=_xlfn.PERCENTILE.INC(R464:R1085,0.5),"Medium","High"))</f>
        <v>Low</v>
      </c>
      <c r="U464" s="46">
        <v>0.124</v>
      </c>
      <c r="V464" s="43">
        <v>13</v>
      </c>
      <c r="W464" s="45">
        <f t="shared" si="63"/>
        <v>1886.9915999999998</v>
      </c>
      <c r="X464" s="45">
        <f t="shared" si="64"/>
        <v>1478.62</v>
      </c>
      <c r="Y464" s="45">
        <f t="shared" si="70"/>
        <v>408.37159999999994</v>
      </c>
      <c r="Z464" s="46">
        <f t="shared" si="71"/>
        <v>0.21641410592394794</v>
      </c>
    </row>
    <row r="465" spans="1:26" x14ac:dyDescent="0.3">
      <c r="A465" s="35" t="s">
        <v>478</v>
      </c>
      <c r="B465" s="36">
        <v>45865</v>
      </c>
      <c r="C465" s="36" t="str">
        <f t="shared" si="65"/>
        <v>Jul-2025</v>
      </c>
      <c r="D465" s="36" t="str">
        <f t="shared" si="66"/>
        <v>Q3-2025</v>
      </c>
      <c r="E465" s="36">
        <v>45884</v>
      </c>
      <c r="F465" s="36">
        <f t="shared" si="67"/>
        <v>45884</v>
      </c>
      <c r="G465" s="37">
        <f t="shared" si="68"/>
        <v>19</v>
      </c>
      <c r="H465" s="29">
        <f>IF(Table1[[#This Row],[LeadTimeDays]]&lt;=7,1,0)</f>
        <v>0</v>
      </c>
      <c r="I465" s="38" t="s">
        <v>647</v>
      </c>
      <c r="J465" s="38" t="s">
        <v>652</v>
      </c>
      <c r="K465" s="38" t="s">
        <v>689</v>
      </c>
      <c r="L465" s="30" t="str">
        <f t="shared" si="69"/>
        <v>Asia→Japan→Tokyo</v>
      </c>
      <c r="M465" s="38" t="s">
        <v>705</v>
      </c>
      <c r="N465" s="38" t="s">
        <v>709</v>
      </c>
      <c r="O465" s="38" t="s">
        <v>713</v>
      </c>
      <c r="P465" s="38" t="s">
        <v>727</v>
      </c>
      <c r="Q465" s="38" t="s">
        <v>1197</v>
      </c>
      <c r="R465" s="39">
        <v>275.43</v>
      </c>
      <c r="S465" s="39">
        <v>608.36</v>
      </c>
      <c r="T465" s="39" t="str">
        <f>IF('standardised dimensions'!$R465&lt;=_xlfn.PERCENTILE.INC( R465:R1086,0.25),"Low",IF(S465&lt;=_xlfn.PERCENTILE.INC(R465:R1086,0.5),"Medium","High"))</f>
        <v>Medium</v>
      </c>
      <c r="U465" s="40">
        <v>0.25700000000000001</v>
      </c>
      <c r="V465" s="37">
        <v>4</v>
      </c>
      <c r="W465" s="39">
        <f t="shared" si="63"/>
        <v>1808.04592</v>
      </c>
      <c r="X465" s="39">
        <f t="shared" si="64"/>
        <v>1101.72</v>
      </c>
      <c r="Y465" s="39">
        <f t="shared" si="70"/>
        <v>706.32592</v>
      </c>
      <c r="Z465" s="40">
        <f t="shared" si="71"/>
        <v>0.39065706915231446</v>
      </c>
    </row>
    <row r="466" spans="1:26" x14ac:dyDescent="0.3">
      <c r="A466" s="41" t="s">
        <v>479</v>
      </c>
      <c r="B466" s="42">
        <v>45618</v>
      </c>
      <c r="C466" s="42" t="str">
        <f t="shared" si="65"/>
        <v>Nov-2024</v>
      </c>
      <c r="D466" s="42" t="str">
        <f t="shared" si="66"/>
        <v>Q4-2024</v>
      </c>
      <c r="E466" s="42">
        <v>45641</v>
      </c>
      <c r="F466" s="42">
        <f t="shared" si="67"/>
        <v>45641</v>
      </c>
      <c r="G466" s="43">
        <f t="shared" si="68"/>
        <v>23</v>
      </c>
      <c r="H466" s="29">
        <f>IF(Table1[[#This Row],[LeadTimeDays]]&lt;=7,1,0)</f>
        <v>0</v>
      </c>
      <c r="I466" s="44" t="s">
        <v>646</v>
      </c>
      <c r="J466" s="44" t="s">
        <v>650</v>
      </c>
      <c r="K466" s="44" t="s">
        <v>675</v>
      </c>
      <c r="L466" s="30" t="str">
        <f t="shared" si="69"/>
        <v>Africa→Kenya→Mombasa</v>
      </c>
      <c r="M466" s="44" t="s">
        <v>703</v>
      </c>
      <c r="N466" s="44" t="s">
        <v>710</v>
      </c>
      <c r="O466" s="44" t="s">
        <v>712</v>
      </c>
      <c r="P466" s="44" t="s">
        <v>727</v>
      </c>
      <c r="Q466" s="44" t="s">
        <v>1198</v>
      </c>
      <c r="R466" s="45">
        <v>1335.76</v>
      </c>
      <c r="S466" s="45">
        <v>2665.91</v>
      </c>
      <c r="T466" s="45" t="str">
        <f>IF('standardised dimensions'!$R466&lt;=_xlfn.PERCENTILE.INC( R466:R1087,0.25),"Low",IF(S466&lt;=_xlfn.PERCENTILE.INC(R466:R1087,0.5),"Medium","High"))</f>
        <v>High</v>
      </c>
      <c r="U466" s="46">
        <v>0.21099999999999999</v>
      </c>
      <c r="V466" s="43">
        <v>40</v>
      </c>
      <c r="W466" s="45">
        <f t="shared" si="63"/>
        <v>84136.119600000005</v>
      </c>
      <c r="X466" s="45">
        <f t="shared" si="64"/>
        <v>53430.400000000001</v>
      </c>
      <c r="Y466" s="45">
        <f t="shared" si="70"/>
        <v>30705.719600000004</v>
      </c>
      <c r="Z466" s="46">
        <f t="shared" si="71"/>
        <v>0.36495288522909253</v>
      </c>
    </row>
    <row r="467" spans="1:26" x14ac:dyDescent="0.3">
      <c r="A467" s="35" t="s">
        <v>480</v>
      </c>
      <c r="B467" s="36">
        <v>45466</v>
      </c>
      <c r="C467" s="36" t="str">
        <f t="shared" si="65"/>
        <v>Jun-2024</v>
      </c>
      <c r="D467" s="36" t="str">
        <f t="shared" si="66"/>
        <v>Q2-2024</v>
      </c>
      <c r="E467" s="36">
        <v>45471</v>
      </c>
      <c r="F467" s="36">
        <f t="shared" si="67"/>
        <v>45471</v>
      </c>
      <c r="G467" s="37">
        <f t="shared" si="68"/>
        <v>5</v>
      </c>
      <c r="H467" s="29">
        <f>IF(Table1[[#This Row],[LeadTimeDays]]&lt;=7,1,0)</f>
        <v>1</v>
      </c>
      <c r="I467" s="38" t="s">
        <v>646</v>
      </c>
      <c r="J467" s="38" t="s">
        <v>651</v>
      </c>
      <c r="K467" s="38" t="s">
        <v>663</v>
      </c>
      <c r="L467" s="30" t="str">
        <f t="shared" si="69"/>
        <v>Africa→Nigeria→Port Harcourt</v>
      </c>
      <c r="M467" s="38" t="s">
        <v>703</v>
      </c>
      <c r="N467" s="38" t="s">
        <v>711</v>
      </c>
      <c r="O467" s="38" t="s">
        <v>724</v>
      </c>
      <c r="P467" s="38" t="s">
        <v>733</v>
      </c>
      <c r="Q467" s="38" t="s">
        <v>1199</v>
      </c>
      <c r="R467" s="39">
        <v>242.31</v>
      </c>
      <c r="S467" s="39">
        <v>587.95000000000005</v>
      </c>
      <c r="T467" s="39" t="str">
        <f>IF('standardised dimensions'!$R467&lt;=_xlfn.PERCENTILE.INC( R467:R1088,0.25),"Low",IF(S467&lt;=_xlfn.PERCENTILE.INC(R467:R1088,0.5),"Medium","High"))</f>
        <v>Medium</v>
      </c>
      <c r="U467" s="40">
        <v>0.22900000000000001</v>
      </c>
      <c r="V467" s="37">
        <v>6</v>
      </c>
      <c r="W467" s="39">
        <f t="shared" si="63"/>
        <v>2719.8567000000003</v>
      </c>
      <c r="X467" s="39">
        <f t="shared" si="64"/>
        <v>1453.8600000000001</v>
      </c>
      <c r="Y467" s="39">
        <f t="shared" si="70"/>
        <v>1265.9967000000001</v>
      </c>
      <c r="Z467" s="40">
        <f t="shared" si="71"/>
        <v>0.46546448568411714</v>
      </c>
    </row>
    <row r="468" spans="1:26" x14ac:dyDescent="0.3">
      <c r="A468" s="41" t="s">
        <v>481</v>
      </c>
      <c r="B468" s="42">
        <v>45278</v>
      </c>
      <c r="C468" s="42" t="str">
        <f t="shared" si="65"/>
        <v>Dec-2023</v>
      </c>
      <c r="D468" s="42" t="str">
        <f t="shared" si="66"/>
        <v>Q4-2023</v>
      </c>
      <c r="E468" s="42">
        <v>45305</v>
      </c>
      <c r="F468" s="42">
        <f t="shared" si="67"/>
        <v>45305</v>
      </c>
      <c r="G468" s="43">
        <f t="shared" si="68"/>
        <v>27</v>
      </c>
      <c r="H468" s="29">
        <f>IF(Table1[[#This Row],[LeadTimeDays]]&lt;=7,1,0)</f>
        <v>0</v>
      </c>
      <c r="I468" s="44" t="s">
        <v>647</v>
      </c>
      <c r="J468" s="44" t="s">
        <v>654</v>
      </c>
      <c r="K468" s="44" t="s">
        <v>691</v>
      </c>
      <c r="L468" s="30" t="str">
        <f t="shared" si="69"/>
        <v>Asia→India→Mumbai</v>
      </c>
      <c r="M468" s="44" t="s">
        <v>704</v>
      </c>
      <c r="N468" s="44" t="s">
        <v>710</v>
      </c>
      <c r="O468" s="44" t="s">
        <v>726</v>
      </c>
      <c r="P468" s="44" t="s">
        <v>729</v>
      </c>
      <c r="Q468" s="44" t="s">
        <v>1200</v>
      </c>
      <c r="R468" s="45">
        <v>1408.3</v>
      </c>
      <c r="S468" s="45">
        <v>2193.13</v>
      </c>
      <c r="T468" s="45" t="str">
        <f>IF('standardised dimensions'!$R468&lt;=_xlfn.PERCENTILE.INC( R468:R1089,0.25),"Low",IF(S468&lt;=_xlfn.PERCENTILE.INC(R468:R1089,0.5),"Medium","High"))</f>
        <v>High</v>
      </c>
      <c r="U468" s="46">
        <v>7.0999999999999994E-2</v>
      </c>
      <c r="V468" s="43">
        <v>7</v>
      </c>
      <c r="W468" s="45">
        <f t="shared" si="63"/>
        <v>14261.92439</v>
      </c>
      <c r="X468" s="45">
        <f t="shared" si="64"/>
        <v>9858.1</v>
      </c>
      <c r="Y468" s="45">
        <f t="shared" si="70"/>
        <v>4403.8243899999998</v>
      </c>
      <c r="Z468" s="46">
        <f t="shared" si="71"/>
        <v>0.30878191957656281</v>
      </c>
    </row>
    <row r="469" spans="1:26" x14ac:dyDescent="0.3">
      <c r="A469" s="35" t="s">
        <v>482</v>
      </c>
      <c r="B469" s="36">
        <v>45809</v>
      </c>
      <c r="C469" s="36" t="str">
        <f t="shared" si="65"/>
        <v>Jun-2025</v>
      </c>
      <c r="D469" s="36" t="str">
        <f t="shared" si="66"/>
        <v>Q2-2025</v>
      </c>
      <c r="E469" s="36">
        <v>45813</v>
      </c>
      <c r="F469" s="36">
        <f t="shared" si="67"/>
        <v>45813</v>
      </c>
      <c r="G469" s="37">
        <f t="shared" si="68"/>
        <v>4</v>
      </c>
      <c r="H469" s="29">
        <f>IF(Table1[[#This Row],[LeadTimeDays]]&lt;=7,1,0)</f>
        <v>1</v>
      </c>
      <c r="I469" s="38" t="s">
        <v>649</v>
      </c>
      <c r="J469" s="38" t="s">
        <v>656</v>
      </c>
      <c r="K469" s="38" t="s">
        <v>684</v>
      </c>
      <c r="L469" s="30" t="str">
        <f t="shared" si="69"/>
        <v>Europe→Germany→Munich</v>
      </c>
      <c r="M469" s="38" t="s">
        <v>706</v>
      </c>
      <c r="N469" s="38" t="s">
        <v>711</v>
      </c>
      <c r="O469" s="38" t="s">
        <v>724</v>
      </c>
      <c r="P469" s="38" t="s">
        <v>727</v>
      </c>
      <c r="Q469" s="38" t="s">
        <v>1201</v>
      </c>
      <c r="R469" s="39">
        <v>1171.42</v>
      </c>
      <c r="S469" s="39">
        <v>2187.8000000000002</v>
      </c>
      <c r="T469" s="39" t="str">
        <f>IF('standardised dimensions'!$R469&lt;=_xlfn.PERCENTILE.INC( R469:R1090,0.25),"Low",IF(S469&lt;=_xlfn.PERCENTILE.INC(R469:R1090,0.5),"Medium","High"))</f>
        <v>High</v>
      </c>
      <c r="U469" s="40">
        <v>0.23</v>
      </c>
      <c r="V469" s="37">
        <v>15</v>
      </c>
      <c r="W469" s="39">
        <f t="shared" si="63"/>
        <v>25269.09</v>
      </c>
      <c r="X469" s="39">
        <f t="shared" si="64"/>
        <v>17571.300000000003</v>
      </c>
      <c r="Y469" s="39">
        <f t="shared" si="70"/>
        <v>7697.7899999999972</v>
      </c>
      <c r="Z469" s="40">
        <f t="shared" si="71"/>
        <v>0.30463265594447592</v>
      </c>
    </row>
    <row r="470" spans="1:26" x14ac:dyDescent="0.3">
      <c r="A470" s="41" t="s">
        <v>483</v>
      </c>
      <c r="B470" s="42">
        <v>45739</v>
      </c>
      <c r="C470" s="42" t="str">
        <f t="shared" si="65"/>
        <v>Mar-2025</v>
      </c>
      <c r="D470" s="42" t="str">
        <f t="shared" si="66"/>
        <v>Q1-2025</v>
      </c>
      <c r="E470" s="42">
        <v>45749</v>
      </c>
      <c r="F470" s="42">
        <f t="shared" si="67"/>
        <v>45749</v>
      </c>
      <c r="G470" s="43">
        <f t="shared" si="68"/>
        <v>10</v>
      </c>
      <c r="H470" s="29">
        <f>IF(Table1[[#This Row],[LeadTimeDays]]&lt;=7,1,0)</f>
        <v>0</v>
      </c>
      <c r="I470" s="44" t="s">
        <v>649</v>
      </c>
      <c r="J470" s="44" t="s">
        <v>656</v>
      </c>
      <c r="K470" s="44" t="s">
        <v>671</v>
      </c>
      <c r="L470" s="30" t="str">
        <f t="shared" si="69"/>
        <v>Europe→Germany→Berlin</v>
      </c>
      <c r="M470" s="44" t="s">
        <v>706</v>
      </c>
      <c r="N470" s="44" t="s">
        <v>708</v>
      </c>
      <c r="O470" s="44" t="s">
        <v>718</v>
      </c>
      <c r="P470" s="44" t="s">
        <v>728</v>
      </c>
      <c r="Q470" s="44" t="s">
        <v>1202</v>
      </c>
      <c r="R470" s="45">
        <v>663.61</v>
      </c>
      <c r="S470" s="45">
        <v>1002.11</v>
      </c>
      <c r="T470" s="45" t="str">
        <f>IF('standardised dimensions'!$R470&lt;=_xlfn.PERCENTILE.INC( R470:R1091,0.25),"Low",IF(S470&lt;=_xlfn.PERCENTILE.INC(R470:R1091,0.5),"Medium","High"))</f>
        <v>High</v>
      </c>
      <c r="U470" s="46">
        <v>4.5999999999999999E-2</v>
      </c>
      <c r="V470" s="43">
        <v>17</v>
      </c>
      <c r="W470" s="45">
        <f t="shared" si="63"/>
        <v>16252.219979999998</v>
      </c>
      <c r="X470" s="45">
        <f t="shared" si="64"/>
        <v>11281.37</v>
      </c>
      <c r="Y470" s="45">
        <f t="shared" si="70"/>
        <v>4970.8499799999972</v>
      </c>
      <c r="Z470" s="46">
        <f t="shared" si="71"/>
        <v>0.30585667595670812</v>
      </c>
    </row>
    <row r="471" spans="1:26" x14ac:dyDescent="0.3">
      <c r="A471" s="35" t="s">
        <v>484</v>
      </c>
      <c r="B471" s="36">
        <v>45060</v>
      </c>
      <c r="C471" s="36" t="str">
        <f t="shared" si="65"/>
        <v>May-2023</v>
      </c>
      <c r="D471" s="36" t="str">
        <f t="shared" si="66"/>
        <v>Q2-2023</v>
      </c>
      <c r="E471" s="36">
        <v>45068</v>
      </c>
      <c r="F471" s="36">
        <f t="shared" si="67"/>
        <v>45068</v>
      </c>
      <c r="G471" s="37">
        <f t="shared" si="68"/>
        <v>8</v>
      </c>
      <c r="H471" s="29">
        <f>IF(Table1[[#This Row],[LeadTimeDays]]&lt;=7,1,0)</f>
        <v>0</v>
      </c>
      <c r="I471" s="38" t="s">
        <v>646</v>
      </c>
      <c r="J471" s="38" t="s">
        <v>650</v>
      </c>
      <c r="K471" s="38" t="s">
        <v>675</v>
      </c>
      <c r="L471" s="30" t="str">
        <f t="shared" si="69"/>
        <v>Africa→Kenya→Mombasa</v>
      </c>
      <c r="M471" s="38" t="s">
        <v>705</v>
      </c>
      <c r="N471" s="38" t="s">
        <v>710</v>
      </c>
      <c r="O471" s="38" t="s">
        <v>721</v>
      </c>
      <c r="P471" s="38" t="s">
        <v>728</v>
      </c>
      <c r="Q471" s="38" t="s">
        <v>1203</v>
      </c>
      <c r="R471" s="39">
        <v>432.01</v>
      </c>
      <c r="S471" s="39">
        <v>913.78</v>
      </c>
      <c r="T471" s="39" t="str">
        <f>IF('standardised dimensions'!$R471&lt;=_xlfn.PERCENTILE.INC( R471:R1092,0.25),"Low",IF(S471&lt;=_xlfn.PERCENTILE.INC(R471:R1092,0.5),"Medium","High"))</f>
        <v>High</v>
      </c>
      <c r="U471" s="40">
        <v>4.9000000000000002E-2</v>
      </c>
      <c r="V471" s="37">
        <v>12</v>
      </c>
      <c r="W471" s="39">
        <f t="shared" si="63"/>
        <v>10428.057360000001</v>
      </c>
      <c r="X471" s="39">
        <f t="shared" si="64"/>
        <v>5184.12</v>
      </c>
      <c r="Y471" s="39">
        <f t="shared" si="70"/>
        <v>5243.9373600000008</v>
      </c>
      <c r="Z471" s="40">
        <f t="shared" si="71"/>
        <v>0.50286809699711899</v>
      </c>
    </row>
    <row r="472" spans="1:26" x14ac:dyDescent="0.3">
      <c r="A472" s="41" t="s">
        <v>485</v>
      </c>
      <c r="B472" s="42">
        <v>45167</v>
      </c>
      <c r="C472" s="42" t="str">
        <f t="shared" si="65"/>
        <v>Aug-2023</v>
      </c>
      <c r="D472" s="42" t="str">
        <f t="shared" si="66"/>
        <v>Q3-2023</v>
      </c>
      <c r="E472" s="42">
        <v>45188</v>
      </c>
      <c r="F472" s="42">
        <f t="shared" si="67"/>
        <v>45188</v>
      </c>
      <c r="G472" s="43">
        <f t="shared" si="68"/>
        <v>21</v>
      </c>
      <c r="H472" s="29">
        <f>IF(Table1[[#This Row],[LeadTimeDays]]&lt;=7,1,0)</f>
        <v>0</v>
      </c>
      <c r="I472" s="44" t="s">
        <v>649</v>
      </c>
      <c r="J472" s="44" t="s">
        <v>657</v>
      </c>
      <c r="K472" s="44" t="s">
        <v>679</v>
      </c>
      <c r="L472" s="30" t="str">
        <f t="shared" si="69"/>
        <v>Europe→France→Lyon</v>
      </c>
      <c r="M472" s="44" t="s">
        <v>705</v>
      </c>
      <c r="N472" s="44" t="s">
        <v>711</v>
      </c>
      <c r="O472" s="44" t="s">
        <v>717</v>
      </c>
      <c r="P472" s="44" t="s">
        <v>728</v>
      </c>
      <c r="Q472" s="44" t="s">
        <v>1204</v>
      </c>
      <c r="R472" s="45">
        <v>784.46</v>
      </c>
      <c r="S472" s="45">
        <v>1843.51</v>
      </c>
      <c r="T472" s="45" t="str">
        <f>IF('standardised dimensions'!$R472&lt;=_xlfn.PERCENTILE.INC( R472:R1093,0.25),"Low",IF(S472&lt;=_xlfn.PERCENTILE.INC(R472:R1093,0.5),"Medium","High"))</f>
        <v>High</v>
      </c>
      <c r="U472" s="46">
        <v>0.13800000000000001</v>
      </c>
      <c r="V472" s="43">
        <v>23</v>
      </c>
      <c r="W472" s="45">
        <f t="shared" si="63"/>
        <v>36549.429260000004</v>
      </c>
      <c r="X472" s="45">
        <f t="shared" si="64"/>
        <v>18042.580000000002</v>
      </c>
      <c r="Y472" s="45">
        <f t="shared" si="70"/>
        <v>18506.849260000003</v>
      </c>
      <c r="Z472" s="46">
        <f t="shared" si="71"/>
        <v>0.50635125184441798</v>
      </c>
    </row>
    <row r="473" spans="1:26" x14ac:dyDescent="0.3">
      <c r="A473" s="35" t="s">
        <v>486</v>
      </c>
      <c r="B473" s="36">
        <v>45841</v>
      </c>
      <c r="C473" s="36" t="str">
        <f t="shared" si="65"/>
        <v>Jul-2025</v>
      </c>
      <c r="D473" s="36" t="str">
        <f t="shared" si="66"/>
        <v>Q3-2025</v>
      </c>
      <c r="E473" s="36">
        <v>45861</v>
      </c>
      <c r="F473" s="36">
        <f t="shared" si="67"/>
        <v>45861</v>
      </c>
      <c r="G473" s="37">
        <f t="shared" si="68"/>
        <v>20</v>
      </c>
      <c r="H473" s="29">
        <f>IF(Table1[[#This Row],[LeadTimeDays]]&lt;=7,1,0)</f>
        <v>0</v>
      </c>
      <c r="I473" s="38" t="s">
        <v>647</v>
      </c>
      <c r="J473" s="38" t="s">
        <v>659</v>
      </c>
      <c r="K473" s="38" t="s">
        <v>699</v>
      </c>
      <c r="L473" s="30" t="str">
        <f t="shared" si="69"/>
        <v>Asia→China→Beijing</v>
      </c>
      <c r="M473" s="38" t="s">
        <v>705</v>
      </c>
      <c r="N473" s="38" t="s">
        <v>708</v>
      </c>
      <c r="O473" s="38" t="s">
        <v>724</v>
      </c>
      <c r="P473" s="38" t="s">
        <v>727</v>
      </c>
      <c r="Q473" s="38" t="s">
        <v>1205</v>
      </c>
      <c r="R473" s="39">
        <v>647.36</v>
      </c>
      <c r="S473" s="39">
        <v>1383.6</v>
      </c>
      <c r="T473" s="39" t="str">
        <f>IF('standardised dimensions'!$R473&lt;=_xlfn.PERCENTILE.INC( R473:R1094,0.25),"Low",IF(S473&lt;=_xlfn.PERCENTILE.INC(R473:R1094,0.5),"Medium","High"))</f>
        <v>High</v>
      </c>
      <c r="U473" s="40">
        <v>7.3999999999999996E-2</v>
      </c>
      <c r="V473" s="37">
        <v>12</v>
      </c>
      <c r="W473" s="39">
        <f t="shared" si="63"/>
        <v>15374.563199999999</v>
      </c>
      <c r="X473" s="39">
        <f t="shared" si="64"/>
        <v>7768.32</v>
      </c>
      <c r="Y473" s="39">
        <f t="shared" si="70"/>
        <v>7606.243199999999</v>
      </c>
      <c r="Z473" s="40">
        <f t="shared" si="71"/>
        <v>0.49472906000997802</v>
      </c>
    </row>
    <row r="474" spans="1:26" x14ac:dyDescent="0.3">
      <c r="A474" s="41" t="s">
        <v>487</v>
      </c>
      <c r="B474" s="42">
        <v>45328</v>
      </c>
      <c r="C474" s="42" t="str">
        <f t="shared" si="65"/>
        <v>Feb-2024</v>
      </c>
      <c r="D474" s="42" t="str">
        <f t="shared" si="66"/>
        <v>Q1-2024</v>
      </c>
      <c r="E474" s="42">
        <v>45350</v>
      </c>
      <c r="F474" s="42">
        <f t="shared" si="67"/>
        <v>45350</v>
      </c>
      <c r="G474" s="43">
        <f t="shared" si="68"/>
        <v>22</v>
      </c>
      <c r="H474" s="29">
        <f>IF(Table1[[#This Row],[LeadTimeDays]]&lt;=7,1,0)</f>
        <v>0</v>
      </c>
      <c r="I474" s="44" t="s">
        <v>646</v>
      </c>
      <c r="J474" s="44" t="s">
        <v>650</v>
      </c>
      <c r="K474" s="44" t="s">
        <v>662</v>
      </c>
      <c r="L474" s="30" t="str">
        <f t="shared" si="69"/>
        <v>Africa→Kenya→Kisumu</v>
      </c>
      <c r="M474" s="44" t="s">
        <v>703</v>
      </c>
      <c r="N474" s="44" t="s">
        <v>708</v>
      </c>
      <c r="O474" s="44" t="s">
        <v>723</v>
      </c>
      <c r="P474" s="44" t="s">
        <v>732</v>
      </c>
      <c r="Q474" s="44" t="s">
        <v>1206</v>
      </c>
      <c r="R474" s="45">
        <v>834.93</v>
      </c>
      <c r="S474" s="45">
        <v>1588.53</v>
      </c>
      <c r="T474" s="45" t="str">
        <f>IF('standardised dimensions'!$R474&lt;=_xlfn.PERCENTILE.INC( R474:R1095,0.25),"Low",IF(S474&lt;=_xlfn.PERCENTILE.INC(R474:R1095,0.5),"Medium","High"))</f>
        <v>High</v>
      </c>
      <c r="U474" s="46">
        <v>0.126</v>
      </c>
      <c r="V474" s="43">
        <v>6</v>
      </c>
      <c r="W474" s="45">
        <f t="shared" si="63"/>
        <v>8330.2513199999994</v>
      </c>
      <c r="X474" s="45">
        <f t="shared" si="64"/>
        <v>5009.58</v>
      </c>
      <c r="Y474" s="45">
        <f t="shared" si="70"/>
        <v>3320.6713199999995</v>
      </c>
      <c r="Z474" s="46">
        <f t="shared" si="71"/>
        <v>0.39862798761274343</v>
      </c>
    </row>
    <row r="475" spans="1:26" x14ac:dyDescent="0.3">
      <c r="A475" s="35" t="s">
        <v>488</v>
      </c>
      <c r="B475" s="36">
        <v>45882</v>
      </c>
      <c r="C475" s="36" t="str">
        <f t="shared" si="65"/>
        <v>Aug-2025</v>
      </c>
      <c r="D475" s="36" t="str">
        <f t="shared" si="66"/>
        <v>Q3-2025</v>
      </c>
      <c r="E475" s="36">
        <v>45903</v>
      </c>
      <c r="F475" s="36">
        <f t="shared" si="67"/>
        <v>45903</v>
      </c>
      <c r="G475" s="37">
        <f t="shared" si="68"/>
        <v>21</v>
      </c>
      <c r="H475" s="29">
        <f>IF(Table1[[#This Row],[LeadTimeDays]]&lt;=7,1,0)</f>
        <v>0</v>
      </c>
      <c r="I475" s="38" t="s">
        <v>649</v>
      </c>
      <c r="J475" s="38" t="s">
        <v>657</v>
      </c>
      <c r="K475" s="38" t="s">
        <v>690</v>
      </c>
      <c r="L475" s="30" t="str">
        <f t="shared" si="69"/>
        <v>Europe→France→Paris</v>
      </c>
      <c r="M475" s="38" t="s">
        <v>702</v>
      </c>
      <c r="N475" s="38" t="s">
        <v>707</v>
      </c>
      <c r="O475" s="38" t="s">
        <v>714</v>
      </c>
      <c r="P475" s="38" t="s">
        <v>730</v>
      </c>
      <c r="Q475" s="38" t="s">
        <v>1207</v>
      </c>
      <c r="R475" s="39">
        <v>603.47</v>
      </c>
      <c r="S475" s="39">
        <v>1344.05</v>
      </c>
      <c r="T475" s="39" t="str">
        <f>IF('standardised dimensions'!$R475&lt;=_xlfn.PERCENTILE.INC( R475:R1096,0.25),"Low",IF(S475&lt;=_xlfn.PERCENTILE.INC(R475:R1096,0.5),"Medium","High"))</f>
        <v>High</v>
      </c>
      <c r="U475" s="40">
        <v>0.20499999999999999</v>
      </c>
      <c r="V475" s="37">
        <v>18</v>
      </c>
      <c r="W475" s="39">
        <f t="shared" si="63"/>
        <v>19233.355499999998</v>
      </c>
      <c r="X475" s="39">
        <f t="shared" si="64"/>
        <v>10862.460000000001</v>
      </c>
      <c r="Y475" s="39">
        <f t="shared" si="70"/>
        <v>8370.8954999999969</v>
      </c>
      <c r="Z475" s="40">
        <f t="shared" si="71"/>
        <v>0.43522803392262976</v>
      </c>
    </row>
    <row r="476" spans="1:26" x14ac:dyDescent="0.3">
      <c r="A476" s="41" t="s">
        <v>489</v>
      </c>
      <c r="B476" s="42">
        <v>45069</v>
      </c>
      <c r="C476" s="42" t="str">
        <f t="shared" si="65"/>
        <v>May-2023</v>
      </c>
      <c r="D476" s="42" t="str">
        <f t="shared" si="66"/>
        <v>Q2-2023</v>
      </c>
      <c r="E476" s="42">
        <v>45071</v>
      </c>
      <c r="F476" s="42">
        <f t="shared" si="67"/>
        <v>45071</v>
      </c>
      <c r="G476" s="43">
        <f t="shared" si="68"/>
        <v>2</v>
      </c>
      <c r="H476" s="29">
        <f>IF(Table1[[#This Row],[LeadTimeDays]]&lt;=7,1,0)</f>
        <v>1</v>
      </c>
      <c r="I476" s="44" t="s">
        <v>648</v>
      </c>
      <c r="J476" s="44" t="s">
        <v>655</v>
      </c>
      <c r="K476" s="44" t="s">
        <v>692</v>
      </c>
      <c r="L476" s="30" t="str">
        <f t="shared" si="69"/>
        <v>Americas→Brazil→Rio de Janeiro</v>
      </c>
      <c r="M476" s="44" t="s">
        <v>706</v>
      </c>
      <c r="N476" s="44" t="s">
        <v>707</v>
      </c>
      <c r="O476" s="44" t="s">
        <v>724</v>
      </c>
      <c r="P476" s="44" t="s">
        <v>728</v>
      </c>
      <c r="Q476" s="44" t="s">
        <v>1208</v>
      </c>
      <c r="R476" s="45">
        <v>690.49</v>
      </c>
      <c r="S476" s="45">
        <v>1290.29</v>
      </c>
      <c r="T476" s="45" t="str">
        <f>IF('standardised dimensions'!$R476&lt;=_xlfn.PERCENTILE.INC( R476:R1097,0.25),"Low",IF(S476&lt;=_xlfn.PERCENTILE.INC(R476:R1097,0.5),"Medium","High"))</f>
        <v>High</v>
      </c>
      <c r="U476" s="46">
        <v>4.2000000000000003E-2</v>
      </c>
      <c r="V476" s="43">
        <v>22</v>
      </c>
      <c r="W476" s="45">
        <f t="shared" si="63"/>
        <v>27194.152039999997</v>
      </c>
      <c r="X476" s="45">
        <f t="shared" si="64"/>
        <v>15190.78</v>
      </c>
      <c r="Y476" s="45">
        <f t="shared" si="70"/>
        <v>12003.372039999997</v>
      </c>
      <c r="Z476" s="46">
        <f t="shared" si="71"/>
        <v>0.44139534199647718</v>
      </c>
    </row>
    <row r="477" spans="1:26" x14ac:dyDescent="0.3">
      <c r="A477" s="35" t="s">
        <v>490</v>
      </c>
      <c r="B477" s="36">
        <v>45422</v>
      </c>
      <c r="C477" s="36" t="str">
        <f t="shared" si="65"/>
        <v>May-2024</v>
      </c>
      <c r="D477" s="36" t="str">
        <f t="shared" si="66"/>
        <v>Q2-2024</v>
      </c>
      <c r="E477" s="36">
        <v>45428</v>
      </c>
      <c r="F477" s="36">
        <f t="shared" si="67"/>
        <v>45428</v>
      </c>
      <c r="G477" s="37">
        <f t="shared" si="68"/>
        <v>6</v>
      </c>
      <c r="H477" s="29">
        <f>IF(Table1[[#This Row],[LeadTimeDays]]&lt;=7,1,0)</f>
        <v>1</v>
      </c>
      <c r="I477" s="38" t="s">
        <v>649</v>
      </c>
      <c r="J477" s="38" t="s">
        <v>658</v>
      </c>
      <c r="K477" s="38" t="s">
        <v>674</v>
      </c>
      <c r="L477" s="30" t="str">
        <f t="shared" si="69"/>
        <v>Europe→United Kingdom→Birmingham</v>
      </c>
      <c r="M477" s="38" t="s">
        <v>703</v>
      </c>
      <c r="N477" s="38" t="s">
        <v>711</v>
      </c>
      <c r="O477" s="38" t="s">
        <v>715</v>
      </c>
      <c r="P477" s="38" t="s">
        <v>731</v>
      </c>
      <c r="Q477" s="38" t="s">
        <v>1209</v>
      </c>
      <c r="R477" s="39">
        <v>210.76</v>
      </c>
      <c r="S477" s="39">
        <v>221.58</v>
      </c>
      <c r="T477" s="39" t="str">
        <f>IF('standardised dimensions'!$R477&lt;=_xlfn.PERCENTILE.INC( R477:R1098,0.25),"Low",IF(S477&lt;=_xlfn.PERCENTILE.INC(R477:R1098,0.5),"Medium","High"))</f>
        <v>Low</v>
      </c>
      <c r="U477" s="40">
        <v>8.8999999999999996E-2</v>
      </c>
      <c r="V477" s="37">
        <v>5</v>
      </c>
      <c r="W477" s="39">
        <f t="shared" si="63"/>
        <v>1009.2969000000002</v>
      </c>
      <c r="X477" s="39">
        <f t="shared" si="64"/>
        <v>1053.8</v>
      </c>
      <c r="Y477" s="39">
        <f t="shared" si="70"/>
        <v>-44.50309999999979</v>
      </c>
      <c r="Z477" s="40">
        <f t="shared" si="71"/>
        <v>-4.4093170205912434E-2</v>
      </c>
    </row>
    <row r="478" spans="1:26" x14ac:dyDescent="0.3">
      <c r="A478" s="41" t="s">
        <v>491</v>
      </c>
      <c r="B478" s="42">
        <v>44999</v>
      </c>
      <c r="C478" s="42" t="str">
        <f t="shared" si="65"/>
        <v>Mar-2023</v>
      </c>
      <c r="D478" s="42" t="str">
        <f t="shared" si="66"/>
        <v>Q1-2023</v>
      </c>
      <c r="E478" s="42">
        <v>45003</v>
      </c>
      <c r="F478" s="42">
        <f t="shared" si="67"/>
        <v>45003</v>
      </c>
      <c r="G478" s="43">
        <f t="shared" si="68"/>
        <v>4</v>
      </c>
      <c r="H478" s="29">
        <f>IF(Table1[[#This Row],[LeadTimeDays]]&lt;=7,1,0)</f>
        <v>1</v>
      </c>
      <c r="I478" s="44" t="s">
        <v>649</v>
      </c>
      <c r="J478" s="44" t="s">
        <v>656</v>
      </c>
      <c r="K478" s="44" t="s">
        <v>698</v>
      </c>
      <c r="L478" s="30" t="str">
        <f t="shared" si="69"/>
        <v>Europe→Germany→Frankfurt</v>
      </c>
      <c r="M478" s="44" t="s">
        <v>706</v>
      </c>
      <c r="N478" s="44" t="s">
        <v>711</v>
      </c>
      <c r="O478" s="44" t="s">
        <v>720</v>
      </c>
      <c r="P478" s="44" t="s">
        <v>727</v>
      </c>
      <c r="Q478" s="44" t="s">
        <v>1210</v>
      </c>
      <c r="R478" s="45">
        <v>472.33</v>
      </c>
      <c r="S478" s="45">
        <v>360.34</v>
      </c>
      <c r="T478" s="45" t="str">
        <f>IF('standardised dimensions'!$R478&lt;=_xlfn.PERCENTILE.INC( R478:R1099,0.25),"Low",IF(S478&lt;=_xlfn.PERCENTILE.INC(R478:R1099,0.5),"Medium","High"))</f>
        <v>Low</v>
      </c>
      <c r="U478" s="46">
        <v>0.16500000000000001</v>
      </c>
      <c r="V478" s="43">
        <v>14</v>
      </c>
      <c r="W478" s="45">
        <f t="shared" si="63"/>
        <v>4212.3745999999992</v>
      </c>
      <c r="X478" s="45">
        <f t="shared" si="64"/>
        <v>6612.62</v>
      </c>
      <c r="Y478" s="45">
        <f t="shared" si="70"/>
        <v>-2400.2454000000007</v>
      </c>
      <c r="Z478" s="46">
        <f t="shared" si="71"/>
        <v>-0.56980815523861561</v>
      </c>
    </row>
    <row r="479" spans="1:26" x14ac:dyDescent="0.3">
      <c r="A479" s="35" t="s">
        <v>492</v>
      </c>
      <c r="B479" s="36">
        <v>45123</v>
      </c>
      <c r="C479" s="36" t="str">
        <f t="shared" si="65"/>
        <v>Jul-2023</v>
      </c>
      <c r="D479" s="36" t="str">
        <f t="shared" si="66"/>
        <v>Q3-2023</v>
      </c>
      <c r="E479" s="36">
        <v>45151</v>
      </c>
      <c r="F479" s="36">
        <f t="shared" si="67"/>
        <v>45151</v>
      </c>
      <c r="G479" s="37">
        <f t="shared" si="68"/>
        <v>28</v>
      </c>
      <c r="H479" s="29">
        <f>IF(Table1[[#This Row],[LeadTimeDays]]&lt;=7,1,0)</f>
        <v>0</v>
      </c>
      <c r="I479" s="38" t="s">
        <v>649</v>
      </c>
      <c r="J479" s="38" t="s">
        <v>658</v>
      </c>
      <c r="K479" s="38" t="s">
        <v>693</v>
      </c>
      <c r="L479" s="30" t="str">
        <f t="shared" si="69"/>
        <v>Europe→United Kingdom→Manchester</v>
      </c>
      <c r="M479" s="38" t="s">
        <v>703</v>
      </c>
      <c r="N479" s="38" t="s">
        <v>708</v>
      </c>
      <c r="O479" s="38" t="s">
        <v>713</v>
      </c>
      <c r="P479" s="38" t="s">
        <v>731</v>
      </c>
      <c r="Q479" s="38" t="s">
        <v>1211</v>
      </c>
      <c r="R479" s="39">
        <v>1039.03</v>
      </c>
      <c r="S479" s="39">
        <v>2545.81</v>
      </c>
      <c r="T479" s="39" t="str">
        <f>IF('standardised dimensions'!$R479&lt;=_xlfn.PERCENTILE.INC( R479:R1100,0.25),"Low",IF(S479&lt;=_xlfn.PERCENTILE.INC(R479:R1100,0.5),"Medium","High"))</f>
        <v>High</v>
      </c>
      <c r="U479" s="40">
        <v>0.216</v>
      </c>
      <c r="V479" s="37">
        <v>21</v>
      </c>
      <c r="W479" s="39">
        <f t="shared" si="63"/>
        <v>41914.215840000004</v>
      </c>
      <c r="X479" s="39">
        <f t="shared" si="64"/>
        <v>21819.63</v>
      </c>
      <c r="Y479" s="39">
        <f t="shared" si="70"/>
        <v>20094.585840000003</v>
      </c>
      <c r="Z479" s="40">
        <f t="shared" si="71"/>
        <v>0.47942172929364774</v>
      </c>
    </row>
    <row r="480" spans="1:26" x14ac:dyDescent="0.3">
      <c r="A480" s="41" t="s">
        <v>493</v>
      </c>
      <c r="B480" s="42">
        <v>45032</v>
      </c>
      <c r="C480" s="42" t="str">
        <f t="shared" si="65"/>
        <v>Apr-2023</v>
      </c>
      <c r="D480" s="42" t="str">
        <f t="shared" si="66"/>
        <v>Q2-2023</v>
      </c>
      <c r="E480" s="42">
        <v>45035</v>
      </c>
      <c r="F480" s="42">
        <f t="shared" si="67"/>
        <v>45035</v>
      </c>
      <c r="G480" s="43">
        <f t="shared" si="68"/>
        <v>3</v>
      </c>
      <c r="H480" s="29">
        <f>IF(Table1[[#This Row],[LeadTimeDays]]&lt;=7,1,0)</f>
        <v>1</v>
      </c>
      <c r="I480" s="44" t="s">
        <v>649</v>
      </c>
      <c r="J480" s="44" t="s">
        <v>656</v>
      </c>
      <c r="K480" s="44" t="s">
        <v>684</v>
      </c>
      <c r="L480" s="30" t="str">
        <f t="shared" si="69"/>
        <v>Europe→Germany→Munich</v>
      </c>
      <c r="M480" s="44" t="s">
        <v>701</v>
      </c>
      <c r="N480" s="44" t="s">
        <v>711</v>
      </c>
      <c r="O480" s="44" t="s">
        <v>717</v>
      </c>
      <c r="P480" s="44" t="s">
        <v>733</v>
      </c>
      <c r="Q480" s="44" t="s">
        <v>1212</v>
      </c>
      <c r="R480" s="45">
        <v>553.61</v>
      </c>
      <c r="S480" s="45">
        <v>699.47</v>
      </c>
      <c r="T480" s="45" t="str">
        <f>IF('standardised dimensions'!$R480&lt;=_xlfn.PERCENTILE.INC( R480:R1101,0.25),"Low",IF(S480&lt;=_xlfn.PERCENTILE.INC(R480:R1101,0.5),"Medium","High"))</f>
        <v>Medium</v>
      </c>
      <c r="U480" s="46">
        <v>0.02</v>
      </c>
      <c r="V480" s="43">
        <v>33</v>
      </c>
      <c r="W480" s="45">
        <f t="shared" si="63"/>
        <v>22620.859800000002</v>
      </c>
      <c r="X480" s="45">
        <f t="shared" si="64"/>
        <v>18269.13</v>
      </c>
      <c r="Y480" s="45">
        <f t="shared" si="70"/>
        <v>4351.729800000001</v>
      </c>
      <c r="Z480" s="46">
        <f t="shared" si="71"/>
        <v>0.19237685209472014</v>
      </c>
    </row>
    <row r="481" spans="1:26" x14ac:dyDescent="0.3">
      <c r="A481" s="35" t="s">
        <v>494</v>
      </c>
      <c r="B481" s="36">
        <v>45293</v>
      </c>
      <c r="C481" s="36" t="str">
        <f t="shared" si="65"/>
        <v>Jan-2024</v>
      </c>
      <c r="D481" s="36" t="str">
        <f t="shared" si="66"/>
        <v>Q1-2024</v>
      </c>
      <c r="E481" s="36">
        <v>45306</v>
      </c>
      <c r="F481" s="36">
        <f t="shared" si="67"/>
        <v>45306</v>
      </c>
      <c r="G481" s="37">
        <f t="shared" si="68"/>
        <v>13</v>
      </c>
      <c r="H481" s="29">
        <f>IF(Table1[[#This Row],[LeadTimeDays]]&lt;=7,1,0)</f>
        <v>0</v>
      </c>
      <c r="I481" s="38" t="s">
        <v>647</v>
      </c>
      <c r="J481" s="38" t="s">
        <v>652</v>
      </c>
      <c r="K481" s="38" t="s">
        <v>694</v>
      </c>
      <c r="L481" s="30" t="str">
        <f t="shared" si="69"/>
        <v>Asia→Japan→Nagoya</v>
      </c>
      <c r="M481" s="38" t="s">
        <v>705</v>
      </c>
      <c r="N481" s="38" t="s">
        <v>709</v>
      </c>
      <c r="O481" s="38" t="s">
        <v>715</v>
      </c>
      <c r="P481" s="38" t="s">
        <v>729</v>
      </c>
      <c r="Q481" s="38" t="s">
        <v>1213</v>
      </c>
      <c r="R481" s="39">
        <v>1219.06</v>
      </c>
      <c r="S481" s="39">
        <v>2738.69</v>
      </c>
      <c r="T481" s="39" t="str">
        <f>IF('standardised dimensions'!$R481&lt;=_xlfn.PERCENTILE.INC( R481:R1102,0.25),"Low",IF(S481&lt;=_xlfn.PERCENTILE.INC(R481:R1102,0.5),"Medium","High"))</f>
        <v>High</v>
      </c>
      <c r="U481" s="40">
        <v>7.5999999999999998E-2</v>
      </c>
      <c r="V481" s="37">
        <v>16</v>
      </c>
      <c r="W481" s="39">
        <f t="shared" si="63"/>
        <v>40488.792960000006</v>
      </c>
      <c r="X481" s="39">
        <f t="shared" si="64"/>
        <v>19504.96</v>
      </c>
      <c r="Y481" s="39">
        <f t="shared" si="70"/>
        <v>20983.832960000007</v>
      </c>
      <c r="Z481" s="40">
        <f t="shared" si="71"/>
        <v>0.51826274447673737</v>
      </c>
    </row>
    <row r="482" spans="1:26" x14ac:dyDescent="0.3">
      <c r="A482" s="41" t="s">
        <v>495</v>
      </c>
      <c r="B482" s="42">
        <v>45538</v>
      </c>
      <c r="C482" s="42" t="str">
        <f t="shared" si="65"/>
        <v>Sep-2024</v>
      </c>
      <c r="D482" s="42" t="str">
        <f t="shared" si="66"/>
        <v>Q3-2024</v>
      </c>
      <c r="E482" s="42">
        <v>45542</v>
      </c>
      <c r="F482" s="42">
        <f t="shared" si="67"/>
        <v>45542</v>
      </c>
      <c r="G482" s="43">
        <f t="shared" si="68"/>
        <v>4</v>
      </c>
      <c r="H482" s="29">
        <f>IF(Table1[[#This Row],[LeadTimeDays]]&lt;=7,1,0)</f>
        <v>1</v>
      </c>
      <c r="I482" s="44" t="s">
        <v>647</v>
      </c>
      <c r="J482" s="44" t="s">
        <v>652</v>
      </c>
      <c r="K482" s="44" t="s">
        <v>689</v>
      </c>
      <c r="L482" s="30" t="str">
        <f t="shared" si="69"/>
        <v>Asia→Japan→Tokyo</v>
      </c>
      <c r="M482" s="44" t="s">
        <v>705</v>
      </c>
      <c r="N482" s="44" t="s">
        <v>710</v>
      </c>
      <c r="O482" s="44" t="s">
        <v>725</v>
      </c>
      <c r="P482" s="44" t="s">
        <v>728</v>
      </c>
      <c r="Q482" s="44" t="s">
        <v>1214</v>
      </c>
      <c r="R482" s="45">
        <v>43.23</v>
      </c>
      <c r="S482" s="45">
        <v>94.78</v>
      </c>
      <c r="T482" s="45" t="str">
        <f>IF('standardised dimensions'!$R482&lt;=_xlfn.PERCENTILE.INC( R482:R1103,0.25),"Low",IF(S482&lt;=_xlfn.PERCENTILE.INC(R482:R1103,0.5),"Medium","High"))</f>
        <v>Low</v>
      </c>
      <c r="U482" s="46">
        <v>9.0999999999999998E-2</v>
      </c>
      <c r="V482" s="43">
        <v>55</v>
      </c>
      <c r="W482" s="45">
        <f t="shared" si="63"/>
        <v>4738.5261</v>
      </c>
      <c r="X482" s="45">
        <f t="shared" si="64"/>
        <v>2377.6499999999996</v>
      </c>
      <c r="Y482" s="45">
        <f t="shared" si="70"/>
        <v>2360.8761000000004</v>
      </c>
      <c r="Z482" s="46">
        <f t="shared" si="71"/>
        <v>0.49823005090127082</v>
      </c>
    </row>
    <row r="483" spans="1:26" x14ac:dyDescent="0.3">
      <c r="A483" s="35" t="s">
        <v>496</v>
      </c>
      <c r="B483" s="36">
        <v>45899</v>
      </c>
      <c r="C483" s="36" t="str">
        <f t="shared" si="65"/>
        <v>Aug-2025</v>
      </c>
      <c r="D483" s="36" t="str">
        <f t="shared" si="66"/>
        <v>Q3-2025</v>
      </c>
      <c r="E483" s="36">
        <v>45903</v>
      </c>
      <c r="F483" s="36">
        <f t="shared" si="67"/>
        <v>45903</v>
      </c>
      <c r="G483" s="37">
        <f t="shared" si="68"/>
        <v>4</v>
      </c>
      <c r="H483" s="29">
        <f>IF(Table1[[#This Row],[LeadTimeDays]]&lt;=7,1,0)</f>
        <v>1</v>
      </c>
      <c r="I483" s="38" t="s">
        <v>649</v>
      </c>
      <c r="J483" s="38" t="s">
        <v>657</v>
      </c>
      <c r="K483" s="38" t="s">
        <v>673</v>
      </c>
      <c r="L483" s="30" t="str">
        <f t="shared" si="69"/>
        <v>Europe→France→Marseille</v>
      </c>
      <c r="M483" s="38" t="s">
        <v>705</v>
      </c>
      <c r="N483" s="38" t="s">
        <v>709</v>
      </c>
      <c r="O483" s="38" t="s">
        <v>713</v>
      </c>
      <c r="P483" s="38" t="s">
        <v>731</v>
      </c>
      <c r="Q483" s="38" t="s">
        <v>1215</v>
      </c>
      <c r="R483" s="39">
        <v>1286.56</v>
      </c>
      <c r="S483" s="39">
        <v>2777.35</v>
      </c>
      <c r="T483" s="39" t="str">
        <f>IF('standardised dimensions'!$R483&lt;=_xlfn.PERCENTILE.INC( R483:R1104,0.25),"Low",IF(S483&lt;=_xlfn.PERCENTILE.INC(R483:R1104,0.5),"Medium","High"))</f>
        <v>High</v>
      </c>
      <c r="U483" s="40">
        <v>0.13200000000000001</v>
      </c>
      <c r="V483" s="37">
        <v>15</v>
      </c>
      <c r="W483" s="39">
        <f t="shared" si="63"/>
        <v>36161.097000000002</v>
      </c>
      <c r="X483" s="39">
        <f t="shared" si="64"/>
        <v>19298.399999999998</v>
      </c>
      <c r="Y483" s="39">
        <f t="shared" si="70"/>
        <v>16862.697000000004</v>
      </c>
      <c r="Z483" s="40">
        <f t="shared" si="71"/>
        <v>0.46632150014696744</v>
      </c>
    </row>
    <row r="484" spans="1:26" x14ac:dyDescent="0.3">
      <c r="A484" s="41" t="s">
        <v>497</v>
      </c>
      <c r="B484" s="42">
        <v>45775</v>
      </c>
      <c r="C484" s="42" t="str">
        <f t="shared" si="65"/>
        <v>Apr-2025</v>
      </c>
      <c r="D484" s="42" t="str">
        <f t="shared" si="66"/>
        <v>Q2-2025</v>
      </c>
      <c r="E484" s="42">
        <v>45796</v>
      </c>
      <c r="F484" s="42">
        <f t="shared" si="67"/>
        <v>45796</v>
      </c>
      <c r="G484" s="43">
        <f t="shared" si="68"/>
        <v>21</v>
      </c>
      <c r="H484" s="29">
        <f>IF(Table1[[#This Row],[LeadTimeDays]]&lt;=7,1,0)</f>
        <v>0</v>
      </c>
      <c r="I484" s="44" t="s">
        <v>649</v>
      </c>
      <c r="J484" s="44" t="s">
        <v>656</v>
      </c>
      <c r="K484" s="44" t="s">
        <v>671</v>
      </c>
      <c r="L484" s="30" t="str">
        <f t="shared" si="69"/>
        <v>Europe→Germany→Berlin</v>
      </c>
      <c r="M484" s="44" t="s">
        <v>701</v>
      </c>
      <c r="N484" s="44" t="s">
        <v>710</v>
      </c>
      <c r="O484" s="44" t="s">
        <v>717</v>
      </c>
      <c r="P484" s="44" t="s">
        <v>730</v>
      </c>
      <c r="Q484" s="44" t="s">
        <v>1216</v>
      </c>
      <c r="R484" s="45">
        <v>350.76</v>
      </c>
      <c r="S484" s="45">
        <v>492.18</v>
      </c>
      <c r="T484" s="45" t="str">
        <f>IF('standardised dimensions'!$R484&lt;=_xlfn.PERCENTILE.INC( R484:R1105,0.25),"Low",IF(S484&lt;=_xlfn.PERCENTILE.INC(R484:R1105,0.5),"Medium","High"))</f>
        <v>Medium</v>
      </c>
      <c r="U484" s="46">
        <v>5.2999999999999999E-2</v>
      </c>
      <c r="V484" s="43">
        <v>11</v>
      </c>
      <c r="W484" s="45">
        <f t="shared" si="63"/>
        <v>5127.0390600000001</v>
      </c>
      <c r="X484" s="45">
        <f t="shared" si="64"/>
        <v>3858.3599999999997</v>
      </c>
      <c r="Y484" s="45">
        <f t="shared" si="70"/>
        <v>1268.6790600000004</v>
      </c>
      <c r="Z484" s="46">
        <f t="shared" si="71"/>
        <v>0.24744868239798437</v>
      </c>
    </row>
    <row r="485" spans="1:26" x14ac:dyDescent="0.3">
      <c r="A485" s="35" t="s">
        <v>498</v>
      </c>
      <c r="B485" s="36">
        <v>45148</v>
      </c>
      <c r="C485" s="36" t="str">
        <f t="shared" si="65"/>
        <v>Aug-2023</v>
      </c>
      <c r="D485" s="36" t="str">
        <f t="shared" si="66"/>
        <v>Q3-2023</v>
      </c>
      <c r="E485" s="36">
        <v>45153</v>
      </c>
      <c r="F485" s="36">
        <f t="shared" si="67"/>
        <v>45153</v>
      </c>
      <c r="G485" s="37">
        <f t="shared" si="68"/>
        <v>5</v>
      </c>
      <c r="H485" s="29">
        <f>IF(Table1[[#This Row],[LeadTimeDays]]&lt;=7,1,0)</f>
        <v>1</v>
      </c>
      <c r="I485" s="38" t="s">
        <v>648</v>
      </c>
      <c r="J485" s="38" t="s">
        <v>655</v>
      </c>
      <c r="K485" s="38" t="s">
        <v>670</v>
      </c>
      <c r="L485" s="30" t="str">
        <f t="shared" si="69"/>
        <v>Americas→Brazil→São Paulo</v>
      </c>
      <c r="M485" s="38" t="s">
        <v>702</v>
      </c>
      <c r="N485" s="38" t="s">
        <v>711</v>
      </c>
      <c r="O485" s="38" t="s">
        <v>715</v>
      </c>
      <c r="P485" s="38" t="s">
        <v>729</v>
      </c>
      <c r="Q485" s="38" t="s">
        <v>1217</v>
      </c>
      <c r="R485" s="39">
        <v>1307.52</v>
      </c>
      <c r="S485" s="39">
        <v>1921.65</v>
      </c>
      <c r="T485" s="39" t="str">
        <f>IF('standardised dimensions'!$R485&lt;=_xlfn.PERCENTILE.INC( R485:R1106,0.25),"Low",IF(S485&lt;=_xlfn.PERCENTILE.INC(R485:R1106,0.5),"Medium","High"))</f>
        <v>High</v>
      </c>
      <c r="U485" s="40">
        <v>0.123</v>
      </c>
      <c r="V485" s="37">
        <v>13</v>
      </c>
      <c r="W485" s="39">
        <f t="shared" si="63"/>
        <v>21908.731650000002</v>
      </c>
      <c r="X485" s="39">
        <f t="shared" si="64"/>
        <v>16997.759999999998</v>
      </c>
      <c r="Y485" s="39">
        <f t="shared" si="70"/>
        <v>4910.9716500000031</v>
      </c>
      <c r="Z485" s="40">
        <f t="shared" si="71"/>
        <v>0.22415590863289445</v>
      </c>
    </row>
    <row r="486" spans="1:26" x14ac:dyDescent="0.3">
      <c r="A486" s="41" t="s">
        <v>499</v>
      </c>
      <c r="B486" s="42">
        <v>45634</v>
      </c>
      <c r="C486" s="42" t="str">
        <f t="shared" si="65"/>
        <v>Dec-2024</v>
      </c>
      <c r="D486" s="42" t="str">
        <f t="shared" si="66"/>
        <v>Q4-2024</v>
      </c>
      <c r="E486" s="42">
        <v>45634</v>
      </c>
      <c r="F486" s="42">
        <f t="shared" si="67"/>
        <v>45634</v>
      </c>
      <c r="G486" s="43">
        <f t="shared" si="68"/>
        <v>0</v>
      </c>
      <c r="H486" s="29">
        <f>IF(Table1[[#This Row],[LeadTimeDays]]&lt;=7,1,0)</f>
        <v>1</v>
      </c>
      <c r="I486" s="44" t="s">
        <v>649</v>
      </c>
      <c r="J486" s="44" t="s">
        <v>657</v>
      </c>
      <c r="K486" s="44" t="s">
        <v>679</v>
      </c>
      <c r="L486" s="30" t="str">
        <f t="shared" si="69"/>
        <v>Europe→France→Lyon</v>
      </c>
      <c r="M486" s="44" t="s">
        <v>706</v>
      </c>
      <c r="N486" s="44" t="s">
        <v>707</v>
      </c>
      <c r="O486" s="44" t="s">
        <v>722</v>
      </c>
      <c r="P486" s="44" t="s">
        <v>727</v>
      </c>
      <c r="Q486" s="44" t="s">
        <v>1218</v>
      </c>
      <c r="R486" s="45">
        <v>257.44</v>
      </c>
      <c r="S486" s="45">
        <v>290.33</v>
      </c>
      <c r="T486" s="45" t="str">
        <f>IF('standardised dimensions'!$R486&lt;=_xlfn.PERCENTILE.INC( R486:R1107,0.25),"Low",IF(S486&lt;=_xlfn.PERCENTILE.INC(R486:R1107,0.5),"Medium","High"))</f>
        <v>Low</v>
      </c>
      <c r="U486" s="46">
        <v>9.1999999999999998E-2</v>
      </c>
      <c r="V486" s="43">
        <v>23</v>
      </c>
      <c r="W486" s="45">
        <f t="shared" si="63"/>
        <v>6063.2517199999993</v>
      </c>
      <c r="X486" s="45">
        <f t="shared" si="64"/>
        <v>5921.12</v>
      </c>
      <c r="Y486" s="45">
        <f t="shared" si="70"/>
        <v>142.1317199999994</v>
      </c>
      <c r="Z486" s="46">
        <f t="shared" si="71"/>
        <v>2.3441500792581216E-2</v>
      </c>
    </row>
    <row r="487" spans="1:26" x14ac:dyDescent="0.3">
      <c r="A487" s="35" t="s">
        <v>500</v>
      </c>
      <c r="B487" s="36">
        <v>45224</v>
      </c>
      <c r="C487" s="36" t="str">
        <f t="shared" si="65"/>
        <v>Oct-2023</v>
      </c>
      <c r="D487" s="36" t="str">
        <f t="shared" si="66"/>
        <v>Q4-2023</v>
      </c>
      <c r="E487" s="36">
        <v>45254</v>
      </c>
      <c r="F487" s="36">
        <f t="shared" si="67"/>
        <v>45254</v>
      </c>
      <c r="G487" s="37">
        <f t="shared" si="68"/>
        <v>30</v>
      </c>
      <c r="H487" s="29">
        <f>IF(Table1[[#This Row],[LeadTimeDays]]&lt;=7,1,0)</f>
        <v>0</v>
      </c>
      <c r="I487" s="38" t="s">
        <v>649</v>
      </c>
      <c r="J487" s="38" t="s">
        <v>657</v>
      </c>
      <c r="K487" s="38" t="s">
        <v>690</v>
      </c>
      <c r="L487" s="30" t="str">
        <f t="shared" si="69"/>
        <v>Europe→France→Paris</v>
      </c>
      <c r="M487" s="38" t="s">
        <v>706</v>
      </c>
      <c r="N487" s="38" t="s">
        <v>710</v>
      </c>
      <c r="O487" s="38" t="s">
        <v>712</v>
      </c>
      <c r="P487" s="38" t="s">
        <v>730</v>
      </c>
      <c r="Q487" s="38" t="s">
        <v>1219</v>
      </c>
      <c r="R487" s="39">
        <v>287.85000000000002</v>
      </c>
      <c r="S487" s="39">
        <v>602.91999999999996</v>
      </c>
      <c r="T487" s="39" t="str">
        <f>IF('standardised dimensions'!$R487&lt;=_xlfn.PERCENTILE.INC( R487:R1108,0.25),"Low",IF(S487&lt;=_xlfn.PERCENTILE.INC(R487:R1108,0.5),"Medium","High"))</f>
        <v>Medium</v>
      </c>
      <c r="U487" s="40">
        <v>0.222</v>
      </c>
      <c r="V487" s="37">
        <v>11</v>
      </c>
      <c r="W487" s="39">
        <f t="shared" si="63"/>
        <v>5159.7893599999998</v>
      </c>
      <c r="X487" s="39">
        <f t="shared" si="64"/>
        <v>3166.3500000000004</v>
      </c>
      <c r="Y487" s="39">
        <f t="shared" si="70"/>
        <v>1993.4393599999994</v>
      </c>
      <c r="Z487" s="40">
        <f t="shared" si="71"/>
        <v>0.38634122847216373</v>
      </c>
    </row>
    <row r="488" spans="1:26" x14ac:dyDescent="0.3">
      <c r="A488" s="41" t="s">
        <v>501</v>
      </c>
      <c r="B488" s="42">
        <v>45613</v>
      </c>
      <c r="C488" s="42" t="str">
        <f t="shared" si="65"/>
        <v>Nov-2024</v>
      </c>
      <c r="D488" s="42" t="str">
        <f t="shared" si="66"/>
        <v>Q4-2024</v>
      </c>
      <c r="E488" s="42">
        <v>45624</v>
      </c>
      <c r="F488" s="42">
        <f t="shared" si="67"/>
        <v>45624</v>
      </c>
      <c r="G488" s="43">
        <f t="shared" si="68"/>
        <v>11</v>
      </c>
      <c r="H488" s="29">
        <f>IF(Table1[[#This Row],[LeadTimeDays]]&lt;=7,1,0)</f>
        <v>0</v>
      </c>
      <c r="I488" s="44" t="s">
        <v>648</v>
      </c>
      <c r="J488" s="44" t="s">
        <v>653</v>
      </c>
      <c r="K488" s="44" t="s">
        <v>1426</v>
      </c>
      <c r="L488" s="30" t="str">
        <f t="shared" si="69"/>
        <v>Americas→Canada→Unknown</v>
      </c>
      <c r="M488" s="44" t="s">
        <v>704</v>
      </c>
      <c r="N488" s="44" t="s">
        <v>710</v>
      </c>
      <c r="O488" s="44" t="s">
        <v>720</v>
      </c>
      <c r="P488" s="44" t="s">
        <v>728</v>
      </c>
      <c r="Q488" s="44" t="s">
        <v>1220</v>
      </c>
      <c r="R488" s="45">
        <v>1008.16</v>
      </c>
      <c r="S488" s="45">
        <v>2077.5</v>
      </c>
      <c r="T488" s="45" t="str">
        <f>IF('standardised dimensions'!$R488&lt;=_xlfn.PERCENTILE.INC( R488:R1109,0.25),"Low",IF(S488&lt;=_xlfn.PERCENTILE.INC(R488:R1109,0.5),"Medium","High"))</f>
        <v>High</v>
      </c>
      <c r="U488" s="46">
        <v>7.3999999999999996E-2</v>
      </c>
      <c r="V488" s="43">
        <v>15</v>
      </c>
      <c r="W488" s="45">
        <f t="shared" si="63"/>
        <v>28856.475000000002</v>
      </c>
      <c r="X488" s="45">
        <f t="shared" si="64"/>
        <v>15122.4</v>
      </c>
      <c r="Y488" s="45">
        <f t="shared" si="70"/>
        <v>13734.075000000003</v>
      </c>
      <c r="Z488" s="46">
        <f t="shared" si="71"/>
        <v>0.47594430712691005</v>
      </c>
    </row>
    <row r="489" spans="1:26" x14ac:dyDescent="0.3">
      <c r="A489" s="35" t="s">
        <v>502</v>
      </c>
      <c r="B489" s="36">
        <v>45424</v>
      </c>
      <c r="C489" s="36" t="str">
        <f t="shared" si="65"/>
        <v>May-2024</v>
      </c>
      <c r="D489" s="36" t="str">
        <f t="shared" si="66"/>
        <v>Q2-2024</v>
      </c>
      <c r="E489" s="36">
        <v>45436</v>
      </c>
      <c r="F489" s="36">
        <f t="shared" si="67"/>
        <v>45436</v>
      </c>
      <c r="G489" s="37">
        <f t="shared" si="68"/>
        <v>12</v>
      </c>
      <c r="H489" s="29">
        <f>IF(Table1[[#This Row],[LeadTimeDays]]&lt;=7,1,0)</f>
        <v>0</v>
      </c>
      <c r="I489" s="38" t="s">
        <v>649</v>
      </c>
      <c r="J489" s="38" t="s">
        <v>658</v>
      </c>
      <c r="K489" s="38" t="s">
        <v>693</v>
      </c>
      <c r="L489" s="30" t="str">
        <f t="shared" si="69"/>
        <v>Europe→United Kingdom→Manchester</v>
      </c>
      <c r="M489" s="38" t="s">
        <v>702</v>
      </c>
      <c r="N489" s="38" t="s">
        <v>709</v>
      </c>
      <c r="O489" s="38" t="s">
        <v>723</v>
      </c>
      <c r="P489" s="38" t="s">
        <v>728</v>
      </c>
      <c r="Q489" s="38" t="s">
        <v>1221</v>
      </c>
      <c r="R489" s="39">
        <v>111.02</v>
      </c>
      <c r="S489" s="39">
        <v>172.88</v>
      </c>
      <c r="T489" s="39" t="str">
        <f>IF('standardised dimensions'!$R489&lt;=_xlfn.PERCENTILE.INC( R489:R1110,0.25),"Low",IF(S489&lt;=_xlfn.PERCENTILE.INC(R489:R1110,0.5),"Medium","High"))</f>
        <v>Low</v>
      </c>
      <c r="U489" s="40">
        <v>0.19700000000000001</v>
      </c>
      <c r="V489" s="37">
        <v>29</v>
      </c>
      <c r="W489" s="39">
        <f t="shared" si="63"/>
        <v>4025.8565599999993</v>
      </c>
      <c r="X489" s="39">
        <f t="shared" si="64"/>
        <v>3219.58</v>
      </c>
      <c r="Y489" s="39">
        <f t="shared" si="70"/>
        <v>806.27655999999934</v>
      </c>
      <c r="Z489" s="40">
        <f t="shared" si="71"/>
        <v>0.20027453735212053</v>
      </c>
    </row>
    <row r="490" spans="1:26" x14ac:dyDescent="0.3">
      <c r="A490" s="41" t="s">
        <v>503</v>
      </c>
      <c r="B490" s="42">
        <v>45792</v>
      </c>
      <c r="C490" s="42" t="str">
        <f t="shared" si="65"/>
        <v>May-2025</v>
      </c>
      <c r="D490" s="42" t="str">
        <f t="shared" si="66"/>
        <v>Q2-2025</v>
      </c>
      <c r="E490" s="42">
        <v>45813</v>
      </c>
      <c r="F490" s="42">
        <f t="shared" si="67"/>
        <v>45813</v>
      </c>
      <c r="G490" s="43">
        <f t="shared" si="68"/>
        <v>21</v>
      </c>
      <c r="H490" s="29">
        <f>IF(Table1[[#This Row],[LeadTimeDays]]&lt;=7,1,0)</f>
        <v>0</v>
      </c>
      <c r="I490" s="44" t="s">
        <v>647</v>
      </c>
      <c r="J490" s="44" t="s">
        <v>652</v>
      </c>
      <c r="K490" s="44" t="s">
        <v>666</v>
      </c>
      <c r="L490" s="30" t="str">
        <f t="shared" si="69"/>
        <v>Asia→Japan→Osaka</v>
      </c>
      <c r="M490" s="44" t="s">
        <v>706</v>
      </c>
      <c r="N490" s="44" t="s">
        <v>711</v>
      </c>
      <c r="O490" s="44" t="s">
        <v>722</v>
      </c>
      <c r="P490" s="44" t="s">
        <v>730</v>
      </c>
      <c r="Q490" s="44" t="s">
        <v>1222</v>
      </c>
      <c r="R490" s="45">
        <v>1466.5</v>
      </c>
      <c r="S490" s="45">
        <v>2778.74</v>
      </c>
      <c r="T490" s="45" t="str">
        <f>IF('standardised dimensions'!$R490&lt;=_xlfn.PERCENTILE.INC( R490:R1111,0.25),"Low",IF(S490&lt;=_xlfn.PERCENTILE.INC(R490:R1111,0.5),"Medium","High"))</f>
        <v>High</v>
      </c>
      <c r="U490" s="46">
        <v>0.13500000000000001</v>
      </c>
      <c r="V490" s="43">
        <v>4</v>
      </c>
      <c r="W490" s="45">
        <f t="shared" si="63"/>
        <v>9614.4403999999995</v>
      </c>
      <c r="X490" s="45">
        <f t="shared" si="64"/>
        <v>5866</v>
      </c>
      <c r="Y490" s="45">
        <f t="shared" si="70"/>
        <v>3748.4403999999995</v>
      </c>
      <c r="Z490" s="46">
        <f t="shared" si="71"/>
        <v>0.38987608680792279</v>
      </c>
    </row>
    <row r="491" spans="1:26" x14ac:dyDescent="0.3">
      <c r="A491" s="35" t="s">
        <v>504</v>
      </c>
      <c r="B491" s="36">
        <v>45403</v>
      </c>
      <c r="C491" s="36" t="str">
        <f t="shared" si="65"/>
        <v>Apr-2024</v>
      </c>
      <c r="D491" s="36" t="str">
        <f t="shared" si="66"/>
        <v>Q2-2024</v>
      </c>
      <c r="E491" s="36">
        <v>45431</v>
      </c>
      <c r="F491" s="36">
        <f t="shared" si="67"/>
        <v>45431</v>
      </c>
      <c r="G491" s="37">
        <f t="shared" si="68"/>
        <v>28</v>
      </c>
      <c r="H491" s="29">
        <f>IF(Table1[[#This Row],[LeadTimeDays]]&lt;=7,1,0)</f>
        <v>0</v>
      </c>
      <c r="I491" s="38" t="s">
        <v>646</v>
      </c>
      <c r="J491" s="38" t="s">
        <v>651</v>
      </c>
      <c r="K491" s="38" t="s">
        <v>665</v>
      </c>
      <c r="L491" s="30" t="str">
        <f t="shared" si="69"/>
        <v>Africa→Nigeria→Lagos</v>
      </c>
      <c r="M491" s="38" t="s">
        <v>701</v>
      </c>
      <c r="N491" s="38" t="s">
        <v>710</v>
      </c>
      <c r="O491" s="38" t="s">
        <v>720</v>
      </c>
      <c r="P491" s="38" t="s">
        <v>733</v>
      </c>
      <c r="Q491" s="38" t="s">
        <v>1223</v>
      </c>
      <c r="R491" s="39">
        <v>187.22</v>
      </c>
      <c r="S491" s="39">
        <v>309.47000000000003</v>
      </c>
      <c r="T491" s="39" t="str">
        <f>IF('standardised dimensions'!$R491&lt;=_xlfn.PERCENTILE.INC( R491:R1112,0.25),"Low",IF(S491&lt;=_xlfn.PERCENTILE.INC(R491:R1112,0.5),"Medium","High"))</f>
        <v>Low</v>
      </c>
      <c r="U491" s="40">
        <v>0</v>
      </c>
      <c r="V491" s="37">
        <v>5</v>
      </c>
      <c r="W491" s="39">
        <f t="shared" si="63"/>
        <v>1547.3500000000001</v>
      </c>
      <c r="X491" s="39">
        <f t="shared" si="64"/>
        <v>936.1</v>
      </c>
      <c r="Y491" s="39">
        <f t="shared" si="70"/>
        <v>611.25000000000011</v>
      </c>
      <c r="Z491" s="40">
        <f t="shared" si="71"/>
        <v>0.39503021294471197</v>
      </c>
    </row>
    <row r="492" spans="1:26" x14ac:dyDescent="0.3">
      <c r="A492" s="41" t="s">
        <v>505</v>
      </c>
      <c r="B492" s="42">
        <v>45523</v>
      </c>
      <c r="C492" s="42" t="str">
        <f t="shared" si="65"/>
        <v>Aug-2024</v>
      </c>
      <c r="D492" s="42" t="str">
        <f t="shared" si="66"/>
        <v>Q3-2024</v>
      </c>
      <c r="E492" s="42">
        <v>45542</v>
      </c>
      <c r="F492" s="42">
        <f t="shared" si="67"/>
        <v>45542</v>
      </c>
      <c r="G492" s="43">
        <f t="shared" si="68"/>
        <v>19</v>
      </c>
      <c r="H492" s="29">
        <f>IF(Table1[[#This Row],[LeadTimeDays]]&lt;=7,1,0)</f>
        <v>0</v>
      </c>
      <c r="I492" s="44" t="s">
        <v>649</v>
      </c>
      <c r="J492" s="44" t="s">
        <v>657</v>
      </c>
      <c r="K492" s="44" t="s">
        <v>679</v>
      </c>
      <c r="L492" s="30" t="str">
        <f t="shared" si="69"/>
        <v>Europe→France→Lyon</v>
      </c>
      <c r="M492" s="44" t="s">
        <v>701</v>
      </c>
      <c r="N492" s="44" t="s">
        <v>711</v>
      </c>
      <c r="O492" s="44" t="s">
        <v>713</v>
      </c>
      <c r="P492" s="44" t="s">
        <v>727</v>
      </c>
      <c r="Q492" s="44" t="s">
        <v>1224</v>
      </c>
      <c r="R492" s="45">
        <v>297.58999999999997</v>
      </c>
      <c r="S492" s="45">
        <v>666.41</v>
      </c>
      <c r="T492" s="45" t="str">
        <f>IF('standardised dimensions'!$R492&lt;=_xlfn.PERCENTILE.INC( R492:R1113,0.25),"Low",IF(S492&lt;=_xlfn.PERCENTILE.INC(R492:R1113,0.5),"Medium","High"))</f>
        <v>Medium</v>
      </c>
      <c r="U492" s="46">
        <v>0</v>
      </c>
      <c r="V492" s="43">
        <v>10</v>
      </c>
      <c r="W492" s="45">
        <f t="shared" si="63"/>
        <v>6664.0999999999995</v>
      </c>
      <c r="X492" s="45">
        <f t="shared" si="64"/>
        <v>2975.8999999999996</v>
      </c>
      <c r="Y492" s="45">
        <f t="shared" si="70"/>
        <v>3688.2</v>
      </c>
      <c r="Z492" s="46">
        <f t="shared" si="71"/>
        <v>0.55344307558409989</v>
      </c>
    </row>
    <row r="493" spans="1:26" x14ac:dyDescent="0.3">
      <c r="A493" s="35" t="s">
        <v>506</v>
      </c>
      <c r="B493" s="36">
        <v>45861</v>
      </c>
      <c r="C493" s="36" t="str">
        <f t="shared" si="65"/>
        <v>Jul-2025</v>
      </c>
      <c r="D493" s="36" t="str">
        <f t="shared" si="66"/>
        <v>Q3-2025</v>
      </c>
      <c r="E493" s="36">
        <v>45888</v>
      </c>
      <c r="F493" s="36">
        <f t="shared" si="67"/>
        <v>45888</v>
      </c>
      <c r="G493" s="37">
        <f t="shared" si="68"/>
        <v>27</v>
      </c>
      <c r="H493" s="29">
        <f>IF(Table1[[#This Row],[LeadTimeDays]]&lt;=7,1,0)</f>
        <v>0</v>
      </c>
      <c r="I493" s="38" t="s">
        <v>647</v>
      </c>
      <c r="J493" s="38" t="s">
        <v>652</v>
      </c>
      <c r="K493" s="38" t="s">
        <v>694</v>
      </c>
      <c r="L493" s="30" t="str">
        <f t="shared" si="69"/>
        <v>Asia→Japan→Nagoya</v>
      </c>
      <c r="M493" s="38" t="s">
        <v>704</v>
      </c>
      <c r="N493" s="38" t="s">
        <v>709</v>
      </c>
      <c r="O493" s="38" t="s">
        <v>717</v>
      </c>
      <c r="P493" s="38" t="s">
        <v>733</v>
      </c>
      <c r="Q493" s="38" t="s">
        <v>1225</v>
      </c>
      <c r="R493" s="39">
        <v>896.09</v>
      </c>
      <c r="S493" s="39">
        <v>744.27</v>
      </c>
      <c r="T493" s="39" t="str">
        <f>IF('standardised dimensions'!$R493&lt;=_xlfn.PERCENTILE.INC( R493:R1114,0.25),"Low",IF(S493&lt;=_xlfn.PERCENTILE.INC(R493:R1114,0.5),"Medium","High"))</f>
        <v>Medium</v>
      </c>
      <c r="U493" s="40">
        <v>8.3000000000000004E-2</v>
      </c>
      <c r="V493" s="37">
        <v>11</v>
      </c>
      <c r="W493" s="39">
        <f t="shared" si="63"/>
        <v>7507.4514899999995</v>
      </c>
      <c r="X493" s="39">
        <f t="shared" si="64"/>
        <v>9856.99</v>
      </c>
      <c r="Y493" s="39">
        <f t="shared" si="70"/>
        <v>-2349.5385100000003</v>
      </c>
      <c r="Z493" s="40">
        <f t="shared" si="71"/>
        <v>-0.31296086469950679</v>
      </c>
    </row>
    <row r="494" spans="1:26" x14ac:dyDescent="0.3">
      <c r="A494" s="41" t="s">
        <v>507</v>
      </c>
      <c r="B494" s="42">
        <v>45352</v>
      </c>
      <c r="C494" s="42" t="str">
        <f t="shared" si="65"/>
        <v>Mar-2024</v>
      </c>
      <c r="D494" s="42" t="str">
        <f t="shared" si="66"/>
        <v>Q1-2024</v>
      </c>
      <c r="E494" s="42">
        <v>45351</v>
      </c>
      <c r="F494" s="42">
        <f t="shared" si="67"/>
        <v>45352</v>
      </c>
      <c r="G494" s="43">
        <f t="shared" si="68"/>
        <v>0</v>
      </c>
      <c r="H494" s="29">
        <f>IF(Table1[[#This Row],[LeadTimeDays]]&lt;=7,1,0)</f>
        <v>1</v>
      </c>
      <c r="I494" s="44" t="s">
        <v>648</v>
      </c>
      <c r="J494" s="44" t="s">
        <v>655</v>
      </c>
      <c r="K494" s="44" t="s">
        <v>670</v>
      </c>
      <c r="L494" s="30" t="str">
        <f t="shared" si="69"/>
        <v>Americas→Brazil→São Paulo</v>
      </c>
      <c r="M494" s="44" t="s">
        <v>703</v>
      </c>
      <c r="N494" s="44" t="s">
        <v>711</v>
      </c>
      <c r="O494" s="44" t="s">
        <v>714</v>
      </c>
      <c r="P494" s="44" t="s">
        <v>730</v>
      </c>
      <c r="Q494" s="44" t="s">
        <v>1226</v>
      </c>
      <c r="R494" s="45">
        <v>5.34</v>
      </c>
      <c r="S494" s="45">
        <v>12.69</v>
      </c>
      <c r="T494" s="45" t="str">
        <f>IF('standardised dimensions'!$R494&lt;=_xlfn.PERCENTILE.INC( R494:R1115,0.25),"Low",IF(S494&lt;=_xlfn.PERCENTILE.INC(R494:R1115,0.5),"Medium","High"))</f>
        <v>Low</v>
      </c>
      <c r="U494" s="46">
        <v>0.13200000000000001</v>
      </c>
      <c r="V494" s="43">
        <v>10</v>
      </c>
      <c r="W494" s="45">
        <f t="shared" si="63"/>
        <v>110.14919999999999</v>
      </c>
      <c r="X494" s="45">
        <f t="shared" si="64"/>
        <v>53.4</v>
      </c>
      <c r="Y494" s="45">
        <f t="shared" si="70"/>
        <v>56.749199999999995</v>
      </c>
      <c r="Z494" s="46">
        <f t="shared" si="71"/>
        <v>0.51520301554618642</v>
      </c>
    </row>
    <row r="495" spans="1:26" x14ac:dyDescent="0.3">
      <c r="A495" s="35" t="s">
        <v>508</v>
      </c>
      <c r="B495" s="36">
        <v>45439</v>
      </c>
      <c r="C495" s="36" t="str">
        <f t="shared" si="65"/>
        <v>May-2024</v>
      </c>
      <c r="D495" s="36" t="str">
        <f t="shared" si="66"/>
        <v>Q2-2024</v>
      </c>
      <c r="E495" s="36">
        <v>45460</v>
      </c>
      <c r="F495" s="36">
        <f t="shared" si="67"/>
        <v>45460</v>
      </c>
      <c r="G495" s="37">
        <f t="shared" si="68"/>
        <v>21</v>
      </c>
      <c r="H495" s="29">
        <f>IF(Table1[[#This Row],[LeadTimeDays]]&lt;=7,1,0)</f>
        <v>0</v>
      </c>
      <c r="I495" s="38" t="s">
        <v>647</v>
      </c>
      <c r="J495" s="38" t="s">
        <v>654</v>
      </c>
      <c r="K495" s="38" t="s">
        <v>680</v>
      </c>
      <c r="L495" s="30" t="str">
        <f t="shared" si="69"/>
        <v>Asia→India→Delhi</v>
      </c>
      <c r="M495" s="38" t="s">
        <v>705</v>
      </c>
      <c r="N495" s="38" t="s">
        <v>708</v>
      </c>
      <c r="O495" s="38" t="s">
        <v>722</v>
      </c>
      <c r="P495" s="38" t="s">
        <v>733</v>
      </c>
      <c r="Q495" s="38" t="s">
        <v>1227</v>
      </c>
      <c r="R495" s="39">
        <v>465.02</v>
      </c>
      <c r="S495" s="39">
        <v>651.55999999999995</v>
      </c>
      <c r="T495" s="39" t="str">
        <f>IF('standardised dimensions'!$R495&lt;=_xlfn.PERCENTILE.INC( R495:R1116,0.25),"Low",IF(S495&lt;=_xlfn.PERCENTILE.INC(R495:R1116,0.5),"Medium","High"))</f>
        <v>Medium</v>
      </c>
      <c r="U495" s="40">
        <v>4.2000000000000003E-2</v>
      </c>
      <c r="V495" s="37">
        <v>19</v>
      </c>
      <c r="W495" s="39">
        <f t="shared" si="63"/>
        <v>11859.695119999998</v>
      </c>
      <c r="X495" s="39">
        <f t="shared" si="64"/>
        <v>8835.3799999999992</v>
      </c>
      <c r="Y495" s="39">
        <f t="shared" si="70"/>
        <v>3024.3151199999993</v>
      </c>
      <c r="Z495" s="40">
        <f t="shared" si="71"/>
        <v>0.25500783025187918</v>
      </c>
    </row>
    <row r="496" spans="1:26" x14ac:dyDescent="0.3">
      <c r="A496" s="41" t="s">
        <v>509</v>
      </c>
      <c r="B496" s="42">
        <v>45508</v>
      </c>
      <c r="C496" s="42" t="str">
        <f t="shared" si="65"/>
        <v>Aug-2024</v>
      </c>
      <c r="D496" s="42" t="str">
        <f t="shared" si="66"/>
        <v>Q3-2024</v>
      </c>
      <c r="E496" s="42">
        <v>45521</v>
      </c>
      <c r="F496" s="42">
        <f t="shared" si="67"/>
        <v>45521</v>
      </c>
      <c r="G496" s="43">
        <f t="shared" si="68"/>
        <v>13</v>
      </c>
      <c r="H496" s="29">
        <f>IF(Table1[[#This Row],[LeadTimeDays]]&lt;=7,1,0)</f>
        <v>0</v>
      </c>
      <c r="I496" s="44" t="s">
        <v>648</v>
      </c>
      <c r="J496" s="44" t="s">
        <v>660</v>
      </c>
      <c r="K496" s="44" t="s">
        <v>697</v>
      </c>
      <c r="L496" s="30" t="str">
        <f t="shared" si="69"/>
        <v>Americas→USA→Austin</v>
      </c>
      <c r="M496" s="44" t="s">
        <v>704</v>
      </c>
      <c r="N496" s="44" t="s">
        <v>707</v>
      </c>
      <c r="O496" s="44" t="s">
        <v>726</v>
      </c>
      <c r="P496" s="44" t="s">
        <v>732</v>
      </c>
      <c r="Q496" s="44" t="s">
        <v>1228</v>
      </c>
      <c r="R496" s="45">
        <v>352.79</v>
      </c>
      <c r="S496" s="45">
        <v>754.22</v>
      </c>
      <c r="T496" s="45" t="str">
        <f>IF('standardised dimensions'!$R496&lt;=_xlfn.PERCENTILE.INC( R496:R1117,0.25),"Low",IF(S496&lt;=_xlfn.PERCENTILE.INC(R496:R1117,0.5),"Medium","High"))</f>
        <v>Medium</v>
      </c>
      <c r="U496" s="46">
        <v>0.113</v>
      </c>
      <c r="V496" s="43">
        <v>7</v>
      </c>
      <c r="W496" s="45">
        <f t="shared" si="63"/>
        <v>4682.9519799999998</v>
      </c>
      <c r="X496" s="45">
        <f t="shared" si="64"/>
        <v>2469.5300000000002</v>
      </c>
      <c r="Y496" s="45">
        <f t="shared" si="70"/>
        <v>2213.4219799999996</v>
      </c>
      <c r="Z496" s="46">
        <f t="shared" si="71"/>
        <v>0.47265528014233443</v>
      </c>
    </row>
    <row r="497" spans="1:26" x14ac:dyDescent="0.3">
      <c r="A497" s="35" t="s">
        <v>510</v>
      </c>
      <c r="B497" s="36">
        <v>45097</v>
      </c>
      <c r="C497" s="36" t="str">
        <f t="shared" si="65"/>
        <v>Jun-2023</v>
      </c>
      <c r="D497" s="36" t="str">
        <f t="shared" si="66"/>
        <v>Q2-2023</v>
      </c>
      <c r="E497" s="36">
        <v>45111</v>
      </c>
      <c r="F497" s="36">
        <f t="shared" si="67"/>
        <v>45111</v>
      </c>
      <c r="G497" s="37">
        <f t="shared" si="68"/>
        <v>14</v>
      </c>
      <c r="H497" s="29">
        <f>IF(Table1[[#This Row],[LeadTimeDays]]&lt;=7,1,0)</f>
        <v>0</v>
      </c>
      <c r="I497" s="38" t="s">
        <v>648</v>
      </c>
      <c r="J497" s="38" t="s">
        <v>655</v>
      </c>
      <c r="K497" s="38" t="s">
        <v>672</v>
      </c>
      <c r="L497" s="30" t="str">
        <f t="shared" si="69"/>
        <v>Americas→Brazil→Brasília</v>
      </c>
      <c r="M497" s="38" t="s">
        <v>703</v>
      </c>
      <c r="N497" s="38" t="s">
        <v>711</v>
      </c>
      <c r="O497" s="38" t="s">
        <v>712</v>
      </c>
      <c r="P497" s="38" t="s">
        <v>729</v>
      </c>
      <c r="Q497" s="38" t="s">
        <v>1229</v>
      </c>
      <c r="R497" s="39">
        <v>1292.8599999999999</v>
      </c>
      <c r="S497" s="39">
        <v>2981.01</v>
      </c>
      <c r="T497" s="39" t="str">
        <f>IF('standardised dimensions'!$R497&lt;=_xlfn.PERCENTILE.INC( R497:R1118,0.25),"Low",IF(S497&lt;=_xlfn.PERCENTILE.INC(R497:R1118,0.5),"Medium","High"))</f>
        <v>High</v>
      </c>
      <c r="U497" s="40">
        <v>0.14199999999999999</v>
      </c>
      <c r="V497" s="37">
        <v>12</v>
      </c>
      <c r="W497" s="39">
        <f t="shared" si="63"/>
        <v>30692.47896</v>
      </c>
      <c r="X497" s="39">
        <f t="shared" si="64"/>
        <v>15514.32</v>
      </c>
      <c r="Y497" s="39">
        <f t="shared" si="70"/>
        <v>15178.158960000001</v>
      </c>
      <c r="Z497" s="40">
        <f t="shared" si="71"/>
        <v>0.49452372288927687</v>
      </c>
    </row>
    <row r="498" spans="1:26" x14ac:dyDescent="0.3">
      <c r="A498" s="41" t="s">
        <v>511</v>
      </c>
      <c r="B498" s="42">
        <v>45544</v>
      </c>
      <c r="C498" s="42" t="str">
        <f t="shared" si="65"/>
        <v>Sep-2024</v>
      </c>
      <c r="D498" s="42" t="str">
        <f t="shared" si="66"/>
        <v>Q3-2024</v>
      </c>
      <c r="E498" s="42">
        <v>45548</v>
      </c>
      <c r="F498" s="42">
        <f t="shared" si="67"/>
        <v>45548</v>
      </c>
      <c r="G498" s="43">
        <f t="shared" si="68"/>
        <v>4</v>
      </c>
      <c r="H498" s="29">
        <f>IF(Table1[[#This Row],[LeadTimeDays]]&lt;=7,1,0)</f>
        <v>1</v>
      </c>
      <c r="I498" s="44" t="s">
        <v>649</v>
      </c>
      <c r="J498" s="44" t="s">
        <v>658</v>
      </c>
      <c r="K498" s="44" t="s">
        <v>683</v>
      </c>
      <c r="L498" s="30" t="str">
        <f t="shared" si="69"/>
        <v>Europe→United Kingdom→London</v>
      </c>
      <c r="M498" s="44" t="s">
        <v>704</v>
      </c>
      <c r="N498" s="44" t="s">
        <v>709</v>
      </c>
      <c r="O498" s="44" t="s">
        <v>721</v>
      </c>
      <c r="P498" s="44" t="s">
        <v>729</v>
      </c>
      <c r="Q498" s="44" t="s">
        <v>1230</v>
      </c>
      <c r="R498" s="45">
        <v>1133.08</v>
      </c>
      <c r="S498" s="45">
        <v>976.17</v>
      </c>
      <c r="T498" s="45" t="str">
        <f>IF('standardised dimensions'!$R498&lt;=_xlfn.PERCENTILE.INC( R498:R1119,0.25),"Low",IF(S498&lt;=_xlfn.PERCENTILE.INC(R498:R1119,0.5),"Medium","High"))</f>
        <v>High</v>
      </c>
      <c r="U498" s="46">
        <v>4.2000000000000003E-2</v>
      </c>
      <c r="V498" s="43">
        <v>27</v>
      </c>
      <c r="W498" s="45">
        <f t="shared" si="63"/>
        <v>25249.613219999999</v>
      </c>
      <c r="X498" s="45">
        <f t="shared" si="64"/>
        <v>30593.159999999996</v>
      </c>
      <c r="Y498" s="45">
        <f t="shared" si="70"/>
        <v>-5343.5467799999969</v>
      </c>
      <c r="Z498" s="46">
        <f t="shared" si="71"/>
        <v>-0.21162885678452373</v>
      </c>
    </row>
    <row r="499" spans="1:26" x14ac:dyDescent="0.3">
      <c r="A499" s="35" t="s">
        <v>512</v>
      </c>
      <c r="B499" s="36">
        <v>45224</v>
      </c>
      <c r="C499" s="36" t="str">
        <f t="shared" si="65"/>
        <v>Oct-2023</v>
      </c>
      <c r="D499" s="36" t="str">
        <f t="shared" si="66"/>
        <v>Q4-2023</v>
      </c>
      <c r="E499" s="36">
        <v>45227</v>
      </c>
      <c r="F499" s="36">
        <f t="shared" si="67"/>
        <v>45227</v>
      </c>
      <c r="G499" s="37">
        <f t="shared" si="68"/>
        <v>3</v>
      </c>
      <c r="H499" s="29">
        <f>IF(Table1[[#This Row],[LeadTimeDays]]&lt;=7,1,0)</f>
        <v>1</v>
      </c>
      <c r="I499" s="38" t="s">
        <v>648</v>
      </c>
      <c r="J499" s="38" t="s">
        <v>655</v>
      </c>
      <c r="K499" s="38" t="s">
        <v>672</v>
      </c>
      <c r="L499" s="30" t="str">
        <f t="shared" si="69"/>
        <v>Americas→Brazil→Brasília</v>
      </c>
      <c r="M499" s="38" t="s">
        <v>701</v>
      </c>
      <c r="N499" s="38" t="s">
        <v>710</v>
      </c>
      <c r="O499" s="38" t="s">
        <v>716</v>
      </c>
      <c r="P499" s="38" t="s">
        <v>733</v>
      </c>
      <c r="Q499" s="38" t="s">
        <v>1231</v>
      </c>
      <c r="R499" s="39">
        <v>509.31</v>
      </c>
      <c r="S499" s="39">
        <v>1145.9000000000001</v>
      </c>
      <c r="T499" s="39" t="str">
        <f>IF('standardised dimensions'!$R499&lt;=_xlfn.PERCENTILE.INC( R499:R1120,0.25),"Low",IF(S499&lt;=_xlfn.PERCENTILE.INC(R499:R1120,0.5),"Medium","High"))</f>
        <v>High</v>
      </c>
      <c r="U499" s="40">
        <v>5.7000000000000002E-2</v>
      </c>
      <c r="V499" s="37">
        <v>8</v>
      </c>
      <c r="W499" s="39">
        <f t="shared" si="63"/>
        <v>8644.6696000000011</v>
      </c>
      <c r="X499" s="39">
        <f t="shared" si="64"/>
        <v>4074.48</v>
      </c>
      <c r="Y499" s="39">
        <f t="shared" si="70"/>
        <v>4570.1896000000015</v>
      </c>
      <c r="Z499" s="40">
        <f t="shared" si="71"/>
        <v>0.52867140231709964</v>
      </c>
    </row>
    <row r="500" spans="1:26" x14ac:dyDescent="0.3">
      <c r="A500" s="41" t="s">
        <v>513</v>
      </c>
      <c r="B500" s="42">
        <v>45908</v>
      </c>
      <c r="C500" s="42" t="str">
        <f t="shared" si="65"/>
        <v>Sep-2025</v>
      </c>
      <c r="D500" s="42" t="str">
        <f t="shared" si="66"/>
        <v>Q3-2025</v>
      </c>
      <c r="E500" s="42">
        <v>45935</v>
      </c>
      <c r="F500" s="42">
        <f t="shared" si="67"/>
        <v>45935</v>
      </c>
      <c r="G500" s="43">
        <f t="shared" si="68"/>
        <v>27</v>
      </c>
      <c r="H500" s="29">
        <f>IF(Table1[[#This Row],[LeadTimeDays]]&lt;=7,1,0)</f>
        <v>0</v>
      </c>
      <c r="I500" s="44" t="s">
        <v>648</v>
      </c>
      <c r="J500" s="44" t="s">
        <v>655</v>
      </c>
      <c r="K500" s="44" t="s">
        <v>692</v>
      </c>
      <c r="L500" s="30" t="str">
        <f t="shared" si="69"/>
        <v>Americas→Brazil→Rio de Janeiro</v>
      </c>
      <c r="M500" s="44" t="s">
        <v>702</v>
      </c>
      <c r="N500" s="44" t="s">
        <v>708</v>
      </c>
      <c r="O500" s="44" t="s">
        <v>712</v>
      </c>
      <c r="P500" s="44" t="s">
        <v>732</v>
      </c>
      <c r="Q500" s="44" t="s">
        <v>1232</v>
      </c>
      <c r="R500" s="45">
        <v>660.78</v>
      </c>
      <c r="S500" s="45">
        <v>1630.39</v>
      </c>
      <c r="T500" s="45" t="str">
        <f>IF('standardised dimensions'!$R500&lt;=_xlfn.PERCENTILE.INC( R500:R1121,0.25),"Low",IF(S500&lt;=_xlfn.PERCENTILE.INC(R500:R1121,0.5),"Medium","High"))</f>
        <v>High</v>
      </c>
      <c r="U500" s="46">
        <v>0.218</v>
      </c>
      <c r="V500" s="43">
        <v>13</v>
      </c>
      <c r="W500" s="45">
        <f t="shared" si="63"/>
        <v>16574.544740000001</v>
      </c>
      <c r="X500" s="45">
        <f t="shared" si="64"/>
        <v>8590.14</v>
      </c>
      <c r="Y500" s="45">
        <f t="shared" si="70"/>
        <v>7984.4047400000018</v>
      </c>
      <c r="Z500" s="46">
        <f t="shared" si="71"/>
        <v>0.48172694123724097</v>
      </c>
    </row>
    <row r="501" spans="1:26" x14ac:dyDescent="0.3">
      <c r="A501" s="35" t="s">
        <v>514</v>
      </c>
      <c r="B501" s="36">
        <v>45048</v>
      </c>
      <c r="C501" s="36" t="str">
        <f t="shared" si="65"/>
        <v>May-2023</v>
      </c>
      <c r="D501" s="36" t="str">
        <f t="shared" si="66"/>
        <v>Q2-2023</v>
      </c>
      <c r="E501" s="36">
        <v>45062</v>
      </c>
      <c r="F501" s="36">
        <f t="shared" si="67"/>
        <v>45062</v>
      </c>
      <c r="G501" s="37">
        <f t="shared" si="68"/>
        <v>14</v>
      </c>
      <c r="H501" s="29">
        <f>IF(Table1[[#This Row],[LeadTimeDays]]&lt;=7,1,0)</f>
        <v>0</v>
      </c>
      <c r="I501" s="38" t="s">
        <v>647</v>
      </c>
      <c r="J501" s="38" t="s">
        <v>654</v>
      </c>
      <c r="K501" s="38" t="s">
        <v>668</v>
      </c>
      <c r="L501" s="30" t="str">
        <f t="shared" si="69"/>
        <v>Asia→India→Bengaluru</v>
      </c>
      <c r="M501" s="38" t="s">
        <v>703</v>
      </c>
      <c r="N501" s="38" t="s">
        <v>707</v>
      </c>
      <c r="O501" s="38" t="s">
        <v>716</v>
      </c>
      <c r="P501" s="38" t="s">
        <v>732</v>
      </c>
      <c r="Q501" s="38" t="s">
        <v>1233</v>
      </c>
      <c r="R501" s="39">
        <v>475.37</v>
      </c>
      <c r="S501" s="39">
        <v>963.73</v>
      </c>
      <c r="T501" s="39" t="str">
        <f>IF('standardised dimensions'!$R501&lt;=_xlfn.PERCENTILE.INC( R501:R1122,0.25),"Low",IF(S501&lt;=_xlfn.PERCENTILE.INC(R501:R1122,0.5),"Medium","High"))</f>
        <v>High</v>
      </c>
      <c r="U501" s="40">
        <v>4.1000000000000002E-2</v>
      </c>
      <c r="V501" s="37">
        <v>22</v>
      </c>
      <c r="W501" s="39">
        <f t="shared" si="63"/>
        <v>20332.775539999999</v>
      </c>
      <c r="X501" s="39">
        <f t="shared" si="64"/>
        <v>10458.14</v>
      </c>
      <c r="Y501" s="39">
        <f t="shared" si="70"/>
        <v>9874.6355399999993</v>
      </c>
      <c r="Z501" s="40">
        <f t="shared" si="71"/>
        <v>0.48565113604750881</v>
      </c>
    </row>
    <row r="502" spans="1:26" x14ac:dyDescent="0.3">
      <c r="A502" s="41" t="s">
        <v>515</v>
      </c>
      <c r="B502" s="42">
        <v>45408</v>
      </c>
      <c r="C502" s="42" t="str">
        <f t="shared" si="65"/>
        <v>Apr-2024</v>
      </c>
      <c r="D502" s="42" t="str">
        <f t="shared" si="66"/>
        <v>Q2-2024</v>
      </c>
      <c r="E502" s="42">
        <v>45406</v>
      </c>
      <c r="F502" s="42">
        <f t="shared" si="67"/>
        <v>45408</v>
      </c>
      <c r="G502" s="43">
        <f t="shared" si="68"/>
        <v>0</v>
      </c>
      <c r="H502" s="29">
        <f>IF(Table1[[#This Row],[LeadTimeDays]]&lt;=7,1,0)</f>
        <v>1</v>
      </c>
      <c r="I502" s="44" t="s">
        <v>649</v>
      </c>
      <c r="J502" s="44" t="s">
        <v>658</v>
      </c>
      <c r="K502" s="44" t="s">
        <v>683</v>
      </c>
      <c r="L502" s="30" t="str">
        <f t="shared" si="69"/>
        <v>Europe→United Kingdom→London</v>
      </c>
      <c r="M502" s="44" t="s">
        <v>703</v>
      </c>
      <c r="N502" s="44" t="s">
        <v>710</v>
      </c>
      <c r="O502" s="44" t="s">
        <v>725</v>
      </c>
      <c r="P502" s="44" t="s">
        <v>730</v>
      </c>
      <c r="Q502" s="44" t="s">
        <v>1234</v>
      </c>
      <c r="R502" s="45">
        <v>1232.77</v>
      </c>
      <c r="S502" s="45">
        <v>891.73</v>
      </c>
      <c r="T502" s="45" t="str">
        <f>IF('standardised dimensions'!$R502&lt;=_xlfn.PERCENTILE.INC( R502:R1123,0.25),"Low",IF(S502&lt;=_xlfn.PERCENTILE.INC(R502:R1123,0.5),"Medium","High"))</f>
        <v>High</v>
      </c>
      <c r="U502" s="46">
        <v>0.16700000000000001</v>
      </c>
      <c r="V502" s="43">
        <v>10</v>
      </c>
      <c r="W502" s="45">
        <f t="shared" si="63"/>
        <v>7428.1108999999988</v>
      </c>
      <c r="X502" s="45">
        <f t="shared" si="64"/>
        <v>12327.7</v>
      </c>
      <c r="Y502" s="45">
        <f t="shared" si="70"/>
        <v>-4899.589100000002</v>
      </c>
      <c r="Z502" s="46">
        <f t="shared" si="71"/>
        <v>-0.65960096260813805</v>
      </c>
    </row>
    <row r="503" spans="1:26" x14ac:dyDescent="0.3">
      <c r="A503" s="35" t="s">
        <v>516</v>
      </c>
      <c r="B503" s="36">
        <v>44980</v>
      </c>
      <c r="C503" s="36" t="str">
        <f t="shared" si="65"/>
        <v>Feb-2023</v>
      </c>
      <c r="D503" s="36" t="str">
        <f t="shared" si="66"/>
        <v>Q1-2023</v>
      </c>
      <c r="E503" s="36">
        <v>45003</v>
      </c>
      <c r="F503" s="36">
        <f t="shared" si="67"/>
        <v>45003</v>
      </c>
      <c r="G503" s="37">
        <f t="shared" si="68"/>
        <v>23</v>
      </c>
      <c r="H503" s="29">
        <f>IF(Table1[[#This Row],[LeadTimeDays]]&lt;=7,1,0)</f>
        <v>0</v>
      </c>
      <c r="I503" s="38" t="s">
        <v>647</v>
      </c>
      <c r="J503" s="38" t="s">
        <v>659</v>
      </c>
      <c r="K503" s="38" t="s">
        <v>699</v>
      </c>
      <c r="L503" s="30" t="str">
        <f t="shared" si="69"/>
        <v>Asia→China→Beijing</v>
      </c>
      <c r="M503" s="38" t="s">
        <v>702</v>
      </c>
      <c r="N503" s="38" t="s">
        <v>710</v>
      </c>
      <c r="O503" s="38" t="s">
        <v>723</v>
      </c>
      <c r="P503" s="38" t="s">
        <v>728</v>
      </c>
      <c r="Q503" s="38" t="s">
        <v>1235</v>
      </c>
      <c r="R503" s="39">
        <v>770.11</v>
      </c>
      <c r="S503" s="39">
        <v>1667.82</v>
      </c>
      <c r="T503" s="39" t="str">
        <f>IF('standardised dimensions'!$R503&lt;=_xlfn.PERCENTILE.INC( R503:R1124,0.25),"Low",IF(S503&lt;=_xlfn.PERCENTILE.INC(R503:R1124,0.5),"Medium","High"))</f>
        <v>High</v>
      </c>
      <c r="U503" s="40">
        <v>6.9000000000000006E-2</v>
      </c>
      <c r="V503" s="37">
        <v>7</v>
      </c>
      <c r="W503" s="39">
        <f t="shared" si="63"/>
        <v>10869.182940000001</v>
      </c>
      <c r="X503" s="39">
        <f t="shared" si="64"/>
        <v>5390.77</v>
      </c>
      <c r="Y503" s="39">
        <f t="shared" si="70"/>
        <v>5478.4129400000002</v>
      </c>
      <c r="Z503" s="40">
        <f t="shared" si="71"/>
        <v>0.50403171703355287</v>
      </c>
    </row>
    <row r="504" spans="1:26" x14ac:dyDescent="0.3">
      <c r="A504" s="41" t="s">
        <v>517</v>
      </c>
      <c r="B504" s="42">
        <v>45740</v>
      </c>
      <c r="C504" s="42" t="str">
        <f t="shared" si="65"/>
        <v>Mar-2025</v>
      </c>
      <c r="D504" s="42" t="str">
        <f t="shared" si="66"/>
        <v>Q1-2025</v>
      </c>
      <c r="E504" s="42">
        <v>45741</v>
      </c>
      <c r="F504" s="42">
        <f t="shared" si="67"/>
        <v>45741</v>
      </c>
      <c r="G504" s="43">
        <f t="shared" si="68"/>
        <v>1</v>
      </c>
      <c r="H504" s="29">
        <f>IF(Table1[[#This Row],[LeadTimeDays]]&lt;=7,1,0)</f>
        <v>1</v>
      </c>
      <c r="I504" s="44" t="s">
        <v>647</v>
      </c>
      <c r="J504" s="44" t="s">
        <v>659</v>
      </c>
      <c r="K504" s="44" t="s">
        <v>699</v>
      </c>
      <c r="L504" s="30" t="str">
        <f t="shared" si="69"/>
        <v>Asia→China→Beijing</v>
      </c>
      <c r="M504" s="44" t="s">
        <v>703</v>
      </c>
      <c r="N504" s="44" t="s">
        <v>708</v>
      </c>
      <c r="O504" s="44" t="s">
        <v>715</v>
      </c>
      <c r="P504" s="44" t="s">
        <v>729</v>
      </c>
      <c r="Q504" s="44" t="s">
        <v>1236</v>
      </c>
      <c r="R504" s="45">
        <v>1133.03</v>
      </c>
      <c r="S504" s="45">
        <v>1921.51</v>
      </c>
      <c r="T504" s="45" t="str">
        <f>IF('standardised dimensions'!$R504&lt;=_xlfn.PERCENTILE.INC( R504:R1125,0.25),"Low",IF(S504&lt;=_xlfn.PERCENTILE.INC(R504:R1125,0.5),"Medium","High"))</f>
        <v>High</v>
      </c>
      <c r="U504" s="46">
        <v>0.10100000000000001</v>
      </c>
      <c r="V504" s="43">
        <v>5</v>
      </c>
      <c r="W504" s="45">
        <f t="shared" si="63"/>
        <v>8637.1874499999994</v>
      </c>
      <c r="X504" s="45">
        <f t="shared" si="64"/>
        <v>5665.15</v>
      </c>
      <c r="Y504" s="45">
        <f t="shared" si="70"/>
        <v>2972.0374499999998</v>
      </c>
      <c r="Z504" s="46">
        <f t="shared" si="71"/>
        <v>0.3440978289755654</v>
      </c>
    </row>
    <row r="505" spans="1:26" x14ac:dyDescent="0.3">
      <c r="A505" s="35" t="s">
        <v>518</v>
      </c>
      <c r="B505" s="36">
        <v>45726</v>
      </c>
      <c r="C505" s="36" t="str">
        <f t="shared" si="65"/>
        <v>Mar-2025</v>
      </c>
      <c r="D505" s="36" t="str">
        <f t="shared" si="66"/>
        <v>Q1-2025</v>
      </c>
      <c r="E505" s="36">
        <v>45743</v>
      </c>
      <c r="F505" s="36">
        <f t="shared" si="67"/>
        <v>45743</v>
      </c>
      <c r="G505" s="37">
        <f t="shared" si="68"/>
        <v>17</v>
      </c>
      <c r="H505" s="29">
        <f>IF(Table1[[#This Row],[LeadTimeDays]]&lt;=7,1,0)</f>
        <v>0</v>
      </c>
      <c r="I505" s="38" t="s">
        <v>648</v>
      </c>
      <c r="J505" s="38" t="s">
        <v>655</v>
      </c>
      <c r="K505" s="38" t="s">
        <v>692</v>
      </c>
      <c r="L505" s="30" t="str">
        <f t="shared" si="69"/>
        <v>Americas→Brazil→Rio de Janeiro</v>
      </c>
      <c r="M505" s="38" t="s">
        <v>706</v>
      </c>
      <c r="N505" s="38" t="s">
        <v>711</v>
      </c>
      <c r="O505" s="38" t="s">
        <v>721</v>
      </c>
      <c r="P505" s="38" t="s">
        <v>729</v>
      </c>
      <c r="Q505" s="38" t="s">
        <v>1237</v>
      </c>
      <c r="R505" s="39">
        <v>996.73</v>
      </c>
      <c r="S505" s="39">
        <v>1217.43</v>
      </c>
      <c r="T505" s="39" t="str">
        <f>IF('standardised dimensions'!$R505&lt;=_xlfn.PERCENTILE.INC( R505:R1126,0.25),"Low",IF(S505&lt;=_xlfn.PERCENTILE.INC(R505:R1126,0.5),"Medium","High"))</f>
        <v>High</v>
      </c>
      <c r="U505" s="40">
        <v>7.0000000000000007E-2</v>
      </c>
      <c r="V505" s="37">
        <v>9</v>
      </c>
      <c r="W505" s="39">
        <f t="shared" si="63"/>
        <v>10189.8891</v>
      </c>
      <c r="X505" s="39">
        <f t="shared" si="64"/>
        <v>8970.57</v>
      </c>
      <c r="Y505" s="39">
        <f t="shared" si="70"/>
        <v>1219.3191000000006</v>
      </c>
      <c r="Z505" s="40">
        <f t="shared" si="71"/>
        <v>0.11965970267527255</v>
      </c>
    </row>
    <row r="506" spans="1:26" x14ac:dyDescent="0.3">
      <c r="A506" s="41" t="s">
        <v>519</v>
      </c>
      <c r="B506" s="42">
        <v>45387</v>
      </c>
      <c r="C506" s="42" t="str">
        <f t="shared" si="65"/>
        <v>Apr-2024</v>
      </c>
      <c r="D506" s="42" t="str">
        <f t="shared" si="66"/>
        <v>Q2-2024</v>
      </c>
      <c r="E506" s="42">
        <v>45391</v>
      </c>
      <c r="F506" s="42">
        <f t="shared" si="67"/>
        <v>45391</v>
      </c>
      <c r="G506" s="43">
        <f t="shared" si="68"/>
        <v>4</v>
      </c>
      <c r="H506" s="29">
        <f>IF(Table1[[#This Row],[LeadTimeDays]]&lt;=7,1,0)</f>
        <v>1</v>
      </c>
      <c r="I506" s="44" t="s">
        <v>646</v>
      </c>
      <c r="J506" s="44" t="s">
        <v>651</v>
      </c>
      <c r="K506" s="44" t="s">
        <v>665</v>
      </c>
      <c r="L506" s="30" t="str">
        <f t="shared" si="69"/>
        <v>Africa→Nigeria→Lagos</v>
      </c>
      <c r="M506" s="44" t="s">
        <v>703</v>
      </c>
      <c r="N506" s="44" t="s">
        <v>711</v>
      </c>
      <c r="O506" s="44" t="s">
        <v>723</v>
      </c>
      <c r="P506" s="44" t="s">
        <v>727</v>
      </c>
      <c r="Q506" s="44" t="s">
        <v>1238</v>
      </c>
      <c r="R506" s="45">
        <v>395.07</v>
      </c>
      <c r="S506" s="45">
        <v>970.27</v>
      </c>
      <c r="T506" s="45" t="str">
        <f>IF('standardised dimensions'!$R506&lt;=_xlfn.PERCENTILE.INC( R506:R1127,0.25),"Low",IF(S506&lt;=_xlfn.PERCENTILE.INC(R506:R1127,0.5),"Medium","High"))</f>
        <v>High</v>
      </c>
      <c r="U506" s="46">
        <v>0.123</v>
      </c>
      <c r="V506" s="43">
        <v>38</v>
      </c>
      <c r="W506" s="45">
        <f t="shared" si="63"/>
        <v>32335.21802</v>
      </c>
      <c r="X506" s="45">
        <f t="shared" si="64"/>
        <v>15012.66</v>
      </c>
      <c r="Y506" s="45">
        <f t="shared" si="70"/>
        <v>17322.55802</v>
      </c>
      <c r="Z506" s="46">
        <f t="shared" si="71"/>
        <v>0.53571799049833657</v>
      </c>
    </row>
    <row r="507" spans="1:26" x14ac:dyDescent="0.3">
      <c r="A507" s="35" t="s">
        <v>520</v>
      </c>
      <c r="B507" s="36">
        <v>45774</v>
      </c>
      <c r="C507" s="36" t="str">
        <f t="shared" si="65"/>
        <v>Apr-2025</v>
      </c>
      <c r="D507" s="36" t="str">
        <f t="shared" si="66"/>
        <v>Q2-2025</v>
      </c>
      <c r="E507" s="36">
        <v>45794</v>
      </c>
      <c r="F507" s="36">
        <f t="shared" si="67"/>
        <v>45794</v>
      </c>
      <c r="G507" s="37">
        <f t="shared" si="68"/>
        <v>20</v>
      </c>
      <c r="H507" s="29">
        <f>IF(Table1[[#This Row],[LeadTimeDays]]&lt;=7,1,0)</f>
        <v>0</v>
      </c>
      <c r="I507" s="38" t="s">
        <v>648</v>
      </c>
      <c r="J507" s="38" t="s">
        <v>660</v>
      </c>
      <c r="K507" s="38" t="s">
        <v>697</v>
      </c>
      <c r="L507" s="30" t="str">
        <f t="shared" si="69"/>
        <v>Americas→USA→Austin</v>
      </c>
      <c r="M507" s="38" t="s">
        <v>701</v>
      </c>
      <c r="N507" s="38" t="s">
        <v>711</v>
      </c>
      <c r="O507" s="38" t="s">
        <v>725</v>
      </c>
      <c r="P507" s="38" t="s">
        <v>730</v>
      </c>
      <c r="Q507" s="38" t="s">
        <v>1239</v>
      </c>
      <c r="R507" s="39">
        <v>932.26</v>
      </c>
      <c r="S507" s="39">
        <v>1624.67</v>
      </c>
      <c r="T507" s="39" t="str">
        <f>IF('standardised dimensions'!$R507&lt;=_xlfn.PERCENTILE.INC( R507:R1128,0.25),"Low",IF(S507&lt;=_xlfn.PERCENTILE.INC(R507:R1128,0.5),"Medium","High"))</f>
        <v>High</v>
      </c>
      <c r="U507" s="40">
        <v>0.23499999999999999</v>
      </c>
      <c r="V507" s="37">
        <v>28</v>
      </c>
      <c r="W507" s="39">
        <f t="shared" si="63"/>
        <v>34800.431400000001</v>
      </c>
      <c r="X507" s="39">
        <f t="shared" si="64"/>
        <v>26103.279999999999</v>
      </c>
      <c r="Y507" s="39">
        <f t="shared" si="70"/>
        <v>8697.1514000000025</v>
      </c>
      <c r="Z507" s="40">
        <f t="shared" si="71"/>
        <v>0.24991504559337163</v>
      </c>
    </row>
    <row r="508" spans="1:26" x14ac:dyDescent="0.3">
      <c r="A508" s="41" t="s">
        <v>521</v>
      </c>
      <c r="B508" s="42">
        <v>45589</v>
      </c>
      <c r="C508" s="42" t="str">
        <f t="shared" si="65"/>
        <v>Oct-2024</v>
      </c>
      <c r="D508" s="42" t="str">
        <f t="shared" si="66"/>
        <v>Q4-2024</v>
      </c>
      <c r="E508" s="42">
        <v>45593</v>
      </c>
      <c r="F508" s="42">
        <f t="shared" si="67"/>
        <v>45593</v>
      </c>
      <c r="G508" s="43">
        <f t="shared" si="68"/>
        <v>4</v>
      </c>
      <c r="H508" s="29">
        <f>IF(Table1[[#This Row],[LeadTimeDays]]&lt;=7,1,0)</f>
        <v>1</v>
      </c>
      <c r="I508" s="44" t="s">
        <v>647</v>
      </c>
      <c r="J508" s="44" t="s">
        <v>659</v>
      </c>
      <c r="K508" s="44" t="s">
        <v>685</v>
      </c>
      <c r="L508" s="30" t="str">
        <f t="shared" si="69"/>
        <v>Asia→China→Shanghai</v>
      </c>
      <c r="M508" s="44" t="s">
        <v>705</v>
      </c>
      <c r="N508" s="44" t="s">
        <v>710</v>
      </c>
      <c r="O508" s="44" t="s">
        <v>714</v>
      </c>
      <c r="P508" s="44" t="s">
        <v>729</v>
      </c>
      <c r="Q508" s="44" t="s">
        <v>1240</v>
      </c>
      <c r="R508" s="45">
        <v>1331.77</v>
      </c>
      <c r="S508" s="45">
        <v>2606.11</v>
      </c>
      <c r="T508" s="45" t="str">
        <f>IF('standardised dimensions'!$R508&lt;=_xlfn.PERCENTILE.INC( R508:R1129,0.25),"Low",IF(S508&lt;=_xlfn.PERCENTILE.INC(R508:R1129,0.5),"Medium","High"))</f>
        <v>High</v>
      </c>
      <c r="U508" s="46">
        <v>0.02</v>
      </c>
      <c r="V508" s="43">
        <v>6</v>
      </c>
      <c r="W508" s="45">
        <f t="shared" si="63"/>
        <v>15323.926799999999</v>
      </c>
      <c r="X508" s="45">
        <f t="shared" si="64"/>
        <v>7990.62</v>
      </c>
      <c r="Y508" s="45">
        <f t="shared" si="70"/>
        <v>7333.3067999999994</v>
      </c>
      <c r="Z508" s="46">
        <f t="shared" si="71"/>
        <v>0.47855271665745619</v>
      </c>
    </row>
    <row r="509" spans="1:26" x14ac:dyDescent="0.3">
      <c r="A509" s="35" t="s">
        <v>522</v>
      </c>
      <c r="B509" s="36">
        <v>45029</v>
      </c>
      <c r="C509" s="36" t="str">
        <f t="shared" si="65"/>
        <v>Apr-2023</v>
      </c>
      <c r="D509" s="36" t="str">
        <f t="shared" si="66"/>
        <v>Q2-2023</v>
      </c>
      <c r="E509" s="36">
        <v>45036</v>
      </c>
      <c r="F509" s="36">
        <f t="shared" si="67"/>
        <v>45036</v>
      </c>
      <c r="G509" s="37">
        <f t="shared" si="68"/>
        <v>7</v>
      </c>
      <c r="H509" s="29">
        <f>IF(Table1[[#This Row],[LeadTimeDays]]&lt;=7,1,0)</f>
        <v>1</v>
      </c>
      <c r="I509" s="38" t="s">
        <v>649</v>
      </c>
      <c r="J509" s="38" t="s">
        <v>657</v>
      </c>
      <c r="K509" s="38" t="s">
        <v>679</v>
      </c>
      <c r="L509" s="30" t="str">
        <f t="shared" si="69"/>
        <v>Europe→France→Lyon</v>
      </c>
      <c r="M509" s="38" t="s">
        <v>705</v>
      </c>
      <c r="N509" s="38" t="s">
        <v>708</v>
      </c>
      <c r="O509" s="38" t="s">
        <v>720</v>
      </c>
      <c r="P509" s="38" t="s">
        <v>731</v>
      </c>
      <c r="Q509" s="38" t="s">
        <v>1241</v>
      </c>
      <c r="R509" s="39">
        <v>227.02</v>
      </c>
      <c r="S509" s="39">
        <v>434.72</v>
      </c>
      <c r="T509" s="39" t="str">
        <f>IF('standardised dimensions'!$R509&lt;=_xlfn.PERCENTILE.INC( R509:R1130,0.25),"Low",IF(S509&lt;=_xlfn.PERCENTILE.INC(R509:R1130,0.5),"Medium","High"))</f>
        <v>Low</v>
      </c>
      <c r="U509" s="40">
        <v>9.8000000000000004E-2</v>
      </c>
      <c r="V509" s="37">
        <v>10</v>
      </c>
      <c r="W509" s="39">
        <f t="shared" si="63"/>
        <v>3921.1744000000008</v>
      </c>
      <c r="X509" s="39">
        <f t="shared" si="64"/>
        <v>2270.2000000000003</v>
      </c>
      <c r="Y509" s="39">
        <f t="shared" si="70"/>
        <v>1650.9744000000005</v>
      </c>
      <c r="Z509" s="40">
        <f t="shared" si="71"/>
        <v>0.42104079838938052</v>
      </c>
    </row>
    <row r="510" spans="1:26" x14ac:dyDescent="0.3">
      <c r="A510" s="41" t="s">
        <v>523</v>
      </c>
      <c r="B510" s="42">
        <v>45608</v>
      </c>
      <c r="C510" s="42" t="str">
        <f t="shared" si="65"/>
        <v>Nov-2024</v>
      </c>
      <c r="D510" s="42" t="str">
        <f t="shared" si="66"/>
        <v>Q4-2024</v>
      </c>
      <c r="E510" s="42">
        <v>45617</v>
      </c>
      <c r="F510" s="42">
        <f t="shared" si="67"/>
        <v>45617</v>
      </c>
      <c r="G510" s="43">
        <f t="shared" si="68"/>
        <v>9</v>
      </c>
      <c r="H510" s="29">
        <f>IF(Table1[[#This Row],[LeadTimeDays]]&lt;=7,1,0)</f>
        <v>0</v>
      </c>
      <c r="I510" s="44" t="s">
        <v>647</v>
      </c>
      <c r="J510" s="44" t="s">
        <v>654</v>
      </c>
      <c r="K510" s="44" t="s">
        <v>691</v>
      </c>
      <c r="L510" s="30" t="str">
        <f t="shared" si="69"/>
        <v>Asia→India→Mumbai</v>
      </c>
      <c r="M510" s="44" t="s">
        <v>701</v>
      </c>
      <c r="N510" s="44" t="s">
        <v>711</v>
      </c>
      <c r="O510" s="44" t="s">
        <v>722</v>
      </c>
      <c r="P510" s="44" t="s">
        <v>731</v>
      </c>
      <c r="Q510" s="44" t="s">
        <v>1242</v>
      </c>
      <c r="R510" s="45">
        <v>903.41</v>
      </c>
      <c r="S510" s="45">
        <v>1860.41</v>
      </c>
      <c r="T510" s="45" t="str">
        <f>IF('standardised dimensions'!$R510&lt;=_xlfn.PERCENTILE.INC( R510:R1131,0.25),"Low",IF(S510&lt;=_xlfn.PERCENTILE.INC(R510:R1131,0.5),"Medium","High"))</f>
        <v>High</v>
      </c>
      <c r="U510" s="46">
        <v>0.108</v>
      </c>
      <c r="V510" s="43">
        <v>5</v>
      </c>
      <c r="W510" s="45">
        <f t="shared" si="63"/>
        <v>8297.4286000000011</v>
      </c>
      <c r="X510" s="45">
        <f t="shared" si="64"/>
        <v>4517.05</v>
      </c>
      <c r="Y510" s="45">
        <f t="shared" si="70"/>
        <v>3780.3786000000009</v>
      </c>
      <c r="Z510" s="46">
        <f t="shared" si="71"/>
        <v>0.455608451996803</v>
      </c>
    </row>
    <row r="511" spans="1:26" x14ac:dyDescent="0.3">
      <c r="A511" s="35" t="s">
        <v>524</v>
      </c>
      <c r="B511" s="36">
        <v>45056</v>
      </c>
      <c r="C511" s="36" t="str">
        <f t="shared" si="65"/>
        <v>May-2023</v>
      </c>
      <c r="D511" s="36" t="str">
        <f t="shared" si="66"/>
        <v>Q2-2023</v>
      </c>
      <c r="E511" s="36">
        <v>45060</v>
      </c>
      <c r="F511" s="36">
        <f t="shared" si="67"/>
        <v>45060</v>
      </c>
      <c r="G511" s="37">
        <f t="shared" si="68"/>
        <v>4</v>
      </c>
      <c r="H511" s="29">
        <f>IF(Table1[[#This Row],[LeadTimeDays]]&lt;=7,1,0)</f>
        <v>1</v>
      </c>
      <c r="I511" s="38" t="s">
        <v>647</v>
      </c>
      <c r="J511" s="38" t="s">
        <v>654</v>
      </c>
      <c r="K511" s="38" t="s">
        <v>680</v>
      </c>
      <c r="L511" s="30" t="str">
        <f t="shared" si="69"/>
        <v>Asia→India→Delhi</v>
      </c>
      <c r="M511" s="38" t="s">
        <v>703</v>
      </c>
      <c r="N511" s="38" t="s">
        <v>710</v>
      </c>
      <c r="O511" s="38" t="s">
        <v>712</v>
      </c>
      <c r="P511" s="38" t="s">
        <v>732</v>
      </c>
      <c r="Q511" s="38" t="s">
        <v>1243</v>
      </c>
      <c r="R511" s="39">
        <v>622.6</v>
      </c>
      <c r="S511" s="39">
        <v>833.69</v>
      </c>
      <c r="T511" s="39" t="str">
        <f>IF('standardised dimensions'!$R511&lt;=_xlfn.PERCENTILE.INC( R511:R1132,0.25),"Low",IF(S511&lt;=_xlfn.PERCENTILE.INC(R511:R1132,0.5),"Medium","High"))</f>
        <v>High</v>
      </c>
      <c r="U511" s="40">
        <v>0.20899999999999999</v>
      </c>
      <c r="V511" s="37">
        <v>14</v>
      </c>
      <c r="W511" s="39">
        <f t="shared" si="63"/>
        <v>9232.2830599999998</v>
      </c>
      <c r="X511" s="39">
        <f t="shared" si="64"/>
        <v>8716.4</v>
      </c>
      <c r="Y511" s="39">
        <f t="shared" si="70"/>
        <v>515.88306000000011</v>
      </c>
      <c r="Z511" s="40">
        <f t="shared" si="71"/>
        <v>5.5878167582959715E-2</v>
      </c>
    </row>
    <row r="512" spans="1:26" x14ac:dyDescent="0.3">
      <c r="A512" s="41" t="s">
        <v>525</v>
      </c>
      <c r="B512" s="42">
        <v>45353</v>
      </c>
      <c r="C512" s="42" t="str">
        <f t="shared" si="65"/>
        <v>Mar-2024</v>
      </c>
      <c r="D512" s="42" t="str">
        <f t="shared" si="66"/>
        <v>Q1-2024</v>
      </c>
      <c r="E512" s="42">
        <v>45374</v>
      </c>
      <c r="F512" s="42">
        <f t="shared" si="67"/>
        <v>45374</v>
      </c>
      <c r="G512" s="43">
        <f t="shared" si="68"/>
        <v>21</v>
      </c>
      <c r="H512" s="29">
        <f>IF(Table1[[#This Row],[LeadTimeDays]]&lt;=7,1,0)</f>
        <v>0</v>
      </c>
      <c r="I512" s="44" t="s">
        <v>648</v>
      </c>
      <c r="J512" s="44" t="s">
        <v>660</v>
      </c>
      <c r="K512" s="44" t="s">
        <v>677</v>
      </c>
      <c r="L512" s="30" t="str">
        <f t="shared" si="69"/>
        <v>Americas→USA→Chicago</v>
      </c>
      <c r="M512" s="44" t="s">
        <v>705</v>
      </c>
      <c r="N512" s="44" t="s">
        <v>708</v>
      </c>
      <c r="O512" s="44" t="s">
        <v>721</v>
      </c>
      <c r="P512" s="44" t="s">
        <v>727</v>
      </c>
      <c r="Q512" s="44" t="s">
        <v>1244</v>
      </c>
      <c r="R512" s="45">
        <v>225.01</v>
      </c>
      <c r="S512" s="45">
        <v>333.48</v>
      </c>
      <c r="T512" s="45" t="str">
        <f>IF('standardised dimensions'!$R512&lt;=_xlfn.PERCENTILE.INC( R512:R1133,0.25),"Low",IF(S512&lt;=_xlfn.PERCENTILE.INC(R512:R1133,0.5),"Medium","High"))</f>
        <v>Low</v>
      </c>
      <c r="U512" s="46">
        <v>0.11899999999999999</v>
      </c>
      <c r="V512" s="43">
        <v>12</v>
      </c>
      <c r="W512" s="45">
        <f t="shared" si="63"/>
        <v>3525.5505600000001</v>
      </c>
      <c r="X512" s="45">
        <f t="shared" si="64"/>
        <v>2700.12</v>
      </c>
      <c r="Y512" s="45">
        <f t="shared" si="70"/>
        <v>825.43056000000024</v>
      </c>
      <c r="Z512" s="46">
        <f t="shared" si="71"/>
        <v>0.23412813004729685</v>
      </c>
    </row>
    <row r="513" spans="1:26" x14ac:dyDescent="0.3">
      <c r="A513" s="35" t="s">
        <v>526</v>
      </c>
      <c r="B513" s="36">
        <v>45575</v>
      </c>
      <c r="C513" s="36" t="str">
        <f t="shared" si="65"/>
        <v>Oct-2024</v>
      </c>
      <c r="D513" s="36" t="str">
        <f t="shared" si="66"/>
        <v>Q4-2024</v>
      </c>
      <c r="E513" s="36">
        <v>45576</v>
      </c>
      <c r="F513" s="36">
        <f t="shared" si="67"/>
        <v>45576</v>
      </c>
      <c r="G513" s="37">
        <f t="shared" si="68"/>
        <v>1</v>
      </c>
      <c r="H513" s="29">
        <f>IF(Table1[[#This Row],[LeadTimeDays]]&lt;=7,1,0)</f>
        <v>1</v>
      </c>
      <c r="I513" s="38" t="s">
        <v>649</v>
      </c>
      <c r="J513" s="38" t="s">
        <v>658</v>
      </c>
      <c r="K513" s="38" t="s">
        <v>693</v>
      </c>
      <c r="L513" s="30" t="str">
        <f t="shared" si="69"/>
        <v>Europe→United Kingdom→Manchester</v>
      </c>
      <c r="M513" s="38" t="s">
        <v>703</v>
      </c>
      <c r="N513" s="38" t="s">
        <v>710</v>
      </c>
      <c r="O513" s="38" t="s">
        <v>716</v>
      </c>
      <c r="P513" s="38" t="s">
        <v>727</v>
      </c>
      <c r="Q513" s="38" t="s">
        <v>1245</v>
      </c>
      <c r="R513" s="39">
        <v>1389.46</v>
      </c>
      <c r="S513" s="39">
        <v>1784.7</v>
      </c>
      <c r="T513" s="39" t="str">
        <f>IF('standardised dimensions'!$R513&lt;=_xlfn.PERCENTILE.INC( R513:R1134,0.25),"Low",IF(S513&lt;=_xlfn.PERCENTILE.INC(R513:R1134,0.5),"Medium","High"))</f>
        <v>High</v>
      </c>
      <c r="U513" s="40">
        <v>0.14599999999999999</v>
      </c>
      <c r="V513" s="37">
        <v>33</v>
      </c>
      <c r="W513" s="39">
        <f t="shared" si="63"/>
        <v>50296.415399999998</v>
      </c>
      <c r="X513" s="39">
        <f t="shared" si="64"/>
        <v>45852.18</v>
      </c>
      <c r="Y513" s="39">
        <f t="shared" si="70"/>
        <v>4444.2353999999978</v>
      </c>
      <c r="Z513" s="40">
        <f t="shared" si="71"/>
        <v>8.8360877503011831E-2</v>
      </c>
    </row>
    <row r="514" spans="1:26" x14ac:dyDescent="0.3">
      <c r="A514" s="41" t="s">
        <v>527</v>
      </c>
      <c r="B514" s="42">
        <v>45078</v>
      </c>
      <c r="C514" s="42" t="str">
        <f t="shared" si="65"/>
        <v>Jun-2023</v>
      </c>
      <c r="D514" s="42" t="str">
        <f t="shared" si="66"/>
        <v>Q2-2023</v>
      </c>
      <c r="E514" s="42">
        <v>45085</v>
      </c>
      <c r="F514" s="42">
        <f t="shared" si="67"/>
        <v>45085</v>
      </c>
      <c r="G514" s="43">
        <f t="shared" si="68"/>
        <v>7</v>
      </c>
      <c r="H514" s="29">
        <f>IF(Table1[[#This Row],[LeadTimeDays]]&lt;=7,1,0)</f>
        <v>1</v>
      </c>
      <c r="I514" s="44" t="s">
        <v>649</v>
      </c>
      <c r="J514" s="44" t="s">
        <v>656</v>
      </c>
      <c r="K514" s="44" t="s">
        <v>698</v>
      </c>
      <c r="L514" s="30" t="str">
        <f t="shared" si="69"/>
        <v>Europe→Germany→Frankfurt</v>
      </c>
      <c r="M514" s="44" t="s">
        <v>704</v>
      </c>
      <c r="N514" s="44" t="s">
        <v>708</v>
      </c>
      <c r="O514" s="44" t="s">
        <v>720</v>
      </c>
      <c r="P514" s="44" t="s">
        <v>730</v>
      </c>
      <c r="Q514" s="44" t="s">
        <v>1246</v>
      </c>
      <c r="R514" s="45">
        <v>804.17</v>
      </c>
      <c r="S514" s="45">
        <v>1072.29</v>
      </c>
      <c r="T514" s="45" t="str">
        <f>IF('standardised dimensions'!$R514&lt;=_xlfn.PERCENTILE.INC( R514:R1135,0.25),"Low",IF(S514&lt;=_xlfn.PERCENTILE.INC(R514:R1135,0.5),"Medium","High"))</f>
        <v>High</v>
      </c>
      <c r="U514" s="46">
        <v>3.2000000000000001E-2</v>
      </c>
      <c r="V514" s="43">
        <v>5</v>
      </c>
      <c r="W514" s="45">
        <f t="shared" ref="W514:W577" si="72">S514*V514*(1-U514)</f>
        <v>5189.8836000000001</v>
      </c>
      <c r="X514" s="45">
        <f t="shared" ref="X514:X577" si="73">R514*V514</f>
        <v>4020.85</v>
      </c>
      <c r="Y514" s="45">
        <f t="shared" si="70"/>
        <v>1169.0336000000002</v>
      </c>
      <c r="Z514" s="46">
        <f t="shared" si="71"/>
        <v>0.2252523736755869</v>
      </c>
    </row>
    <row r="515" spans="1:26" x14ac:dyDescent="0.3">
      <c r="A515" s="35" t="s">
        <v>528</v>
      </c>
      <c r="B515" s="36">
        <v>45661</v>
      </c>
      <c r="C515" s="36" t="str">
        <f t="shared" ref="C515:C578" si="74">TEXT(B515,"MMM-YYYY")</f>
        <v>Jan-2025</v>
      </c>
      <c r="D515" s="36" t="str">
        <f t="shared" ref="D515:D578" si="75">"Q"&amp;ROUNDUP(MONTH(B515)/3,0)&amp;"-"&amp;YEAR(B515)</f>
        <v>Q1-2025</v>
      </c>
      <c r="E515" s="36">
        <v>45662</v>
      </c>
      <c r="F515" s="36">
        <f t="shared" ref="F515:F578" si="76">IF(E515&lt;B515,B515,E515)</f>
        <v>45662</v>
      </c>
      <c r="G515" s="37">
        <f t="shared" ref="G515:G578" si="77">F515-B515</f>
        <v>1</v>
      </c>
      <c r="H515" s="29">
        <f>IF(Table1[[#This Row],[LeadTimeDays]]&lt;=7,1,0)</f>
        <v>1</v>
      </c>
      <c r="I515" s="38" t="s">
        <v>647</v>
      </c>
      <c r="J515" s="38" t="s">
        <v>654</v>
      </c>
      <c r="K515" s="38" t="s">
        <v>680</v>
      </c>
      <c r="L515" s="30" t="str">
        <f t="shared" ref="L515:L578" si="78">CONCATENATE(I515&amp;"→"&amp;J515&amp;"→"&amp;K515)</f>
        <v>Asia→India→Delhi</v>
      </c>
      <c r="M515" s="38" t="s">
        <v>702</v>
      </c>
      <c r="N515" s="38" t="s">
        <v>707</v>
      </c>
      <c r="O515" s="38" t="s">
        <v>714</v>
      </c>
      <c r="P515" s="38" t="s">
        <v>727</v>
      </c>
      <c r="Q515" s="38" t="s">
        <v>1247</v>
      </c>
      <c r="R515" s="39">
        <v>1428.33</v>
      </c>
      <c r="S515" s="39">
        <v>3028.05</v>
      </c>
      <c r="T515" s="39" t="str">
        <f>IF('standardised dimensions'!$R515&lt;=_xlfn.PERCENTILE.INC( R515:R1136,0.25),"Low",IF(S515&lt;=_xlfn.PERCENTILE.INC(R515:R1136,0.5),"Medium","High"))</f>
        <v>High</v>
      </c>
      <c r="U515" s="40">
        <v>0</v>
      </c>
      <c r="V515" s="37">
        <v>11</v>
      </c>
      <c r="W515" s="39">
        <f t="shared" si="72"/>
        <v>33308.550000000003</v>
      </c>
      <c r="X515" s="39">
        <f t="shared" si="73"/>
        <v>15711.63</v>
      </c>
      <c r="Y515" s="39">
        <f t="shared" ref="Y515:Y578" si="79">W515-X515</f>
        <v>17596.920000000006</v>
      </c>
      <c r="Z515" s="40">
        <f t="shared" ref="Z515:Z578" si="80">IF(W515=0,0,Y515/W515)</f>
        <v>0.52830039134096207</v>
      </c>
    </row>
    <row r="516" spans="1:26" x14ac:dyDescent="0.3">
      <c r="A516" s="41" t="s">
        <v>529</v>
      </c>
      <c r="B516" s="42">
        <v>45874</v>
      </c>
      <c r="C516" s="42" t="str">
        <f t="shared" si="74"/>
        <v>Aug-2025</v>
      </c>
      <c r="D516" s="42" t="str">
        <f t="shared" si="75"/>
        <v>Q3-2025</v>
      </c>
      <c r="E516" s="42">
        <v>45897</v>
      </c>
      <c r="F516" s="42">
        <f t="shared" si="76"/>
        <v>45897</v>
      </c>
      <c r="G516" s="43">
        <f t="shared" si="77"/>
        <v>23</v>
      </c>
      <c r="H516" s="29">
        <f>IF(Table1[[#This Row],[LeadTimeDays]]&lt;=7,1,0)</f>
        <v>0</v>
      </c>
      <c r="I516" s="44" t="s">
        <v>647</v>
      </c>
      <c r="J516" s="44" t="s">
        <v>654</v>
      </c>
      <c r="K516" s="44" t="s">
        <v>691</v>
      </c>
      <c r="L516" s="30" t="str">
        <f t="shared" si="78"/>
        <v>Asia→India→Mumbai</v>
      </c>
      <c r="M516" s="44" t="s">
        <v>703</v>
      </c>
      <c r="N516" s="44" t="s">
        <v>710</v>
      </c>
      <c r="O516" s="44" t="s">
        <v>725</v>
      </c>
      <c r="P516" s="44" t="s">
        <v>731</v>
      </c>
      <c r="Q516" s="44" t="s">
        <v>1248</v>
      </c>
      <c r="R516" s="45">
        <v>638.54</v>
      </c>
      <c r="S516" s="45">
        <v>987.24</v>
      </c>
      <c r="T516" s="45" t="str">
        <f>IF('standardised dimensions'!$R516&lt;=_xlfn.PERCENTILE.INC( R516:R1137,0.25),"Low",IF(S516&lt;=_xlfn.PERCENTILE.INC(R516:R1137,0.5),"Medium","High"))</f>
        <v>High</v>
      </c>
      <c r="U516" s="46">
        <v>0</v>
      </c>
      <c r="V516" s="43">
        <v>11</v>
      </c>
      <c r="W516" s="45">
        <f t="shared" si="72"/>
        <v>10859.64</v>
      </c>
      <c r="X516" s="45">
        <f t="shared" si="73"/>
        <v>7023.94</v>
      </c>
      <c r="Y516" s="45">
        <f t="shared" si="79"/>
        <v>3835.7</v>
      </c>
      <c r="Z516" s="46">
        <f t="shared" si="80"/>
        <v>0.35320692030306716</v>
      </c>
    </row>
    <row r="517" spans="1:26" x14ac:dyDescent="0.3">
      <c r="A517" s="35" t="s">
        <v>530</v>
      </c>
      <c r="B517" s="36">
        <v>45199</v>
      </c>
      <c r="C517" s="36" t="str">
        <f t="shared" si="74"/>
        <v>Sep-2023</v>
      </c>
      <c r="D517" s="36" t="str">
        <f t="shared" si="75"/>
        <v>Q3-2023</v>
      </c>
      <c r="E517" s="36">
        <v>45229</v>
      </c>
      <c r="F517" s="36">
        <f t="shared" si="76"/>
        <v>45229</v>
      </c>
      <c r="G517" s="37">
        <f t="shared" si="77"/>
        <v>30</v>
      </c>
      <c r="H517" s="29">
        <f>IF(Table1[[#This Row],[LeadTimeDays]]&lt;=7,1,0)</f>
        <v>0</v>
      </c>
      <c r="I517" s="38" t="s">
        <v>647</v>
      </c>
      <c r="J517" s="38" t="s">
        <v>652</v>
      </c>
      <c r="K517" s="38" t="s">
        <v>689</v>
      </c>
      <c r="L517" s="30" t="str">
        <f t="shared" si="78"/>
        <v>Asia→Japan→Tokyo</v>
      </c>
      <c r="M517" s="38" t="s">
        <v>706</v>
      </c>
      <c r="N517" s="38" t="s">
        <v>708</v>
      </c>
      <c r="O517" s="38" t="s">
        <v>726</v>
      </c>
      <c r="P517" s="38" t="s">
        <v>728</v>
      </c>
      <c r="Q517" s="38" t="s">
        <v>1249</v>
      </c>
      <c r="R517" s="39">
        <v>649.13</v>
      </c>
      <c r="S517" s="39">
        <v>975.43</v>
      </c>
      <c r="T517" s="39" t="str">
        <f>IF('standardised dimensions'!$R517&lt;=_xlfn.PERCENTILE.INC( R517:R1138,0.25),"Low",IF(S517&lt;=_xlfn.PERCENTILE.INC(R517:R1138,0.5),"Medium","High"))</f>
        <v>High</v>
      </c>
      <c r="U517" s="40">
        <v>0.157</v>
      </c>
      <c r="V517" s="37">
        <v>27</v>
      </c>
      <c r="W517" s="39">
        <f t="shared" si="72"/>
        <v>22201.762229999997</v>
      </c>
      <c r="X517" s="39">
        <f t="shared" si="73"/>
        <v>17526.509999999998</v>
      </c>
      <c r="Y517" s="39">
        <f t="shared" si="79"/>
        <v>4675.2522299999982</v>
      </c>
      <c r="Z517" s="40">
        <f t="shared" si="80"/>
        <v>0.21058023149543473</v>
      </c>
    </row>
    <row r="518" spans="1:26" x14ac:dyDescent="0.3">
      <c r="A518" s="41" t="s">
        <v>531</v>
      </c>
      <c r="B518" s="42">
        <v>45794</v>
      </c>
      <c r="C518" s="42" t="str">
        <f t="shared" si="74"/>
        <v>May-2025</v>
      </c>
      <c r="D518" s="42" t="str">
        <f t="shared" si="75"/>
        <v>Q2-2025</v>
      </c>
      <c r="E518" s="42">
        <v>45807</v>
      </c>
      <c r="F518" s="42">
        <f t="shared" si="76"/>
        <v>45807</v>
      </c>
      <c r="G518" s="43">
        <f t="shared" si="77"/>
        <v>13</v>
      </c>
      <c r="H518" s="29">
        <f>IF(Table1[[#This Row],[LeadTimeDays]]&lt;=7,1,0)</f>
        <v>0</v>
      </c>
      <c r="I518" s="44" t="s">
        <v>646</v>
      </c>
      <c r="J518" s="44" t="s">
        <v>651</v>
      </c>
      <c r="K518" s="44" t="s">
        <v>665</v>
      </c>
      <c r="L518" s="30" t="str">
        <f t="shared" si="78"/>
        <v>Africa→Nigeria→Lagos</v>
      </c>
      <c r="M518" s="44" t="s">
        <v>704</v>
      </c>
      <c r="N518" s="44" t="s">
        <v>710</v>
      </c>
      <c r="O518" s="44" t="s">
        <v>721</v>
      </c>
      <c r="P518" s="44" t="s">
        <v>733</v>
      </c>
      <c r="Q518" s="44" t="s">
        <v>1250</v>
      </c>
      <c r="R518" s="45">
        <v>66.400000000000006</v>
      </c>
      <c r="S518" s="45">
        <v>141.43</v>
      </c>
      <c r="T518" s="45" t="str">
        <f>IF('standardised dimensions'!$R518&lt;=_xlfn.PERCENTILE.INC( R518:R1139,0.25),"Low",IF(S518&lt;=_xlfn.PERCENTILE.INC(R518:R1139,0.5),"Medium","High"))</f>
        <v>Low</v>
      </c>
      <c r="U518" s="46">
        <v>0.107</v>
      </c>
      <c r="V518" s="43">
        <v>8</v>
      </c>
      <c r="W518" s="45">
        <f t="shared" si="72"/>
        <v>1010.3759200000001</v>
      </c>
      <c r="X518" s="45">
        <f t="shared" si="73"/>
        <v>531.20000000000005</v>
      </c>
      <c r="Y518" s="45">
        <f t="shared" si="79"/>
        <v>479.17592000000002</v>
      </c>
      <c r="Z518" s="46">
        <f t="shared" si="80"/>
        <v>0.47425508715607551</v>
      </c>
    </row>
    <row r="519" spans="1:26" x14ac:dyDescent="0.3">
      <c r="A519" s="35" t="s">
        <v>532</v>
      </c>
      <c r="B519" s="36">
        <v>45413</v>
      </c>
      <c r="C519" s="36" t="str">
        <f t="shared" si="74"/>
        <v>May-2024</v>
      </c>
      <c r="D519" s="36" t="str">
        <f t="shared" si="75"/>
        <v>Q2-2024</v>
      </c>
      <c r="E519" s="36">
        <v>45438</v>
      </c>
      <c r="F519" s="36">
        <f t="shared" si="76"/>
        <v>45438</v>
      </c>
      <c r="G519" s="37">
        <f t="shared" si="77"/>
        <v>25</v>
      </c>
      <c r="H519" s="29">
        <f>IF(Table1[[#This Row],[LeadTimeDays]]&lt;=7,1,0)</f>
        <v>0</v>
      </c>
      <c r="I519" s="38" t="s">
        <v>649</v>
      </c>
      <c r="J519" s="38" t="s">
        <v>656</v>
      </c>
      <c r="K519" s="38" t="s">
        <v>671</v>
      </c>
      <c r="L519" s="30" t="str">
        <f t="shared" si="78"/>
        <v>Europe→Germany→Berlin</v>
      </c>
      <c r="M519" s="38" t="s">
        <v>703</v>
      </c>
      <c r="N519" s="38" t="s">
        <v>707</v>
      </c>
      <c r="O519" s="38" t="s">
        <v>717</v>
      </c>
      <c r="P519" s="38" t="s">
        <v>729</v>
      </c>
      <c r="Q519" s="38" t="s">
        <v>1251</v>
      </c>
      <c r="R519" s="39">
        <v>930.71</v>
      </c>
      <c r="S519" s="39">
        <v>1625.42</v>
      </c>
      <c r="T519" s="39" t="str">
        <f>IF('standardised dimensions'!$R519&lt;=_xlfn.PERCENTILE.INC( R519:R1140,0.25),"Low",IF(S519&lt;=_xlfn.PERCENTILE.INC(R519:R1140,0.5),"Medium","High"))</f>
        <v>High</v>
      </c>
      <c r="U519" s="40">
        <v>0.13800000000000001</v>
      </c>
      <c r="V519" s="37">
        <v>7</v>
      </c>
      <c r="W519" s="39">
        <f t="shared" si="72"/>
        <v>9807.7842799999999</v>
      </c>
      <c r="X519" s="39">
        <f t="shared" si="73"/>
        <v>6514.97</v>
      </c>
      <c r="Y519" s="39">
        <f t="shared" si="79"/>
        <v>3292.8142799999996</v>
      </c>
      <c r="Z519" s="40">
        <f t="shared" si="80"/>
        <v>0.33573477821231196</v>
      </c>
    </row>
    <row r="520" spans="1:26" x14ac:dyDescent="0.3">
      <c r="A520" s="41" t="s">
        <v>533</v>
      </c>
      <c r="B520" s="42">
        <v>45047</v>
      </c>
      <c r="C520" s="42" t="str">
        <f t="shared" si="74"/>
        <v>May-2023</v>
      </c>
      <c r="D520" s="42" t="str">
        <f t="shared" si="75"/>
        <v>Q2-2023</v>
      </c>
      <c r="E520" s="42">
        <v>45064</v>
      </c>
      <c r="F520" s="42">
        <f t="shared" si="76"/>
        <v>45064</v>
      </c>
      <c r="G520" s="43">
        <f t="shared" si="77"/>
        <v>17</v>
      </c>
      <c r="H520" s="29">
        <f>IF(Table1[[#This Row],[LeadTimeDays]]&lt;=7,1,0)</f>
        <v>0</v>
      </c>
      <c r="I520" s="44" t="s">
        <v>646</v>
      </c>
      <c r="J520" s="44" t="s">
        <v>651</v>
      </c>
      <c r="K520" s="44" t="s">
        <v>663</v>
      </c>
      <c r="L520" s="30" t="str">
        <f t="shared" si="78"/>
        <v>Africa→Nigeria→Port Harcourt</v>
      </c>
      <c r="M520" s="44" t="s">
        <v>701</v>
      </c>
      <c r="N520" s="44" t="s">
        <v>711</v>
      </c>
      <c r="O520" s="44" t="s">
        <v>721</v>
      </c>
      <c r="P520" s="44" t="s">
        <v>727</v>
      </c>
      <c r="Q520" s="44" t="s">
        <v>1252</v>
      </c>
      <c r="R520" s="45">
        <v>327.97</v>
      </c>
      <c r="S520" s="45">
        <v>299.94</v>
      </c>
      <c r="T520" s="45" t="str">
        <f>IF('standardised dimensions'!$R520&lt;=_xlfn.PERCENTILE.INC( R520:R1141,0.25),"Low",IF(S520&lt;=_xlfn.PERCENTILE.INC(R520:R1141,0.5),"Medium","High"))</f>
        <v>Low</v>
      </c>
      <c r="U520" s="46">
        <v>4.9000000000000002E-2</v>
      </c>
      <c r="V520" s="43">
        <v>3</v>
      </c>
      <c r="W520" s="45">
        <f t="shared" si="72"/>
        <v>855.72881999999993</v>
      </c>
      <c r="X520" s="45">
        <f t="shared" si="73"/>
        <v>983.91000000000008</v>
      </c>
      <c r="Y520" s="45">
        <f t="shared" si="79"/>
        <v>-128.18118000000015</v>
      </c>
      <c r="Z520" s="46">
        <f t="shared" si="80"/>
        <v>-0.14979182306843442</v>
      </c>
    </row>
    <row r="521" spans="1:26" x14ac:dyDescent="0.3">
      <c r="A521" s="35" t="s">
        <v>534</v>
      </c>
      <c r="B521" s="36">
        <v>45482</v>
      </c>
      <c r="C521" s="36" t="str">
        <f t="shared" si="74"/>
        <v>Jul-2024</v>
      </c>
      <c r="D521" s="36" t="str">
        <f t="shared" si="75"/>
        <v>Q3-2024</v>
      </c>
      <c r="E521" s="36">
        <v>45512</v>
      </c>
      <c r="F521" s="36">
        <f t="shared" si="76"/>
        <v>45512</v>
      </c>
      <c r="G521" s="37">
        <f t="shared" si="77"/>
        <v>30</v>
      </c>
      <c r="H521" s="29">
        <f>IF(Table1[[#This Row],[LeadTimeDays]]&lt;=7,1,0)</f>
        <v>0</v>
      </c>
      <c r="I521" s="38" t="s">
        <v>649</v>
      </c>
      <c r="J521" s="38" t="s">
        <v>657</v>
      </c>
      <c r="K521" s="38" t="s">
        <v>673</v>
      </c>
      <c r="L521" s="30" t="str">
        <f t="shared" si="78"/>
        <v>Europe→France→Marseille</v>
      </c>
      <c r="M521" s="38" t="s">
        <v>701</v>
      </c>
      <c r="N521" s="38" t="s">
        <v>711</v>
      </c>
      <c r="O521" s="38" t="s">
        <v>713</v>
      </c>
      <c r="P521" s="38" t="s">
        <v>727</v>
      </c>
      <c r="Q521" s="38" t="s">
        <v>1253</v>
      </c>
      <c r="R521" s="39">
        <v>1062.3800000000001</v>
      </c>
      <c r="S521" s="39">
        <v>1503.96</v>
      </c>
      <c r="T521" s="39" t="str">
        <f>IF('standardised dimensions'!$R521&lt;=_xlfn.PERCENTILE.INC( R521:R1142,0.25),"Low",IF(S521&lt;=_xlfn.PERCENTILE.INC(R521:R1142,0.5),"Medium","High"))</f>
        <v>High</v>
      </c>
      <c r="U521" s="40">
        <v>0.18</v>
      </c>
      <c r="V521" s="37">
        <v>6</v>
      </c>
      <c r="W521" s="39">
        <f t="shared" si="72"/>
        <v>7399.4832000000006</v>
      </c>
      <c r="X521" s="39">
        <f t="shared" si="73"/>
        <v>6374.2800000000007</v>
      </c>
      <c r="Y521" s="39">
        <f t="shared" si="79"/>
        <v>1025.2031999999999</v>
      </c>
      <c r="Z521" s="40">
        <f t="shared" si="80"/>
        <v>0.13855064905073369</v>
      </c>
    </row>
    <row r="522" spans="1:26" x14ac:dyDescent="0.3">
      <c r="A522" s="41" t="s">
        <v>535</v>
      </c>
      <c r="B522" s="42">
        <v>45056</v>
      </c>
      <c r="C522" s="42" t="str">
        <f t="shared" si="74"/>
        <v>May-2023</v>
      </c>
      <c r="D522" s="42" t="str">
        <f t="shared" si="75"/>
        <v>Q2-2023</v>
      </c>
      <c r="E522" s="42">
        <v>45073</v>
      </c>
      <c r="F522" s="42">
        <f t="shared" si="76"/>
        <v>45073</v>
      </c>
      <c r="G522" s="43">
        <f t="shared" si="77"/>
        <v>17</v>
      </c>
      <c r="H522" s="29">
        <f>IF(Table1[[#This Row],[LeadTimeDays]]&lt;=7,1,0)</f>
        <v>0</v>
      </c>
      <c r="I522" s="44" t="s">
        <v>647</v>
      </c>
      <c r="J522" s="44" t="s">
        <v>654</v>
      </c>
      <c r="K522" s="44" t="s">
        <v>691</v>
      </c>
      <c r="L522" s="30" t="str">
        <f t="shared" si="78"/>
        <v>Asia→India→Mumbai</v>
      </c>
      <c r="M522" s="44" t="s">
        <v>704</v>
      </c>
      <c r="N522" s="44" t="s">
        <v>707</v>
      </c>
      <c r="O522" s="44" t="s">
        <v>724</v>
      </c>
      <c r="P522" s="44" t="s">
        <v>731</v>
      </c>
      <c r="Q522" s="44" t="s">
        <v>1254</v>
      </c>
      <c r="R522" s="45">
        <v>1286.1600000000001</v>
      </c>
      <c r="S522" s="45">
        <v>3101.11</v>
      </c>
      <c r="T522" s="45" t="str">
        <f>IF('standardised dimensions'!$R522&lt;=_xlfn.PERCENTILE.INC( R522:R1143,0.25),"Low",IF(S522&lt;=_xlfn.PERCENTILE.INC(R522:R1143,0.5),"Medium","High"))</f>
        <v>High</v>
      </c>
      <c r="U522" s="46">
        <v>0.1</v>
      </c>
      <c r="V522" s="43">
        <v>23</v>
      </c>
      <c r="W522" s="45">
        <f t="shared" si="72"/>
        <v>64192.976999999999</v>
      </c>
      <c r="X522" s="45">
        <f t="shared" si="73"/>
        <v>29581.68</v>
      </c>
      <c r="Y522" s="45">
        <f t="shared" si="79"/>
        <v>34611.296999999999</v>
      </c>
      <c r="Z522" s="46">
        <f t="shared" si="80"/>
        <v>0.53917575749758417</v>
      </c>
    </row>
    <row r="523" spans="1:26" x14ac:dyDescent="0.3">
      <c r="A523" s="35" t="s">
        <v>536</v>
      </c>
      <c r="B523" s="36">
        <v>45482</v>
      </c>
      <c r="C523" s="36" t="str">
        <f t="shared" si="74"/>
        <v>Jul-2024</v>
      </c>
      <c r="D523" s="36" t="str">
        <f t="shared" si="75"/>
        <v>Q3-2024</v>
      </c>
      <c r="E523" s="36">
        <v>45485</v>
      </c>
      <c r="F523" s="36">
        <f t="shared" si="76"/>
        <v>45485</v>
      </c>
      <c r="G523" s="37">
        <f t="shared" si="77"/>
        <v>3</v>
      </c>
      <c r="H523" s="29">
        <f>IF(Table1[[#This Row],[LeadTimeDays]]&lt;=7,1,0)</f>
        <v>1</v>
      </c>
      <c r="I523" s="38" t="s">
        <v>647</v>
      </c>
      <c r="J523" s="38" t="s">
        <v>659</v>
      </c>
      <c r="K523" s="38" t="s">
        <v>685</v>
      </c>
      <c r="L523" s="30" t="str">
        <f t="shared" si="78"/>
        <v>Asia→China→Shanghai</v>
      </c>
      <c r="M523" s="38" t="s">
        <v>705</v>
      </c>
      <c r="N523" s="38" t="s">
        <v>707</v>
      </c>
      <c r="O523" s="38" t="s">
        <v>726</v>
      </c>
      <c r="P523" s="38" t="s">
        <v>733</v>
      </c>
      <c r="Q523" s="38" t="s">
        <v>1255</v>
      </c>
      <c r="R523" s="39">
        <v>748.39</v>
      </c>
      <c r="S523" s="39">
        <v>979.42</v>
      </c>
      <c r="T523" s="39" t="str">
        <f>IF('standardised dimensions'!$R523&lt;=_xlfn.PERCENTILE.INC( R523:R1144,0.25),"Low",IF(S523&lt;=_xlfn.PERCENTILE.INC(R523:R1144,0.5),"Medium","High"))</f>
        <v>High</v>
      </c>
      <c r="U523" s="40">
        <v>0</v>
      </c>
      <c r="V523" s="37">
        <v>23</v>
      </c>
      <c r="W523" s="39">
        <f t="shared" si="72"/>
        <v>22526.66</v>
      </c>
      <c r="X523" s="39">
        <f t="shared" si="73"/>
        <v>17212.97</v>
      </c>
      <c r="Y523" s="39">
        <f t="shared" si="79"/>
        <v>5313.6899999999987</v>
      </c>
      <c r="Z523" s="40">
        <f t="shared" si="80"/>
        <v>0.23588450307324738</v>
      </c>
    </row>
    <row r="524" spans="1:26" x14ac:dyDescent="0.3">
      <c r="A524" s="41" t="s">
        <v>537</v>
      </c>
      <c r="B524" s="42">
        <v>45406</v>
      </c>
      <c r="C524" s="42" t="str">
        <f t="shared" si="74"/>
        <v>Apr-2024</v>
      </c>
      <c r="D524" s="42" t="str">
        <f t="shared" si="75"/>
        <v>Q2-2024</v>
      </c>
      <c r="E524" s="42">
        <v>45422</v>
      </c>
      <c r="F524" s="42">
        <f t="shared" si="76"/>
        <v>45422</v>
      </c>
      <c r="G524" s="43">
        <f t="shared" si="77"/>
        <v>16</v>
      </c>
      <c r="H524" s="29">
        <f>IF(Table1[[#This Row],[LeadTimeDays]]&lt;=7,1,0)</f>
        <v>0</v>
      </c>
      <c r="I524" s="44" t="s">
        <v>646</v>
      </c>
      <c r="J524" s="44" t="s">
        <v>650</v>
      </c>
      <c r="K524" s="44" t="s">
        <v>662</v>
      </c>
      <c r="L524" s="30" t="str">
        <f t="shared" si="78"/>
        <v>Africa→Kenya→Kisumu</v>
      </c>
      <c r="M524" s="44" t="s">
        <v>703</v>
      </c>
      <c r="N524" s="44" t="s">
        <v>708</v>
      </c>
      <c r="O524" s="44" t="s">
        <v>725</v>
      </c>
      <c r="P524" s="44" t="s">
        <v>732</v>
      </c>
      <c r="Q524" s="44" t="s">
        <v>1256</v>
      </c>
      <c r="R524" s="45">
        <v>513.30999999999995</v>
      </c>
      <c r="S524" s="45">
        <v>1186.26</v>
      </c>
      <c r="T524" s="45" t="str">
        <f>IF('standardised dimensions'!$R524&lt;=_xlfn.PERCENTILE.INC( R524:R1145,0.25),"Low",IF(S524&lt;=_xlfn.PERCENTILE.INC(R524:R1145,0.5),"Medium","High"))</f>
        <v>High</v>
      </c>
      <c r="U524" s="46">
        <v>9.4E-2</v>
      </c>
      <c r="V524" s="43">
        <v>15</v>
      </c>
      <c r="W524" s="45">
        <f t="shared" si="72"/>
        <v>16121.273400000002</v>
      </c>
      <c r="X524" s="45">
        <f t="shared" si="73"/>
        <v>7699.65</v>
      </c>
      <c r="Y524" s="45">
        <f t="shared" si="79"/>
        <v>8421.6234000000022</v>
      </c>
      <c r="Z524" s="46">
        <f t="shared" si="80"/>
        <v>0.52239194702820446</v>
      </c>
    </row>
    <row r="525" spans="1:26" x14ac:dyDescent="0.3">
      <c r="A525" s="35" t="s">
        <v>538</v>
      </c>
      <c r="B525" s="36">
        <v>45304</v>
      </c>
      <c r="C525" s="36" t="str">
        <f t="shared" si="74"/>
        <v>Jan-2024</v>
      </c>
      <c r="D525" s="36" t="str">
        <f t="shared" si="75"/>
        <v>Q1-2024</v>
      </c>
      <c r="E525" s="36">
        <v>45306</v>
      </c>
      <c r="F525" s="36">
        <f t="shared" si="76"/>
        <v>45306</v>
      </c>
      <c r="G525" s="37">
        <f t="shared" si="77"/>
        <v>2</v>
      </c>
      <c r="H525" s="29">
        <f>IF(Table1[[#This Row],[LeadTimeDays]]&lt;=7,1,0)</f>
        <v>1</v>
      </c>
      <c r="I525" s="38" t="s">
        <v>648</v>
      </c>
      <c r="J525" s="38" t="s">
        <v>660</v>
      </c>
      <c r="K525" s="38" t="s">
        <v>686</v>
      </c>
      <c r="L525" s="30" t="str">
        <f t="shared" si="78"/>
        <v>Americas→USA→San Francisco</v>
      </c>
      <c r="M525" s="38" t="s">
        <v>703</v>
      </c>
      <c r="N525" s="38" t="s">
        <v>711</v>
      </c>
      <c r="O525" s="38" t="s">
        <v>718</v>
      </c>
      <c r="P525" s="38" t="s">
        <v>727</v>
      </c>
      <c r="Q525" s="38" t="s">
        <v>1257</v>
      </c>
      <c r="R525" s="39">
        <v>1061.3699999999999</v>
      </c>
      <c r="S525" s="39">
        <v>1938.33</v>
      </c>
      <c r="T525" s="39" t="str">
        <f>IF('standardised dimensions'!$R525&lt;=_xlfn.PERCENTILE.INC( R525:R1146,0.25),"Low",IF(S525&lt;=_xlfn.PERCENTILE.INC(R525:R1146,0.5),"Medium","High"))</f>
        <v>High</v>
      </c>
      <c r="U525" s="40">
        <v>0.17</v>
      </c>
      <c r="V525" s="37">
        <v>4</v>
      </c>
      <c r="W525" s="39">
        <f t="shared" si="72"/>
        <v>6435.2555999999995</v>
      </c>
      <c r="X525" s="39">
        <f t="shared" si="73"/>
        <v>4245.4799999999996</v>
      </c>
      <c r="Y525" s="39">
        <f t="shared" si="79"/>
        <v>2189.7755999999999</v>
      </c>
      <c r="Z525" s="40">
        <f t="shared" si="80"/>
        <v>0.34027795259600879</v>
      </c>
    </row>
    <row r="526" spans="1:26" x14ac:dyDescent="0.3">
      <c r="A526" s="41" t="s">
        <v>539</v>
      </c>
      <c r="B526" s="42">
        <v>45398</v>
      </c>
      <c r="C526" s="42" t="str">
        <f t="shared" si="74"/>
        <v>Apr-2024</v>
      </c>
      <c r="D526" s="42" t="str">
        <f t="shared" si="75"/>
        <v>Q2-2024</v>
      </c>
      <c r="E526" s="42">
        <v>45409</v>
      </c>
      <c r="F526" s="42">
        <f t="shared" si="76"/>
        <v>45409</v>
      </c>
      <c r="G526" s="43">
        <f t="shared" si="77"/>
        <v>11</v>
      </c>
      <c r="H526" s="29">
        <f>IF(Table1[[#This Row],[LeadTimeDays]]&lt;=7,1,0)</f>
        <v>0</v>
      </c>
      <c r="I526" s="44" t="s">
        <v>646</v>
      </c>
      <c r="J526" s="44" t="s">
        <v>650</v>
      </c>
      <c r="K526" s="44" t="s">
        <v>678</v>
      </c>
      <c r="L526" s="30" t="str">
        <f t="shared" si="78"/>
        <v>Africa→Kenya→Nakuru</v>
      </c>
      <c r="M526" s="44" t="s">
        <v>706</v>
      </c>
      <c r="N526" s="44" t="s">
        <v>708</v>
      </c>
      <c r="O526" s="44" t="s">
        <v>726</v>
      </c>
      <c r="P526" s="44" t="s">
        <v>728</v>
      </c>
      <c r="Q526" s="44" t="s">
        <v>1258</v>
      </c>
      <c r="R526" s="45">
        <v>401.3</v>
      </c>
      <c r="S526" s="45">
        <v>826.47</v>
      </c>
      <c r="T526" s="45" t="str">
        <f>IF('standardised dimensions'!$R526&lt;=_xlfn.PERCENTILE.INC( R526:R1147,0.25),"Low",IF(S526&lt;=_xlfn.PERCENTILE.INC(R526:R1147,0.5),"Medium","High"))</f>
        <v>High</v>
      </c>
      <c r="U526" s="46">
        <v>0.22500000000000001</v>
      </c>
      <c r="V526" s="43">
        <v>13</v>
      </c>
      <c r="W526" s="45">
        <f t="shared" si="72"/>
        <v>8326.6852500000005</v>
      </c>
      <c r="X526" s="45">
        <f t="shared" si="73"/>
        <v>5216.9000000000005</v>
      </c>
      <c r="Y526" s="45">
        <f t="shared" si="79"/>
        <v>3109.7852499999999</v>
      </c>
      <c r="Z526" s="46">
        <f t="shared" si="80"/>
        <v>0.37347217489696755</v>
      </c>
    </row>
    <row r="527" spans="1:26" x14ac:dyDescent="0.3">
      <c r="A527" s="35" t="s">
        <v>540</v>
      </c>
      <c r="B527" s="36">
        <v>45695</v>
      </c>
      <c r="C527" s="36" t="str">
        <f t="shared" si="74"/>
        <v>Feb-2025</v>
      </c>
      <c r="D527" s="36" t="str">
        <f t="shared" si="75"/>
        <v>Q1-2025</v>
      </c>
      <c r="E527" s="36">
        <v>45704</v>
      </c>
      <c r="F527" s="36">
        <f t="shared" si="76"/>
        <v>45704</v>
      </c>
      <c r="G527" s="37">
        <f t="shared" si="77"/>
        <v>9</v>
      </c>
      <c r="H527" s="29">
        <f>IF(Table1[[#This Row],[LeadTimeDays]]&lt;=7,1,0)</f>
        <v>0</v>
      </c>
      <c r="I527" s="38" t="s">
        <v>646</v>
      </c>
      <c r="J527" s="38" t="s">
        <v>651</v>
      </c>
      <c r="K527" s="38" t="s">
        <v>665</v>
      </c>
      <c r="L527" s="30" t="str">
        <f t="shared" si="78"/>
        <v>Africa→Nigeria→Lagos</v>
      </c>
      <c r="M527" s="38" t="s">
        <v>705</v>
      </c>
      <c r="N527" s="38" t="s">
        <v>710</v>
      </c>
      <c r="O527" s="38" t="s">
        <v>712</v>
      </c>
      <c r="P527" s="38" t="s">
        <v>728</v>
      </c>
      <c r="Q527" s="38" t="s">
        <v>1259</v>
      </c>
      <c r="R527" s="39">
        <v>90.68</v>
      </c>
      <c r="S527" s="39">
        <v>118.17</v>
      </c>
      <c r="T527" s="39" t="str">
        <f>IF('standardised dimensions'!$R527&lt;=_xlfn.PERCENTILE.INC( R527:R1148,0.25),"Low",IF(S527&lt;=_xlfn.PERCENTILE.INC(R527:R1148,0.5),"Medium","High"))</f>
        <v>Low</v>
      </c>
      <c r="U527" s="40">
        <v>0.13500000000000001</v>
      </c>
      <c r="V527" s="37">
        <v>21</v>
      </c>
      <c r="W527" s="39">
        <f t="shared" si="72"/>
        <v>2146.5580500000001</v>
      </c>
      <c r="X527" s="39">
        <f t="shared" si="73"/>
        <v>1904.2800000000002</v>
      </c>
      <c r="Y527" s="39">
        <f t="shared" si="79"/>
        <v>242.27804999999989</v>
      </c>
      <c r="Z527" s="40">
        <f t="shared" si="80"/>
        <v>0.11286815653552899</v>
      </c>
    </row>
    <row r="528" spans="1:26" x14ac:dyDescent="0.3">
      <c r="A528" s="41" t="s">
        <v>541</v>
      </c>
      <c r="B528" s="42">
        <v>44938</v>
      </c>
      <c r="C528" s="42" t="str">
        <f t="shared" si="74"/>
        <v>Jan-2023</v>
      </c>
      <c r="D528" s="42" t="str">
        <f t="shared" si="75"/>
        <v>Q1-2023</v>
      </c>
      <c r="E528" s="42">
        <v>44952</v>
      </c>
      <c r="F528" s="42">
        <f t="shared" si="76"/>
        <v>44952</v>
      </c>
      <c r="G528" s="43">
        <f t="shared" si="77"/>
        <v>14</v>
      </c>
      <c r="H528" s="29">
        <f>IF(Table1[[#This Row],[LeadTimeDays]]&lt;=7,1,0)</f>
        <v>0</v>
      </c>
      <c r="I528" s="44" t="s">
        <v>647</v>
      </c>
      <c r="J528" s="44" t="s">
        <v>659</v>
      </c>
      <c r="K528" s="44" t="s">
        <v>676</v>
      </c>
      <c r="L528" s="30" t="str">
        <f t="shared" si="78"/>
        <v>Asia→China→Shenzhen</v>
      </c>
      <c r="M528" s="44" t="s">
        <v>703</v>
      </c>
      <c r="N528" s="44" t="s">
        <v>707</v>
      </c>
      <c r="O528" s="44" t="s">
        <v>724</v>
      </c>
      <c r="P528" s="44" t="s">
        <v>728</v>
      </c>
      <c r="Q528" s="44" t="s">
        <v>1260</v>
      </c>
      <c r="R528" s="45">
        <v>1083.0899999999999</v>
      </c>
      <c r="S528" s="45">
        <v>1425.87</v>
      </c>
      <c r="T528" s="45" t="str">
        <f>IF('standardised dimensions'!$R528&lt;=_xlfn.PERCENTILE.INC( R528:R1149,0.25),"Low",IF(S528&lt;=_xlfn.PERCENTILE.INC(R528:R1149,0.5),"Medium","High"))</f>
        <v>High</v>
      </c>
      <c r="U528" s="46">
        <v>0</v>
      </c>
      <c r="V528" s="43">
        <v>8</v>
      </c>
      <c r="W528" s="45">
        <f t="shared" si="72"/>
        <v>11406.96</v>
      </c>
      <c r="X528" s="45">
        <f t="shared" si="73"/>
        <v>8664.7199999999993</v>
      </c>
      <c r="Y528" s="45">
        <f t="shared" si="79"/>
        <v>2742.24</v>
      </c>
      <c r="Z528" s="46">
        <f t="shared" si="80"/>
        <v>0.24040059752992909</v>
      </c>
    </row>
    <row r="529" spans="1:26" x14ac:dyDescent="0.3">
      <c r="A529" s="35" t="s">
        <v>542</v>
      </c>
      <c r="B529" s="36">
        <v>45448</v>
      </c>
      <c r="C529" s="36" t="str">
        <f t="shared" si="74"/>
        <v>Jun-2024</v>
      </c>
      <c r="D529" s="36" t="str">
        <f t="shared" si="75"/>
        <v>Q2-2024</v>
      </c>
      <c r="E529" s="36">
        <v>45466</v>
      </c>
      <c r="F529" s="36">
        <f t="shared" si="76"/>
        <v>45466</v>
      </c>
      <c r="G529" s="37">
        <f t="shared" si="77"/>
        <v>18</v>
      </c>
      <c r="H529" s="29">
        <f>IF(Table1[[#This Row],[LeadTimeDays]]&lt;=7,1,0)</f>
        <v>0</v>
      </c>
      <c r="I529" s="38" t="s">
        <v>646</v>
      </c>
      <c r="J529" s="38" t="s">
        <v>650</v>
      </c>
      <c r="K529" s="38" t="s">
        <v>664</v>
      </c>
      <c r="L529" s="30" t="str">
        <f t="shared" si="78"/>
        <v>Africa→Kenya→Nairobi</v>
      </c>
      <c r="M529" s="38" t="s">
        <v>704</v>
      </c>
      <c r="N529" s="38" t="s">
        <v>710</v>
      </c>
      <c r="O529" s="38" t="s">
        <v>726</v>
      </c>
      <c r="P529" s="38" t="s">
        <v>731</v>
      </c>
      <c r="Q529" s="38" t="s">
        <v>1261</v>
      </c>
      <c r="R529" s="39">
        <v>1208.74</v>
      </c>
      <c r="S529" s="39">
        <v>1594.78</v>
      </c>
      <c r="T529" s="39" t="str">
        <f>IF('standardised dimensions'!$R529&lt;=_xlfn.PERCENTILE.INC( R529:R1150,0.25),"Low",IF(S529&lt;=_xlfn.PERCENTILE.INC(R529:R1150,0.5),"Medium","High"))</f>
        <v>High</v>
      </c>
      <c r="U529" s="40">
        <v>5.8999999999999997E-2</v>
      </c>
      <c r="V529" s="37">
        <v>39</v>
      </c>
      <c r="W529" s="39">
        <f t="shared" si="72"/>
        <v>58526.83122</v>
      </c>
      <c r="X529" s="39">
        <f t="shared" si="73"/>
        <v>47140.86</v>
      </c>
      <c r="Y529" s="39">
        <f t="shared" si="79"/>
        <v>11385.971219999999</v>
      </c>
      <c r="Z529" s="40">
        <f t="shared" si="80"/>
        <v>0.1945427589817838</v>
      </c>
    </row>
    <row r="530" spans="1:26" x14ac:dyDescent="0.3">
      <c r="A530" s="41" t="s">
        <v>543</v>
      </c>
      <c r="B530" s="42">
        <v>45162</v>
      </c>
      <c r="C530" s="42" t="str">
        <f t="shared" si="74"/>
        <v>Aug-2023</v>
      </c>
      <c r="D530" s="42" t="str">
        <f t="shared" si="75"/>
        <v>Q3-2023</v>
      </c>
      <c r="E530" s="42">
        <v>45189</v>
      </c>
      <c r="F530" s="42">
        <f t="shared" si="76"/>
        <v>45189</v>
      </c>
      <c r="G530" s="43">
        <f t="shared" si="77"/>
        <v>27</v>
      </c>
      <c r="H530" s="29">
        <f>IF(Table1[[#This Row],[LeadTimeDays]]&lt;=7,1,0)</f>
        <v>0</v>
      </c>
      <c r="I530" s="44" t="s">
        <v>646</v>
      </c>
      <c r="J530" s="44" t="s">
        <v>661</v>
      </c>
      <c r="K530" s="44" t="s">
        <v>687</v>
      </c>
      <c r="L530" s="30" t="str">
        <f t="shared" si="78"/>
        <v>Africa→South Africa→Durban</v>
      </c>
      <c r="M530" s="44" t="s">
        <v>705</v>
      </c>
      <c r="N530" s="44" t="s">
        <v>709</v>
      </c>
      <c r="O530" s="44" t="s">
        <v>724</v>
      </c>
      <c r="P530" s="44" t="s">
        <v>728</v>
      </c>
      <c r="Q530" s="44" t="s">
        <v>1262</v>
      </c>
      <c r="R530" s="45">
        <v>1399.64</v>
      </c>
      <c r="S530" s="45">
        <v>3342.11</v>
      </c>
      <c r="T530" s="45" t="str">
        <f>IF('standardised dimensions'!$R530&lt;=_xlfn.PERCENTILE.INC( R530:R1151,0.25),"Low",IF(S530&lt;=_xlfn.PERCENTILE.INC(R530:R1151,0.5),"Medium","High"))</f>
        <v>High</v>
      </c>
      <c r="U530" s="46">
        <v>0</v>
      </c>
      <c r="V530" s="43">
        <v>10</v>
      </c>
      <c r="W530" s="45">
        <f t="shared" si="72"/>
        <v>33421.1</v>
      </c>
      <c r="X530" s="45">
        <f t="shared" si="73"/>
        <v>13996.400000000001</v>
      </c>
      <c r="Y530" s="45">
        <f t="shared" si="79"/>
        <v>19424.699999999997</v>
      </c>
      <c r="Z530" s="46">
        <f t="shared" si="80"/>
        <v>0.58121067229983447</v>
      </c>
    </row>
    <row r="531" spans="1:26" x14ac:dyDescent="0.3">
      <c r="A531" s="35" t="s">
        <v>544</v>
      </c>
      <c r="B531" s="36">
        <v>45316</v>
      </c>
      <c r="C531" s="36" t="str">
        <f t="shared" si="74"/>
        <v>Jan-2024</v>
      </c>
      <c r="D531" s="36" t="str">
        <f t="shared" si="75"/>
        <v>Q1-2024</v>
      </c>
      <c r="E531" s="36">
        <v>45330</v>
      </c>
      <c r="F531" s="36">
        <f t="shared" si="76"/>
        <v>45330</v>
      </c>
      <c r="G531" s="37">
        <f t="shared" si="77"/>
        <v>14</v>
      </c>
      <c r="H531" s="29">
        <f>IF(Table1[[#This Row],[LeadTimeDays]]&lt;=7,1,0)</f>
        <v>0</v>
      </c>
      <c r="I531" s="38" t="s">
        <v>647</v>
      </c>
      <c r="J531" s="38" t="s">
        <v>652</v>
      </c>
      <c r="K531" s="38" t="s">
        <v>666</v>
      </c>
      <c r="L531" s="30" t="str">
        <f t="shared" si="78"/>
        <v>Asia→Japan→Osaka</v>
      </c>
      <c r="M531" s="38" t="s">
        <v>704</v>
      </c>
      <c r="N531" s="38" t="s">
        <v>709</v>
      </c>
      <c r="O531" s="38" t="s">
        <v>714</v>
      </c>
      <c r="P531" s="38" t="s">
        <v>729</v>
      </c>
      <c r="Q531" s="38" t="s">
        <v>1263</v>
      </c>
      <c r="R531" s="39">
        <v>937.16</v>
      </c>
      <c r="S531" s="39">
        <v>1069.77</v>
      </c>
      <c r="T531" s="39" t="str">
        <f>IF('standardised dimensions'!$R531&lt;=_xlfn.PERCENTILE.INC( R531:R1152,0.25),"Low",IF(S531&lt;=_xlfn.PERCENTILE.INC(R531:R1152,0.5),"Medium","High"))</f>
        <v>High</v>
      </c>
      <c r="U531" s="40">
        <v>3.7999999999999999E-2</v>
      </c>
      <c r="V531" s="37">
        <v>9</v>
      </c>
      <c r="W531" s="39">
        <f t="shared" si="72"/>
        <v>9262.0686600000008</v>
      </c>
      <c r="X531" s="39">
        <f t="shared" si="73"/>
        <v>8434.44</v>
      </c>
      <c r="Y531" s="39">
        <f t="shared" si="79"/>
        <v>827.62866000000031</v>
      </c>
      <c r="Z531" s="40">
        <f t="shared" si="80"/>
        <v>8.9356783066645962E-2</v>
      </c>
    </row>
    <row r="532" spans="1:26" x14ac:dyDescent="0.3">
      <c r="A532" s="41" t="s">
        <v>545</v>
      </c>
      <c r="B532" s="42">
        <v>45727</v>
      </c>
      <c r="C532" s="42" t="str">
        <f t="shared" si="74"/>
        <v>Mar-2025</v>
      </c>
      <c r="D532" s="42" t="str">
        <f t="shared" si="75"/>
        <v>Q1-2025</v>
      </c>
      <c r="E532" s="42">
        <v>45742</v>
      </c>
      <c r="F532" s="42">
        <f t="shared" si="76"/>
        <v>45742</v>
      </c>
      <c r="G532" s="43">
        <f t="shared" si="77"/>
        <v>15</v>
      </c>
      <c r="H532" s="29">
        <f>IF(Table1[[#This Row],[LeadTimeDays]]&lt;=7,1,0)</f>
        <v>0</v>
      </c>
      <c r="I532" s="44" t="s">
        <v>649</v>
      </c>
      <c r="J532" s="44" t="s">
        <v>656</v>
      </c>
      <c r="K532" s="44" t="s">
        <v>671</v>
      </c>
      <c r="L532" s="30" t="str">
        <f t="shared" si="78"/>
        <v>Europe→Germany→Berlin</v>
      </c>
      <c r="M532" s="44" t="s">
        <v>705</v>
      </c>
      <c r="N532" s="44" t="s">
        <v>708</v>
      </c>
      <c r="O532" s="44" t="s">
        <v>714</v>
      </c>
      <c r="P532" s="44" t="s">
        <v>730</v>
      </c>
      <c r="Q532" s="44" t="s">
        <v>1264</v>
      </c>
      <c r="R532" s="45">
        <v>116.97</v>
      </c>
      <c r="S532" s="45">
        <v>140.82</v>
      </c>
      <c r="T532" s="45" t="str">
        <f>IF('standardised dimensions'!$R532&lt;=_xlfn.PERCENTILE.INC( R532:R1153,0.25),"Low",IF(S532&lt;=_xlfn.PERCENTILE.INC(R532:R1153,0.5),"Medium","High"))</f>
        <v>Low</v>
      </c>
      <c r="U532" s="46">
        <v>0.122</v>
      </c>
      <c r="V532" s="43">
        <v>5</v>
      </c>
      <c r="W532" s="45">
        <f t="shared" si="72"/>
        <v>618.19979999999987</v>
      </c>
      <c r="X532" s="45">
        <f t="shared" si="73"/>
        <v>584.85</v>
      </c>
      <c r="Y532" s="45">
        <f t="shared" si="79"/>
        <v>33.349799999999846</v>
      </c>
      <c r="Z532" s="46">
        <f t="shared" si="80"/>
        <v>5.3946636669891926E-2</v>
      </c>
    </row>
    <row r="533" spans="1:26" x14ac:dyDescent="0.3">
      <c r="A533" s="35" t="s">
        <v>546</v>
      </c>
      <c r="B533" s="36">
        <v>45769</v>
      </c>
      <c r="C533" s="36" t="str">
        <f t="shared" si="74"/>
        <v>Apr-2025</v>
      </c>
      <c r="D533" s="36" t="str">
        <f t="shared" si="75"/>
        <v>Q2-2025</v>
      </c>
      <c r="E533" s="36">
        <v>45789</v>
      </c>
      <c r="F533" s="36">
        <f t="shared" si="76"/>
        <v>45789</v>
      </c>
      <c r="G533" s="37">
        <f t="shared" si="77"/>
        <v>20</v>
      </c>
      <c r="H533" s="29">
        <f>IF(Table1[[#This Row],[LeadTimeDays]]&lt;=7,1,0)</f>
        <v>0</v>
      </c>
      <c r="I533" s="38" t="s">
        <v>649</v>
      </c>
      <c r="J533" s="38" t="s">
        <v>657</v>
      </c>
      <c r="K533" s="38" t="s">
        <v>679</v>
      </c>
      <c r="L533" s="30" t="str">
        <f t="shared" si="78"/>
        <v>Europe→France→Lyon</v>
      </c>
      <c r="M533" s="38" t="s">
        <v>706</v>
      </c>
      <c r="N533" s="38" t="s">
        <v>709</v>
      </c>
      <c r="O533" s="38" t="s">
        <v>723</v>
      </c>
      <c r="P533" s="38" t="s">
        <v>732</v>
      </c>
      <c r="Q533" s="38" t="s">
        <v>1265</v>
      </c>
      <c r="R533" s="39">
        <v>59.51</v>
      </c>
      <c r="S533" s="39">
        <v>67.040000000000006</v>
      </c>
      <c r="T533" s="39" t="str">
        <f>IF('standardised dimensions'!$R533&lt;=_xlfn.PERCENTILE.INC( R533:R1154,0.25),"Low",IF(S533&lt;=_xlfn.PERCENTILE.INC(R533:R1154,0.5),"Medium","High"))</f>
        <v>Low</v>
      </c>
      <c r="U533" s="40">
        <v>0.114</v>
      </c>
      <c r="V533" s="37">
        <v>9</v>
      </c>
      <c r="W533" s="39">
        <f t="shared" si="72"/>
        <v>534.57695999999999</v>
      </c>
      <c r="X533" s="39">
        <f t="shared" si="73"/>
        <v>535.59</v>
      </c>
      <c r="Y533" s="39">
        <f t="shared" si="79"/>
        <v>-1.0130400000000463</v>
      </c>
      <c r="Z533" s="40">
        <f t="shared" si="80"/>
        <v>-1.8950311663264469E-3</v>
      </c>
    </row>
    <row r="534" spans="1:26" x14ac:dyDescent="0.3">
      <c r="A534" s="41" t="s">
        <v>547</v>
      </c>
      <c r="B534" s="42">
        <v>45155</v>
      </c>
      <c r="C534" s="42" t="str">
        <f t="shared" si="74"/>
        <v>Aug-2023</v>
      </c>
      <c r="D534" s="42" t="str">
        <f t="shared" si="75"/>
        <v>Q3-2023</v>
      </c>
      <c r="E534" s="42">
        <v>45172</v>
      </c>
      <c r="F534" s="42">
        <f t="shared" si="76"/>
        <v>45172</v>
      </c>
      <c r="G534" s="43">
        <f t="shared" si="77"/>
        <v>17</v>
      </c>
      <c r="H534" s="29">
        <f>IF(Table1[[#This Row],[LeadTimeDays]]&lt;=7,1,0)</f>
        <v>0</v>
      </c>
      <c r="I534" s="44" t="s">
        <v>646</v>
      </c>
      <c r="J534" s="44" t="s">
        <v>661</v>
      </c>
      <c r="K534" s="44" t="s">
        <v>687</v>
      </c>
      <c r="L534" s="30" t="str">
        <f t="shared" si="78"/>
        <v>Africa→South Africa→Durban</v>
      </c>
      <c r="M534" s="44" t="s">
        <v>706</v>
      </c>
      <c r="N534" s="44" t="s">
        <v>707</v>
      </c>
      <c r="O534" s="44" t="s">
        <v>720</v>
      </c>
      <c r="P534" s="44" t="s">
        <v>730</v>
      </c>
      <c r="Q534" s="44" t="s">
        <v>1266</v>
      </c>
      <c r="R534" s="45">
        <v>676.37</v>
      </c>
      <c r="S534" s="45">
        <v>1276.67</v>
      </c>
      <c r="T534" s="45" t="str">
        <f>IF('standardised dimensions'!$R534&lt;=_xlfn.PERCENTILE.INC( R534:R1155,0.25),"Low",IF(S534&lt;=_xlfn.PERCENTILE.INC(R534:R1155,0.5),"Medium","High"))</f>
        <v>High</v>
      </c>
      <c r="U534" s="46">
        <v>6.6000000000000003E-2</v>
      </c>
      <c r="V534" s="43">
        <v>10</v>
      </c>
      <c r="W534" s="45">
        <f t="shared" si="72"/>
        <v>11924.0978</v>
      </c>
      <c r="X534" s="45">
        <f t="shared" si="73"/>
        <v>6763.7</v>
      </c>
      <c r="Y534" s="45">
        <f t="shared" si="79"/>
        <v>5160.3977999999997</v>
      </c>
      <c r="Z534" s="46">
        <f t="shared" si="80"/>
        <v>0.4327705027712872</v>
      </c>
    </row>
    <row r="535" spans="1:26" x14ac:dyDescent="0.3">
      <c r="A535" s="35" t="s">
        <v>548</v>
      </c>
      <c r="B535" s="36">
        <v>45832</v>
      </c>
      <c r="C535" s="36" t="str">
        <f t="shared" si="74"/>
        <v>Jun-2025</v>
      </c>
      <c r="D535" s="36" t="str">
        <f t="shared" si="75"/>
        <v>Q2-2025</v>
      </c>
      <c r="E535" s="36">
        <v>45852</v>
      </c>
      <c r="F535" s="36">
        <f t="shared" si="76"/>
        <v>45852</v>
      </c>
      <c r="G535" s="37">
        <f t="shared" si="77"/>
        <v>20</v>
      </c>
      <c r="H535" s="29">
        <f>IF(Table1[[#This Row],[LeadTimeDays]]&lt;=7,1,0)</f>
        <v>0</v>
      </c>
      <c r="I535" s="38" t="s">
        <v>646</v>
      </c>
      <c r="J535" s="38" t="s">
        <v>661</v>
      </c>
      <c r="K535" s="38" t="s">
        <v>682</v>
      </c>
      <c r="L535" s="30" t="str">
        <f t="shared" si="78"/>
        <v>Africa→South Africa→Johannesburg</v>
      </c>
      <c r="M535" s="38" t="s">
        <v>706</v>
      </c>
      <c r="N535" s="38" t="s">
        <v>709</v>
      </c>
      <c r="O535" s="38" t="s">
        <v>713</v>
      </c>
      <c r="P535" s="38" t="s">
        <v>731</v>
      </c>
      <c r="Q535" s="38" t="s">
        <v>1267</v>
      </c>
      <c r="R535" s="39">
        <v>1151.06</v>
      </c>
      <c r="S535" s="39">
        <v>2821.36</v>
      </c>
      <c r="T535" s="39" t="str">
        <f>IF('standardised dimensions'!$R535&lt;=_xlfn.PERCENTILE.INC( R535:R1156,0.25),"Low",IF(S535&lt;=_xlfn.PERCENTILE.INC(R535:R1156,0.5),"Medium","High"))</f>
        <v>High</v>
      </c>
      <c r="U535" s="40">
        <v>0.248</v>
      </c>
      <c r="V535" s="37">
        <v>20</v>
      </c>
      <c r="W535" s="39">
        <f t="shared" si="72"/>
        <v>42433.254400000005</v>
      </c>
      <c r="X535" s="39">
        <f t="shared" si="73"/>
        <v>23021.199999999997</v>
      </c>
      <c r="Y535" s="39">
        <f t="shared" si="79"/>
        <v>19412.054400000008</v>
      </c>
      <c r="Z535" s="40">
        <f t="shared" si="80"/>
        <v>0.45747267501594235</v>
      </c>
    </row>
    <row r="536" spans="1:26" x14ac:dyDescent="0.3">
      <c r="A536" s="41" t="s">
        <v>549</v>
      </c>
      <c r="B536" s="42">
        <v>45667</v>
      </c>
      <c r="C536" s="42" t="str">
        <f t="shared" si="74"/>
        <v>Jan-2025</v>
      </c>
      <c r="D536" s="42" t="str">
        <f t="shared" si="75"/>
        <v>Q1-2025</v>
      </c>
      <c r="E536" s="42">
        <v>45694</v>
      </c>
      <c r="F536" s="42">
        <f t="shared" si="76"/>
        <v>45694</v>
      </c>
      <c r="G536" s="43">
        <f t="shared" si="77"/>
        <v>27</v>
      </c>
      <c r="H536" s="29">
        <f>IF(Table1[[#This Row],[LeadTimeDays]]&lt;=7,1,0)</f>
        <v>0</v>
      </c>
      <c r="I536" s="44" t="s">
        <v>648</v>
      </c>
      <c r="J536" s="44" t="s">
        <v>655</v>
      </c>
      <c r="K536" s="44" t="s">
        <v>672</v>
      </c>
      <c r="L536" s="30" t="str">
        <f t="shared" si="78"/>
        <v>Americas→Brazil→Brasília</v>
      </c>
      <c r="M536" s="44" t="s">
        <v>703</v>
      </c>
      <c r="N536" s="44" t="s">
        <v>707</v>
      </c>
      <c r="O536" s="44" t="s">
        <v>717</v>
      </c>
      <c r="P536" s="44" t="s">
        <v>731</v>
      </c>
      <c r="Q536" s="44" t="s">
        <v>1268</v>
      </c>
      <c r="R536" s="45">
        <v>725.62</v>
      </c>
      <c r="S536" s="45">
        <v>1559.19</v>
      </c>
      <c r="T536" s="45" t="str">
        <f>IF('standardised dimensions'!$R536&lt;=_xlfn.PERCENTILE.INC( R536:R1157,0.25),"Low",IF(S536&lt;=_xlfn.PERCENTILE.INC(R536:R1157,0.5),"Medium","High"))</f>
        <v>High</v>
      </c>
      <c r="U536" s="46">
        <v>0.19</v>
      </c>
      <c r="V536" s="43">
        <v>12</v>
      </c>
      <c r="W536" s="45">
        <f t="shared" si="72"/>
        <v>15155.326800000001</v>
      </c>
      <c r="X536" s="45">
        <f t="shared" si="73"/>
        <v>8707.44</v>
      </c>
      <c r="Y536" s="45">
        <f t="shared" si="79"/>
        <v>6447.8868000000002</v>
      </c>
      <c r="Z536" s="46">
        <f t="shared" si="80"/>
        <v>0.42545349797405885</v>
      </c>
    </row>
    <row r="537" spans="1:26" x14ac:dyDescent="0.3">
      <c r="A537" s="35" t="s">
        <v>550</v>
      </c>
      <c r="B537" s="36">
        <v>45108</v>
      </c>
      <c r="C537" s="36" t="str">
        <f t="shared" si="74"/>
        <v>Jul-2023</v>
      </c>
      <c r="D537" s="36" t="str">
        <f t="shared" si="75"/>
        <v>Q3-2023</v>
      </c>
      <c r="E537" s="36">
        <v>45118</v>
      </c>
      <c r="F537" s="36">
        <f t="shared" si="76"/>
        <v>45118</v>
      </c>
      <c r="G537" s="37">
        <f t="shared" si="77"/>
        <v>10</v>
      </c>
      <c r="H537" s="29">
        <f>IF(Table1[[#This Row],[LeadTimeDays]]&lt;=7,1,0)</f>
        <v>0</v>
      </c>
      <c r="I537" s="38" t="s">
        <v>649</v>
      </c>
      <c r="J537" s="38" t="s">
        <v>657</v>
      </c>
      <c r="K537" s="38" t="s">
        <v>690</v>
      </c>
      <c r="L537" s="30" t="str">
        <f t="shared" si="78"/>
        <v>Europe→France→Paris</v>
      </c>
      <c r="M537" s="38" t="s">
        <v>701</v>
      </c>
      <c r="N537" s="38" t="s">
        <v>711</v>
      </c>
      <c r="O537" s="38" t="s">
        <v>721</v>
      </c>
      <c r="P537" s="38" t="s">
        <v>729</v>
      </c>
      <c r="Q537" s="38" t="s">
        <v>1269</v>
      </c>
      <c r="R537" s="39">
        <v>479.5</v>
      </c>
      <c r="S537" s="39">
        <v>656.66</v>
      </c>
      <c r="T537" s="39" t="str">
        <f>IF('standardised dimensions'!$R537&lt;=_xlfn.PERCENTILE.INC( R537:R1158,0.25),"Low",IF(S537&lt;=_xlfn.PERCENTILE.INC(R537:R1158,0.5),"Medium","High"))</f>
        <v>Medium</v>
      </c>
      <c r="U537" s="40">
        <v>0.14899999999999999</v>
      </c>
      <c r="V537" s="37">
        <v>14</v>
      </c>
      <c r="W537" s="39">
        <f t="shared" si="72"/>
        <v>7823.4472399999995</v>
      </c>
      <c r="X537" s="39">
        <f t="shared" si="73"/>
        <v>6713</v>
      </c>
      <c r="Y537" s="39">
        <f t="shared" si="79"/>
        <v>1110.4472399999995</v>
      </c>
      <c r="Z537" s="40">
        <f t="shared" si="80"/>
        <v>0.14193835606412289</v>
      </c>
    </row>
    <row r="538" spans="1:26" x14ac:dyDescent="0.3">
      <c r="A538" s="41" t="s">
        <v>551</v>
      </c>
      <c r="B538" s="42">
        <v>45520</v>
      </c>
      <c r="C538" s="42" t="str">
        <f t="shared" si="74"/>
        <v>Aug-2024</v>
      </c>
      <c r="D538" s="42" t="str">
        <f t="shared" si="75"/>
        <v>Q3-2024</v>
      </c>
      <c r="E538" s="42">
        <v>45530</v>
      </c>
      <c r="F538" s="42">
        <f t="shared" si="76"/>
        <v>45530</v>
      </c>
      <c r="G538" s="43">
        <f t="shared" si="77"/>
        <v>10</v>
      </c>
      <c r="H538" s="29">
        <f>IF(Table1[[#This Row],[LeadTimeDays]]&lt;=7,1,0)</f>
        <v>0</v>
      </c>
      <c r="I538" s="44" t="s">
        <v>648</v>
      </c>
      <c r="J538" s="44" t="s">
        <v>660</v>
      </c>
      <c r="K538" s="44" t="s">
        <v>677</v>
      </c>
      <c r="L538" s="30" t="str">
        <f t="shared" si="78"/>
        <v>Americas→USA→Chicago</v>
      </c>
      <c r="M538" s="44" t="s">
        <v>701</v>
      </c>
      <c r="N538" s="44" t="s">
        <v>710</v>
      </c>
      <c r="O538" s="44" t="s">
        <v>716</v>
      </c>
      <c r="P538" s="44" t="s">
        <v>731</v>
      </c>
      <c r="Q538" s="44" t="s">
        <v>1121</v>
      </c>
      <c r="R538" s="45">
        <v>1291.7</v>
      </c>
      <c r="S538" s="45">
        <v>2657.84</v>
      </c>
      <c r="T538" s="45" t="str">
        <f>IF('standardised dimensions'!$R538&lt;=_xlfn.PERCENTILE.INC( R538:R1159,0.25),"Low",IF(S538&lt;=_xlfn.PERCENTILE.INC(R538:R1159,0.5),"Medium","High"))</f>
        <v>High</v>
      </c>
      <c r="U538" s="46">
        <v>8.6999999999999994E-2</v>
      </c>
      <c r="V538" s="43">
        <v>21</v>
      </c>
      <c r="W538" s="45">
        <f t="shared" si="72"/>
        <v>50958.766320000002</v>
      </c>
      <c r="X538" s="45">
        <f t="shared" si="73"/>
        <v>27125.7</v>
      </c>
      <c r="Y538" s="45">
        <f t="shared" si="79"/>
        <v>23833.066320000002</v>
      </c>
      <c r="Z538" s="46">
        <f t="shared" si="80"/>
        <v>0.46769315745083367</v>
      </c>
    </row>
    <row r="539" spans="1:26" x14ac:dyDescent="0.3">
      <c r="A539" s="35" t="s">
        <v>552</v>
      </c>
      <c r="B539" s="36">
        <v>45114</v>
      </c>
      <c r="C539" s="36" t="str">
        <f t="shared" si="74"/>
        <v>Jul-2023</v>
      </c>
      <c r="D539" s="36" t="str">
        <f t="shared" si="75"/>
        <v>Q3-2023</v>
      </c>
      <c r="E539" s="36">
        <v>45120</v>
      </c>
      <c r="F539" s="36">
        <f t="shared" si="76"/>
        <v>45120</v>
      </c>
      <c r="G539" s="37">
        <f t="shared" si="77"/>
        <v>6</v>
      </c>
      <c r="H539" s="29">
        <f>IF(Table1[[#This Row],[LeadTimeDays]]&lt;=7,1,0)</f>
        <v>1</v>
      </c>
      <c r="I539" s="38" t="s">
        <v>646</v>
      </c>
      <c r="J539" s="38" t="s">
        <v>661</v>
      </c>
      <c r="K539" s="38" t="s">
        <v>695</v>
      </c>
      <c r="L539" s="30" t="str">
        <f t="shared" si="78"/>
        <v>Africa→South Africa→Cape Town</v>
      </c>
      <c r="M539" s="38" t="s">
        <v>705</v>
      </c>
      <c r="N539" s="38" t="s">
        <v>709</v>
      </c>
      <c r="O539" s="38" t="s">
        <v>717</v>
      </c>
      <c r="P539" s="38" t="s">
        <v>733</v>
      </c>
      <c r="Q539" s="38" t="s">
        <v>1270</v>
      </c>
      <c r="R539" s="39">
        <v>612.59</v>
      </c>
      <c r="S539" s="39">
        <v>1424.74</v>
      </c>
      <c r="T539" s="39" t="str">
        <f>IF('standardised dimensions'!$R539&lt;=_xlfn.PERCENTILE.INC( R539:R1160,0.25),"Low",IF(S539&lt;=_xlfn.PERCENTILE.INC(R539:R1160,0.5),"Medium","High"))</f>
        <v>High</v>
      </c>
      <c r="U539" s="40">
        <v>4.3999999999999997E-2</v>
      </c>
      <c r="V539" s="37">
        <v>15</v>
      </c>
      <c r="W539" s="39">
        <f t="shared" si="72"/>
        <v>20430.771599999996</v>
      </c>
      <c r="X539" s="39">
        <f t="shared" si="73"/>
        <v>9188.85</v>
      </c>
      <c r="Y539" s="39">
        <f t="shared" si="79"/>
        <v>11241.921599999996</v>
      </c>
      <c r="Z539" s="40">
        <f t="shared" si="80"/>
        <v>0.55024459281802152</v>
      </c>
    </row>
    <row r="540" spans="1:26" x14ac:dyDescent="0.3">
      <c r="A540" s="41" t="s">
        <v>553</v>
      </c>
      <c r="B540" s="42">
        <v>45288</v>
      </c>
      <c r="C540" s="42" t="str">
        <f t="shared" si="74"/>
        <v>Dec-2023</v>
      </c>
      <c r="D540" s="42" t="str">
        <f t="shared" si="75"/>
        <v>Q4-2023</v>
      </c>
      <c r="E540" s="42">
        <v>45292</v>
      </c>
      <c r="F540" s="42">
        <f t="shared" si="76"/>
        <v>45292</v>
      </c>
      <c r="G540" s="43">
        <f t="shared" si="77"/>
        <v>4</v>
      </c>
      <c r="H540" s="29">
        <f>IF(Table1[[#This Row],[LeadTimeDays]]&lt;=7,1,0)</f>
        <v>1</v>
      </c>
      <c r="I540" s="44" t="s">
        <v>646</v>
      </c>
      <c r="J540" s="44" t="s">
        <v>661</v>
      </c>
      <c r="K540" s="44" t="s">
        <v>695</v>
      </c>
      <c r="L540" s="30" t="str">
        <f t="shared" si="78"/>
        <v>Africa→South Africa→Cape Town</v>
      </c>
      <c r="M540" s="44" t="s">
        <v>702</v>
      </c>
      <c r="N540" s="44" t="s">
        <v>710</v>
      </c>
      <c r="O540" s="44" t="s">
        <v>720</v>
      </c>
      <c r="P540" s="44" t="s">
        <v>728</v>
      </c>
      <c r="Q540" s="44" t="s">
        <v>1271</v>
      </c>
      <c r="R540" s="45">
        <v>1141.8</v>
      </c>
      <c r="S540" s="45">
        <v>2318.7399999999998</v>
      </c>
      <c r="T540" s="45" t="str">
        <f>IF('standardised dimensions'!$R540&lt;=_xlfn.PERCENTILE.INC( R540:R1161,0.25),"Low",IF(S540&lt;=_xlfn.PERCENTILE.INC(R540:R1161,0.5),"Medium","High"))</f>
        <v>High</v>
      </c>
      <c r="U540" s="46">
        <v>0.107</v>
      </c>
      <c r="V540" s="43">
        <v>32</v>
      </c>
      <c r="W540" s="45">
        <f t="shared" si="72"/>
        <v>66260.314239999992</v>
      </c>
      <c r="X540" s="45">
        <f t="shared" si="73"/>
        <v>36537.599999999999</v>
      </c>
      <c r="Y540" s="45">
        <f t="shared" si="79"/>
        <v>29722.714239999994</v>
      </c>
      <c r="Z540" s="46">
        <f t="shared" si="80"/>
        <v>0.44857490612468304</v>
      </c>
    </row>
    <row r="541" spans="1:26" x14ac:dyDescent="0.3">
      <c r="A541" s="35" t="s">
        <v>554</v>
      </c>
      <c r="B541" s="36">
        <v>44952</v>
      </c>
      <c r="C541" s="36" t="str">
        <f t="shared" si="74"/>
        <v>Jan-2023</v>
      </c>
      <c r="D541" s="36" t="str">
        <f t="shared" si="75"/>
        <v>Q1-2023</v>
      </c>
      <c r="E541" s="36">
        <v>44972</v>
      </c>
      <c r="F541" s="36">
        <f t="shared" si="76"/>
        <v>44972</v>
      </c>
      <c r="G541" s="37">
        <f t="shared" si="77"/>
        <v>20</v>
      </c>
      <c r="H541" s="29">
        <f>IF(Table1[[#This Row],[LeadTimeDays]]&lt;=7,1,0)</f>
        <v>0</v>
      </c>
      <c r="I541" s="38" t="s">
        <v>649</v>
      </c>
      <c r="J541" s="38" t="s">
        <v>656</v>
      </c>
      <c r="K541" s="38" t="s">
        <v>671</v>
      </c>
      <c r="L541" s="30" t="str">
        <f t="shared" si="78"/>
        <v>Europe→Germany→Berlin</v>
      </c>
      <c r="M541" s="38" t="s">
        <v>705</v>
      </c>
      <c r="N541" s="38" t="s">
        <v>708</v>
      </c>
      <c r="O541" s="38" t="s">
        <v>719</v>
      </c>
      <c r="P541" s="38" t="s">
        <v>729</v>
      </c>
      <c r="Q541" s="38" t="s">
        <v>1272</v>
      </c>
      <c r="R541" s="39">
        <v>492.62</v>
      </c>
      <c r="S541" s="39">
        <v>366.7</v>
      </c>
      <c r="T541" s="39" t="str">
        <f>IF('standardised dimensions'!$R541&lt;=_xlfn.PERCENTILE.INC( R541:R1162,0.25),"Low",IF(S541&lt;=_xlfn.PERCENTILE.INC(R541:R1162,0.5),"Medium","High"))</f>
        <v>Low</v>
      </c>
      <c r="U541" s="40">
        <v>8.8999999999999996E-2</v>
      </c>
      <c r="V541" s="37">
        <v>10</v>
      </c>
      <c r="W541" s="39">
        <f t="shared" si="72"/>
        <v>3340.6370000000002</v>
      </c>
      <c r="X541" s="39">
        <f t="shared" si="73"/>
        <v>4926.2</v>
      </c>
      <c r="Y541" s="39">
        <f t="shared" si="79"/>
        <v>-1585.5629999999996</v>
      </c>
      <c r="Z541" s="40">
        <f t="shared" si="80"/>
        <v>-0.47462894052840809</v>
      </c>
    </row>
    <row r="542" spans="1:26" x14ac:dyDescent="0.3">
      <c r="A542" s="41" t="s">
        <v>555</v>
      </c>
      <c r="B542" s="42">
        <v>45115</v>
      </c>
      <c r="C542" s="42" t="str">
        <f t="shared" si="74"/>
        <v>Jul-2023</v>
      </c>
      <c r="D542" s="42" t="str">
        <f t="shared" si="75"/>
        <v>Q3-2023</v>
      </c>
      <c r="E542" s="42">
        <v>45116</v>
      </c>
      <c r="F542" s="42">
        <f t="shared" si="76"/>
        <v>45116</v>
      </c>
      <c r="G542" s="43">
        <f t="shared" si="77"/>
        <v>1</v>
      </c>
      <c r="H542" s="29">
        <f>IF(Table1[[#This Row],[LeadTimeDays]]&lt;=7,1,0)</f>
        <v>1</v>
      </c>
      <c r="I542" s="44" t="s">
        <v>646</v>
      </c>
      <c r="J542" s="44" t="s">
        <v>650</v>
      </c>
      <c r="K542" s="44" t="s">
        <v>664</v>
      </c>
      <c r="L542" s="30" t="str">
        <f t="shared" si="78"/>
        <v>Africa→Kenya→Nairobi</v>
      </c>
      <c r="M542" s="44" t="s">
        <v>704</v>
      </c>
      <c r="N542" s="44" t="s">
        <v>708</v>
      </c>
      <c r="O542" s="44" t="s">
        <v>726</v>
      </c>
      <c r="P542" s="44" t="s">
        <v>731</v>
      </c>
      <c r="Q542" s="44" t="s">
        <v>1273</v>
      </c>
      <c r="R542" s="45">
        <v>1258.72</v>
      </c>
      <c r="S542" s="45">
        <v>2797.41</v>
      </c>
      <c r="T542" s="45" t="str">
        <f>IF('standardised dimensions'!$R542&lt;=_xlfn.PERCENTILE.INC( R542:R1163,0.25),"Low",IF(S542&lt;=_xlfn.PERCENTILE.INC(R542:R1163,0.5),"Medium","High"))</f>
        <v>High</v>
      </c>
      <c r="U542" s="46">
        <v>0</v>
      </c>
      <c r="V542" s="43">
        <v>7</v>
      </c>
      <c r="W542" s="45">
        <f t="shared" si="72"/>
        <v>19581.87</v>
      </c>
      <c r="X542" s="45">
        <f t="shared" si="73"/>
        <v>8811.0400000000009</v>
      </c>
      <c r="Y542" s="45">
        <f t="shared" si="79"/>
        <v>10770.829999999998</v>
      </c>
      <c r="Z542" s="46">
        <f t="shared" si="80"/>
        <v>0.55004093071805704</v>
      </c>
    </row>
    <row r="543" spans="1:26" x14ac:dyDescent="0.3">
      <c r="A543" s="35" t="s">
        <v>556</v>
      </c>
      <c r="B543" s="36">
        <v>45450</v>
      </c>
      <c r="C543" s="36" t="str">
        <f t="shared" si="74"/>
        <v>Jun-2024</v>
      </c>
      <c r="D543" s="36" t="str">
        <f t="shared" si="75"/>
        <v>Q2-2024</v>
      </c>
      <c r="E543" s="36">
        <v>45452</v>
      </c>
      <c r="F543" s="36">
        <f t="shared" si="76"/>
        <v>45452</v>
      </c>
      <c r="G543" s="37">
        <f t="shared" si="77"/>
        <v>2</v>
      </c>
      <c r="H543" s="29">
        <f>IF(Table1[[#This Row],[LeadTimeDays]]&lt;=7,1,0)</f>
        <v>1</v>
      </c>
      <c r="I543" s="38" t="s">
        <v>647</v>
      </c>
      <c r="J543" s="38" t="s">
        <v>659</v>
      </c>
      <c r="K543" s="38" t="s">
        <v>685</v>
      </c>
      <c r="L543" s="30" t="str">
        <f t="shared" si="78"/>
        <v>Asia→China→Shanghai</v>
      </c>
      <c r="M543" s="38" t="s">
        <v>701</v>
      </c>
      <c r="N543" s="38" t="s">
        <v>707</v>
      </c>
      <c r="O543" s="38" t="s">
        <v>719</v>
      </c>
      <c r="P543" s="38" t="s">
        <v>732</v>
      </c>
      <c r="Q543" s="38" t="s">
        <v>1274</v>
      </c>
      <c r="R543" s="39">
        <v>1370.28</v>
      </c>
      <c r="S543" s="39">
        <v>2209.66</v>
      </c>
      <c r="T543" s="39" t="str">
        <f>IF('standardised dimensions'!$R543&lt;=_xlfn.PERCENTILE.INC( R543:R1164,0.25),"Low",IF(S543&lt;=_xlfn.PERCENTILE.INC(R543:R1164,0.5),"Medium","High"))</f>
        <v>High</v>
      </c>
      <c r="U543" s="40">
        <v>0.13300000000000001</v>
      </c>
      <c r="V543" s="37">
        <v>16</v>
      </c>
      <c r="W543" s="39">
        <f t="shared" si="72"/>
        <v>30652.403519999996</v>
      </c>
      <c r="X543" s="39">
        <f t="shared" si="73"/>
        <v>21924.48</v>
      </c>
      <c r="Y543" s="39">
        <f t="shared" si="79"/>
        <v>8727.9235199999966</v>
      </c>
      <c r="Z543" s="40">
        <f t="shared" si="80"/>
        <v>0.28473863442079589</v>
      </c>
    </row>
    <row r="544" spans="1:26" x14ac:dyDescent="0.3">
      <c r="A544" s="41" t="s">
        <v>557</v>
      </c>
      <c r="B544" s="42">
        <v>44968</v>
      </c>
      <c r="C544" s="42" t="str">
        <f t="shared" si="74"/>
        <v>Feb-2023</v>
      </c>
      <c r="D544" s="42" t="str">
        <f t="shared" si="75"/>
        <v>Q1-2023</v>
      </c>
      <c r="E544" s="42">
        <v>44969</v>
      </c>
      <c r="F544" s="42">
        <f t="shared" si="76"/>
        <v>44969</v>
      </c>
      <c r="G544" s="43">
        <f t="shared" si="77"/>
        <v>1</v>
      </c>
      <c r="H544" s="29">
        <f>IF(Table1[[#This Row],[LeadTimeDays]]&lt;=7,1,0)</f>
        <v>1</v>
      </c>
      <c r="I544" s="44" t="s">
        <v>646</v>
      </c>
      <c r="J544" s="44" t="s">
        <v>651</v>
      </c>
      <c r="K544" s="44" t="s">
        <v>663</v>
      </c>
      <c r="L544" s="30" t="str">
        <f t="shared" si="78"/>
        <v>Africa→Nigeria→Port Harcourt</v>
      </c>
      <c r="M544" s="44" t="s">
        <v>703</v>
      </c>
      <c r="N544" s="44" t="s">
        <v>711</v>
      </c>
      <c r="O544" s="44" t="s">
        <v>726</v>
      </c>
      <c r="P544" s="44" t="s">
        <v>733</v>
      </c>
      <c r="Q544" s="44" t="s">
        <v>1275</v>
      </c>
      <c r="R544" s="45">
        <v>944.61</v>
      </c>
      <c r="S544" s="45">
        <v>839.04</v>
      </c>
      <c r="T544" s="45" t="str">
        <f>IF('standardised dimensions'!$R544&lt;=_xlfn.PERCENTILE.INC( R544:R1165,0.25),"Low",IF(S544&lt;=_xlfn.PERCENTILE.INC(R544:R1165,0.5),"Medium","High"))</f>
        <v>High</v>
      </c>
      <c r="U544" s="46">
        <v>5.8999999999999997E-2</v>
      </c>
      <c r="V544" s="43">
        <v>6</v>
      </c>
      <c r="W544" s="45">
        <f t="shared" si="72"/>
        <v>4737.2198399999997</v>
      </c>
      <c r="X544" s="45">
        <f t="shared" si="73"/>
        <v>5667.66</v>
      </c>
      <c r="Y544" s="45">
        <f t="shared" si="79"/>
        <v>-930.44016000000011</v>
      </c>
      <c r="Z544" s="46">
        <f t="shared" si="80"/>
        <v>-0.19641059343363726</v>
      </c>
    </row>
    <row r="545" spans="1:26" x14ac:dyDescent="0.3">
      <c r="A545" s="35" t="s">
        <v>558</v>
      </c>
      <c r="B545" s="36">
        <v>45108</v>
      </c>
      <c r="C545" s="36" t="str">
        <f t="shared" si="74"/>
        <v>Jul-2023</v>
      </c>
      <c r="D545" s="36" t="str">
        <f t="shared" si="75"/>
        <v>Q3-2023</v>
      </c>
      <c r="E545" s="36">
        <v>45115</v>
      </c>
      <c r="F545" s="36">
        <f t="shared" si="76"/>
        <v>45115</v>
      </c>
      <c r="G545" s="37">
        <f t="shared" si="77"/>
        <v>7</v>
      </c>
      <c r="H545" s="29">
        <f>IF(Table1[[#This Row],[LeadTimeDays]]&lt;=7,1,0)</f>
        <v>1</v>
      </c>
      <c r="I545" s="38" t="s">
        <v>649</v>
      </c>
      <c r="J545" s="38" t="s">
        <v>656</v>
      </c>
      <c r="K545" s="38" t="s">
        <v>698</v>
      </c>
      <c r="L545" s="30" t="str">
        <f t="shared" si="78"/>
        <v>Europe→Germany→Frankfurt</v>
      </c>
      <c r="M545" s="38" t="s">
        <v>705</v>
      </c>
      <c r="N545" s="38" t="s">
        <v>710</v>
      </c>
      <c r="O545" s="38" t="s">
        <v>725</v>
      </c>
      <c r="P545" s="38" t="s">
        <v>731</v>
      </c>
      <c r="Q545" s="38" t="s">
        <v>1276</v>
      </c>
      <c r="R545" s="39">
        <v>460.21</v>
      </c>
      <c r="S545" s="39">
        <v>1139.1500000000001</v>
      </c>
      <c r="T545" s="39" t="str">
        <f>IF('standardised dimensions'!$R545&lt;=_xlfn.PERCENTILE.INC( R545:R1166,0.25),"Low",IF(S545&lt;=_xlfn.PERCENTILE.INC(R545:R1166,0.5),"Medium","High"))</f>
        <v>High</v>
      </c>
      <c r="U545" s="40">
        <v>0.115</v>
      </c>
      <c r="V545" s="37">
        <v>14</v>
      </c>
      <c r="W545" s="39">
        <f t="shared" si="72"/>
        <v>14114.068500000001</v>
      </c>
      <c r="X545" s="39">
        <f t="shared" si="73"/>
        <v>6442.94</v>
      </c>
      <c r="Y545" s="39">
        <f t="shared" si="79"/>
        <v>7671.1285000000016</v>
      </c>
      <c r="Z545" s="40">
        <f t="shared" si="80"/>
        <v>0.54350937151821255</v>
      </c>
    </row>
    <row r="546" spans="1:26" x14ac:dyDescent="0.3">
      <c r="A546" s="41" t="s">
        <v>559</v>
      </c>
      <c r="B546" s="42">
        <v>45889</v>
      </c>
      <c r="C546" s="42" t="str">
        <f t="shared" si="74"/>
        <v>Aug-2025</v>
      </c>
      <c r="D546" s="42" t="str">
        <f t="shared" si="75"/>
        <v>Q3-2025</v>
      </c>
      <c r="E546" s="42">
        <v>45895</v>
      </c>
      <c r="F546" s="42">
        <f t="shared" si="76"/>
        <v>45895</v>
      </c>
      <c r="G546" s="43">
        <f t="shared" si="77"/>
        <v>6</v>
      </c>
      <c r="H546" s="29">
        <f>IF(Table1[[#This Row],[LeadTimeDays]]&lt;=7,1,0)</f>
        <v>1</v>
      </c>
      <c r="I546" s="44" t="s">
        <v>648</v>
      </c>
      <c r="J546" s="44" t="s">
        <v>660</v>
      </c>
      <c r="K546" s="44" t="s">
        <v>700</v>
      </c>
      <c r="L546" s="30" t="str">
        <f t="shared" si="78"/>
        <v>Americas→USA→New York</v>
      </c>
      <c r="M546" s="44" t="s">
        <v>701</v>
      </c>
      <c r="N546" s="44" t="s">
        <v>707</v>
      </c>
      <c r="O546" s="44" t="s">
        <v>724</v>
      </c>
      <c r="P546" s="44" t="s">
        <v>729</v>
      </c>
      <c r="Q546" s="44" t="s">
        <v>1277</v>
      </c>
      <c r="R546" s="45">
        <v>1304.95</v>
      </c>
      <c r="S546" s="45">
        <v>1712.03</v>
      </c>
      <c r="T546" s="45" t="str">
        <f>IF('standardised dimensions'!$R546&lt;=_xlfn.PERCENTILE.INC( R546:R1167,0.25),"Low",IF(S546&lt;=_xlfn.PERCENTILE.INC(R546:R1167,0.5),"Medium","High"))</f>
        <v>High</v>
      </c>
      <c r="U546" s="46">
        <v>0.21199999999999999</v>
      </c>
      <c r="V546" s="43">
        <v>8</v>
      </c>
      <c r="W546" s="45">
        <f t="shared" si="72"/>
        <v>10792.637119999999</v>
      </c>
      <c r="X546" s="45">
        <f t="shared" si="73"/>
        <v>10439.6</v>
      </c>
      <c r="Y546" s="45">
        <f t="shared" si="79"/>
        <v>353.03711999999905</v>
      </c>
      <c r="Z546" s="46">
        <f t="shared" si="80"/>
        <v>3.2710922833287949E-2</v>
      </c>
    </row>
    <row r="547" spans="1:26" x14ac:dyDescent="0.3">
      <c r="A547" s="35" t="s">
        <v>560</v>
      </c>
      <c r="B547" s="36">
        <v>45355</v>
      </c>
      <c r="C547" s="36" t="str">
        <f t="shared" si="74"/>
        <v>Mar-2024</v>
      </c>
      <c r="D547" s="36" t="str">
        <f t="shared" si="75"/>
        <v>Q1-2024</v>
      </c>
      <c r="E547" s="36">
        <v>45367</v>
      </c>
      <c r="F547" s="36">
        <f t="shared" si="76"/>
        <v>45367</v>
      </c>
      <c r="G547" s="37">
        <f t="shared" si="77"/>
        <v>12</v>
      </c>
      <c r="H547" s="29">
        <f>IF(Table1[[#This Row],[LeadTimeDays]]&lt;=7,1,0)</f>
        <v>0</v>
      </c>
      <c r="I547" s="38" t="s">
        <v>646</v>
      </c>
      <c r="J547" s="38" t="s">
        <v>661</v>
      </c>
      <c r="K547" s="38" t="s">
        <v>682</v>
      </c>
      <c r="L547" s="30" t="str">
        <f t="shared" si="78"/>
        <v>Africa→South Africa→Johannesburg</v>
      </c>
      <c r="M547" s="38" t="s">
        <v>706</v>
      </c>
      <c r="N547" s="38" t="s">
        <v>710</v>
      </c>
      <c r="O547" s="38" t="s">
        <v>724</v>
      </c>
      <c r="P547" s="38" t="s">
        <v>732</v>
      </c>
      <c r="Q547" s="38" t="s">
        <v>1278</v>
      </c>
      <c r="R547" s="39">
        <v>441.08</v>
      </c>
      <c r="S547" s="39">
        <v>1054.29</v>
      </c>
      <c r="T547" s="39" t="str">
        <f>IF('standardised dimensions'!$R547&lt;=_xlfn.PERCENTILE.INC( R547:R1168,0.25),"Low",IF(S547&lt;=_xlfn.PERCENTILE.INC(R547:R1168,0.5),"Medium","High"))</f>
        <v>High</v>
      </c>
      <c r="U547" s="40">
        <v>0.23699999999999999</v>
      </c>
      <c r="V547" s="37">
        <v>6</v>
      </c>
      <c r="W547" s="39">
        <f t="shared" si="72"/>
        <v>4826.5396199999996</v>
      </c>
      <c r="X547" s="39">
        <f t="shared" si="73"/>
        <v>2646.48</v>
      </c>
      <c r="Y547" s="39">
        <f t="shared" si="79"/>
        <v>2180.0596199999995</v>
      </c>
      <c r="Z547" s="40">
        <f t="shared" si="80"/>
        <v>0.45168169985932899</v>
      </c>
    </row>
    <row r="548" spans="1:26" x14ac:dyDescent="0.3">
      <c r="A548" s="41" t="s">
        <v>561</v>
      </c>
      <c r="B548" s="42">
        <v>45177</v>
      </c>
      <c r="C548" s="42" t="str">
        <f t="shared" si="74"/>
        <v>Sep-2023</v>
      </c>
      <c r="D548" s="42" t="str">
        <f t="shared" si="75"/>
        <v>Q3-2023</v>
      </c>
      <c r="E548" s="42">
        <v>45201</v>
      </c>
      <c r="F548" s="42">
        <f t="shared" si="76"/>
        <v>45201</v>
      </c>
      <c r="G548" s="43">
        <f t="shared" si="77"/>
        <v>24</v>
      </c>
      <c r="H548" s="29">
        <f>IF(Table1[[#This Row],[LeadTimeDays]]&lt;=7,1,0)</f>
        <v>0</v>
      </c>
      <c r="I548" s="44" t="s">
        <v>648</v>
      </c>
      <c r="J548" s="44" t="s">
        <v>653</v>
      </c>
      <c r="K548" s="44" t="s">
        <v>667</v>
      </c>
      <c r="L548" s="30" t="str">
        <f t="shared" si="78"/>
        <v>Americas→Canada→Toronto</v>
      </c>
      <c r="M548" s="44" t="s">
        <v>702</v>
      </c>
      <c r="N548" s="44" t="s">
        <v>711</v>
      </c>
      <c r="O548" s="44" t="s">
        <v>720</v>
      </c>
      <c r="P548" s="44" t="s">
        <v>733</v>
      </c>
      <c r="Q548" s="44" t="s">
        <v>1279</v>
      </c>
      <c r="R548" s="45">
        <v>1299.03</v>
      </c>
      <c r="S548" s="45">
        <v>2451.2199999999998</v>
      </c>
      <c r="T548" s="45" t="str">
        <f>IF('standardised dimensions'!$R548&lt;=_xlfn.PERCENTILE.INC( R548:R1169,0.25),"Low",IF(S548&lt;=_xlfn.PERCENTILE.INC(R548:R1169,0.5),"Medium","High"))</f>
        <v>High</v>
      </c>
      <c r="U548" s="46">
        <v>0.20799999999999999</v>
      </c>
      <c r="V548" s="43">
        <v>8</v>
      </c>
      <c r="W548" s="45">
        <f t="shared" si="72"/>
        <v>15530.929919999999</v>
      </c>
      <c r="X548" s="45">
        <f t="shared" si="73"/>
        <v>10392.24</v>
      </c>
      <c r="Y548" s="45">
        <f t="shared" si="79"/>
        <v>5138.6899199999989</v>
      </c>
      <c r="Z548" s="46">
        <f t="shared" si="80"/>
        <v>0.3308681416032041</v>
      </c>
    </row>
    <row r="549" spans="1:26" x14ac:dyDescent="0.3">
      <c r="A549" s="35" t="s">
        <v>562</v>
      </c>
      <c r="B549" s="36">
        <v>44985</v>
      </c>
      <c r="C549" s="36" t="str">
        <f t="shared" si="74"/>
        <v>Feb-2023</v>
      </c>
      <c r="D549" s="36" t="str">
        <f t="shared" si="75"/>
        <v>Q1-2023</v>
      </c>
      <c r="E549" s="36">
        <v>44991</v>
      </c>
      <c r="F549" s="36">
        <f t="shared" si="76"/>
        <v>44991</v>
      </c>
      <c r="G549" s="37">
        <f t="shared" si="77"/>
        <v>6</v>
      </c>
      <c r="H549" s="29">
        <f>IF(Table1[[#This Row],[LeadTimeDays]]&lt;=7,1,0)</f>
        <v>1</v>
      </c>
      <c r="I549" s="38" t="s">
        <v>649</v>
      </c>
      <c r="J549" s="38" t="s">
        <v>656</v>
      </c>
      <c r="K549" s="38" t="s">
        <v>698</v>
      </c>
      <c r="L549" s="30" t="str">
        <f t="shared" si="78"/>
        <v>Europe→Germany→Frankfurt</v>
      </c>
      <c r="M549" s="38" t="s">
        <v>705</v>
      </c>
      <c r="N549" s="38" t="s">
        <v>709</v>
      </c>
      <c r="O549" s="38" t="s">
        <v>726</v>
      </c>
      <c r="P549" s="38" t="s">
        <v>728</v>
      </c>
      <c r="Q549" s="38" t="s">
        <v>1280</v>
      </c>
      <c r="R549" s="39">
        <v>880.02</v>
      </c>
      <c r="S549" s="39">
        <v>1251.21</v>
      </c>
      <c r="T549" s="39" t="str">
        <f>IF('standardised dimensions'!$R549&lt;=_xlfn.PERCENTILE.INC( R549:R1170,0.25),"Low",IF(S549&lt;=_xlfn.PERCENTILE.INC(R549:R1170,0.5),"Medium","High"))</f>
        <v>High</v>
      </c>
      <c r="U549" s="40">
        <v>0.123</v>
      </c>
      <c r="V549" s="37">
        <v>29</v>
      </c>
      <c r="W549" s="39">
        <f t="shared" si="72"/>
        <v>31822.023930000003</v>
      </c>
      <c r="X549" s="39">
        <f t="shared" si="73"/>
        <v>25520.579999999998</v>
      </c>
      <c r="Y549" s="39">
        <f t="shared" si="79"/>
        <v>6301.4439300000049</v>
      </c>
      <c r="Z549" s="40">
        <f t="shared" si="80"/>
        <v>0.19802146915172672</v>
      </c>
    </row>
    <row r="550" spans="1:26" x14ac:dyDescent="0.3">
      <c r="A550" s="41" t="s">
        <v>563</v>
      </c>
      <c r="B550" s="42">
        <v>45486</v>
      </c>
      <c r="C550" s="42" t="str">
        <f t="shared" si="74"/>
        <v>Jul-2024</v>
      </c>
      <c r="D550" s="42" t="str">
        <f t="shared" si="75"/>
        <v>Q3-2024</v>
      </c>
      <c r="E550" s="42">
        <v>45507</v>
      </c>
      <c r="F550" s="42">
        <f t="shared" si="76"/>
        <v>45507</v>
      </c>
      <c r="G550" s="43">
        <f t="shared" si="77"/>
        <v>21</v>
      </c>
      <c r="H550" s="29">
        <f>IF(Table1[[#This Row],[LeadTimeDays]]&lt;=7,1,0)</f>
        <v>0</v>
      </c>
      <c r="I550" s="44" t="s">
        <v>648</v>
      </c>
      <c r="J550" s="44" t="s">
        <v>655</v>
      </c>
      <c r="K550" s="44" t="s">
        <v>692</v>
      </c>
      <c r="L550" s="30" t="str">
        <f t="shared" si="78"/>
        <v>Americas→Brazil→Rio de Janeiro</v>
      </c>
      <c r="M550" s="44" t="s">
        <v>701</v>
      </c>
      <c r="N550" s="44" t="s">
        <v>709</v>
      </c>
      <c r="O550" s="44" t="s">
        <v>724</v>
      </c>
      <c r="P550" s="44" t="s">
        <v>732</v>
      </c>
      <c r="Q550" s="44" t="s">
        <v>1281</v>
      </c>
      <c r="R550" s="45">
        <v>702.98</v>
      </c>
      <c r="S550" s="45">
        <v>1104.8</v>
      </c>
      <c r="T550" s="45" t="str">
        <f>IF('standardised dimensions'!$R550&lt;=_xlfn.PERCENTILE.INC( R550:R1171,0.25),"Low",IF(S550&lt;=_xlfn.PERCENTILE.INC(R550:R1171,0.5),"Medium","High"))</f>
        <v>High</v>
      </c>
      <c r="U550" s="46">
        <v>0.17499999999999999</v>
      </c>
      <c r="V550" s="43">
        <v>12</v>
      </c>
      <c r="W550" s="45">
        <f t="shared" si="72"/>
        <v>10937.519999999999</v>
      </c>
      <c r="X550" s="45">
        <f t="shared" si="73"/>
        <v>8435.76</v>
      </c>
      <c r="Y550" s="45">
        <f t="shared" si="79"/>
        <v>2501.7599999999984</v>
      </c>
      <c r="Z550" s="46">
        <f t="shared" si="80"/>
        <v>0.22873192460448061</v>
      </c>
    </row>
    <row r="551" spans="1:26" x14ac:dyDescent="0.3">
      <c r="A551" s="35" t="s">
        <v>564</v>
      </c>
      <c r="B551" s="36">
        <v>45633</v>
      </c>
      <c r="C551" s="36" t="str">
        <f t="shared" si="74"/>
        <v>Dec-2024</v>
      </c>
      <c r="D551" s="36" t="str">
        <f t="shared" si="75"/>
        <v>Q4-2024</v>
      </c>
      <c r="E551" s="36">
        <v>45652</v>
      </c>
      <c r="F551" s="36">
        <f t="shared" si="76"/>
        <v>45652</v>
      </c>
      <c r="G551" s="37">
        <f t="shared" si="77"/>
        <v>19</v>
      </c>
      <c r="H551" s="29">
        <f>IF(Table1[[#This Row],[LeadTimeDays]]&lt;=7,1,0)</f>
        <v>0</v>
      </c>
      <c r="I551" s="38" t="s">
        <v>649</v>
      </c>
      <c r="J551" s="38" t="s">
        <v>658</v>
      </c>
      <c r="K551" s="38" t="s">
        <v>683</v>
      </c>
      <c r="L551" s="30" t="str">
        <f t="shared" si="78"/>
        <v>Europe→United Kingdom→London</v>
      </c>
      <c r="M551" s="38" t="s">
        <v>706</v>
      </c>
      <c r="N551" s="38" t="s">
        <v>708</v>
      </c>
      <c r="O551" s="38" t="s">
        <v>726</v>
      </c>
      <c r="P551" s="38" t="s">
        <v>729</v>
      </c>
      <c r="Q551" s="38" t="s">
        <v>1282</v>
      </c>
      <c r="R551" s="39">
        <v>1035.24</v>
      </c>
      <c r="S551" s="39">
        <v>2383.41</v>
      </c>
      <c r="T551" s="39" t="str">
        <f>IF('standardised dimensions'!$R551&lt;=_xlfn.PERCENTILE.INC( R551:R1172,0.25),"Low",IF(S551&lt;=_xlfn.PERCENTILE.INC(R551:R1172,0.5),"Medium","High"))</f>
        <v>High</v>
      </c>
      <c r="U551" s="40">
        <v>0.17</v>
      </c>
      <c r="V551" s="37">
        <v>15</v>
      </c>
      <c r="W551" s="39">
        <f t="shared" si="72"/>
        <v>29673.454499999993</v>
      </c>
      <c r="X551" s="39">
        <f t="shared" si="73"/>
        <v>15528.6</v>
      </c>
      <c r="Y551" s="39">
        <f t="shared" si="79"/>
        <v>14144.854499999992</v>
      </c>
      <c r="Z551" s="40">
        <f t="shared" si="80"/>
        <v>0.47668378145860962</v>
      </c>
    </row>
    <row r="552" spans="1:26" x14ac:dyDescent="0.3">
      <c r="A552" s="41" t="s">
        <v>565</v>
      </c>
      <c r="B552" s="42">
        <v>45875</v>
      </c>
      <c r="C552" s="42" t="str">
        <f t="shared" si="74"/>
        <v>Aug-2025</v>
      </c>
      <c r="D552" s="42" t="str">
        <f t="shared" si="75"/>
        <v>Q3-2025</v>
      </c>
      <c r="E552" s="42">
        <v>45892</v>
      </c>
      <c r="F552" s="42">
        <f t="shared" si="76"/>
        <v>45892</v>
      </c>
      <c r="G552" s="43">
        <f t="shared" si="77"/>
        <v>17</v>
      </c>
      <c r="H552" s="29">
        <f>IF(Table1[[#This Row],[LeadTimeDays]]&lt;=7,1,0)</f>
        <v>0</v>
      </c>
      <c r="I552" s="44" t="s">
        <v>648</v>
      </c>
      <c r="J552" s="44" t="s">
        <v>655</v>
      </c>
      <c r="K552" s="44" t="s">
        <v>672</v>
      </c>
      <c r="L552" s="30" t="str">
        <f t="shared" si="78"/>
        <v>Americas→Brazil→Brasília</v>
      </c>
      <c r="M552" s="44" t="s">
        <v>704</v>
      </c>
      <c r="N552" s="44" t="s">
        <v>710</v>
      </c>
      <c r="O552" s="44" t="s">
        <v>720</v>
      </c>
      <c r="P552" s="44" t="s">
        <v>732</v>
      </c>
      <c r="Q552" s="44" t="s">
        <v>1283</v>
      </c>
      <c r="R552" s="45">
        <v>86.64</v>
      </c>
      <c r="S552" s="45">
        <v>213.06</v>
      </c>
      <c r="T552" s="45" t="str">
        <f>IF('standardised dimensions'!$R552&lt;=_xlfn.PERCENTILE.INC( R552:R1173,0.25),"Low",IF(S552&lt;=_xlfn.PERCENTILE.INC(R552:R1173,0.5),"Medium","High"))</f>
        <v>Low</v>
      </c>
      <c r="U552" s="46">
        <v>0.21199999999999999</v>
      </c>
      <c r="V552" s="43">
        <v>11</v>
      </c>
      <c r="W552" s="45">
        <f t="shared" si="72"/>
        <v>1846.8040799999999</v>
      </c>
      <c r="X552" s="45">
        <f t="shared" si="73"/>
        <v>953.04</v>
      </c>
      <c r="Y552" s="45">
        <f t="shared" si="79"/>
        <v>893.76407999999992</v>
      </c>
      <c r="Z552" s="46">
        <f t="shared" si="80"/>
        <v>0.48395175735154322</v>
      </c>
    </row>
    <row r="553" spans="1:26" x14ac:dyDescent="0.3">
      <c r="A553" s="35" t="s">
        <v>566</v>
      </c>
      <c r="B553" s="36">
        <v>44988</v>
      </c>
      <c r="C553" s="36" t="str">
        <f t="shared" si="74"/>
        <v>Mar-2023</v>
      </c>
      <c r="D553" s="36" t="str">
        <f t="shared" si="75"/>
        <v>Q1-2023</v>
      </c>
      <c r="E553" s="36">
        <v>45005</v>
      </c>
      <c r="F553" s="36">
        <f t="shared" si="76"/>
        <v>45005</v>
      </c>
      <c r="G553" s="37">
        <f t="shared" si="77"/>
        <v>17</v>
      </c>
      <c r="H553" s="29">
        <f>IF(Table1[[#This Row],[LeadTimeDays]]&lt;=7,1,0)</f>
        <v>0</v>
      </c>
      <c r="I553" s="38" t="s">
        <v>647</v>
      </c>
      <c r="J553" s="38" t="s">
        <v>652</v>
      </c>
      <c r="K553" s="38" t="s">
        <v>694</v>
      </c>
      <c r="L553" s="30" t="str">
        <f t="shared" si="78"/>
        <v>Asia→Japan→Nagoya</v>
      </c>
      <c r="M553" s="38" t="s">
        <v>705</v>
      </c>
      <c r="N553" s="38" t="s">
        <v>708</v>
      </c>
      <c r="O553" s="38" t="s">
        <v>726</v>
      </c>
      <c r="P553" s="38" t="s">
        <v>729</v>
      </c>
      <c r="Q553" s="38" t="s">
        <v>1284</v>
      </c>
      <c r="R553" s="39">
        <v>1171.17</v>
      </c>
      <c r="S553" s="39">
        <v>2030.64</v>
      </c>
      <c r="T553" s="39" t="str">
        <f>IF('standardised dimensions'!$R553&lt;=_xlfn.PERCENTILE.INC( R553:R1174,0.25),"Low",IF(S553&lt;=_xlfn.PERCENTILE.INC(R553:R1174,0.5),"Medium","High"))</f>
        <v>High</v>
      </c>
      <c r="U553" s="40">
        <v>0.157</v>
      </c>
      <c r="V553" s="37">
        <v>11</v>
      </c>
      <c r="W553" s="39">
        <f t="shared" si="72"/>
        <v>18830.12472</v>
      </c>
      <c r="X553" s="39">
        <f t="shared" si="73"/>
        <v>12882.87</v>
      </c>
      <c r="Y553" s="39">
        <f t="shared" si="79"/>
        <v>5947.254719999999</v>
      </c>
      <c r="Z553" s="40">
        <f t="shared" si="80"/>
        <v>0.31583724528830415</v>
      </c>
    </row>
    <row r="554" spans="1:26" x14ac:dyDescent="0.3">
      <c r="A554" s="41" t="s">
        <v>567</v>
      </c>
      <c r="B554" s="42">
        <v>45704</v>
      </c>
      <c r="C554" s="42" t="str">
        <f t="shared" si="74"/>
        <v>Feb-2025</v>
      </c>
      <c r="D554" s="42" t="str">
        <f t="shared" si="75"/>
        <v>Q1-2025</v>
      </c>
      <c r="E554" s="42">
        <v>45733</v>
      </c>
      <c r="F554" s="42">
        <f t="shared" si="76"/>
        <v>45733</v>
      </c>
      <c r="G554" s="43">
        <f t="shared" si="77"/>
        <v>29</v>
      </c>
      <c r="H554" s="29">
        <f>IF(Table1[[#This Row],[LeadTimeDays]]&lt;=7,1,0)</f>
        <v>0</v>
      </c>
      <c r="I554" s="44" t="s">
        <v>649</v>
      </c>
      <c r="J554" s="44" t="s">
        <v>656</v>
      </c>
      <c r="K554" s="44" t="s">
        <v>684</v>
      </c>
      <c r="L554" s="30" t="str">
        <f t="shared" si="78"/>
        <v>Europe→Germany→Munich</v>
      </c>
      <c r="M554" s="44" t="s">
        <v>704</v>
      </c>
      <c r="N554" s="44" t="s">
        <v>707</v>
      </c>
      <c r="O554" s="44" t="s">
        <v>716</v>
      </c>
      <c r="P554" s="44" t="s">
        <v>733</v>
      </c>
      <c r="Q554" s="44" t="s">
        <v>1285</v>
      </c>
      <c r="R554" s="45">
        <v>730.42</v>
      </c>
      <c r="S554" s="45">
        <v>956.7</v>
      </c>
      <c r="T554" s="45" t="str">
        <f>IF('standardised dimensions'!$R554&lt;=_xlfn.PERCENTILE.INC( R554:R1175,0.25),"Low",IF(S554&lt;=_xlfn.PERCENTILE.INC(R554:R1175,0.5),"Medium","High"))</f>
        <v>High</v>
      </c>
      <c r="U554" s="46">
        <v>4.2000000000000003E-2</v>
      </c>
      <c r="V554" s="43">
        <v>22</v>
      </c>
      <c r="W554" s="45">
        <f t="shared" si="72"/>
        <v>20163.409200000002</v>
      </c>
      <c r="X554" s="45">
        <f t="shared" si="73"/>
        <v>16069.24</v>
      </c>
      <c r="Y554" s="45">
        <f t="shared" si="79"/>
        <v>4094.1692000000021</v>
      </c>
      <c r="Z554" s="46">
        <f t="shared" si="80"/>
        <v>0.20304945256975698</v>
      </c>
    </row>
    <row r="555" spans="1:26" x14ac:dyDescent="0.3">
      <c r="A555" s="35" t="s">
        <v>568</v>
      </c>
      <c r="B555" s="36">
        <v>45703</v>
      </c>
      <c r="C555" s="36" t="str">
        <f t="shared" si="74"/>
        <v>Feb-2025</v>
      </c>
      <c r="D555" s="36" t="str">
        <f t="shared" si="75"/>
        <v>Q1-2025</v>
      </c>
      <c r="E555" s="36">
        <v>45717</v>
      </c>
      <c r="F555" s="36">
        <f t="shared" si="76"/>
        <v>45717</v>
      </c>
      <c r="G555" s="37">
        <f t="shared" si="77"/>
        <v>14</v>
      </c>
      <c r="H555" s="29">
        <f>IF(Table1[[#This Row],[LeadTimeDays]]&lt;=7,1,0)</f>
        <v>0</v>
      </c>
      <c r="I555" s="38" t="s">
        <v>646</v>
      </c>
      <c r="J555" s="38" t="s">
        <v>650</v>
      </c>
      <c r="K555" s="38" t="s">
        <v>675</v>
      </c>
      <c r="L555" s="30" t="str">
        <f t="shared" si="78"/>
        <v>Africa→Kenya→Mombasa</v>
      </c>
      <c r="M555" s="38" t="s">
        <v>702</v>
      </c>
      <c r="N555" s="38" t="s">
        <v>711</v>
      </c>
      <c r="O555" s="38" t="s">
        <v>716</v>
      </c>
      <c r="P555" s="38" t="s">
        <v>733</v>
      </c>
      <c r="Q555" s="38" t="s">
        <v>1286</v>
      </c>
      <c r="R555" s="39">
        <v>1162.8599999999999</v>
      </c>
      <c r="S555" s="39">
        <v>1447.68</v>
      </c>
      <c r="T555" s="39" t="str">
        <f>IF('standardised dimensions'!$R555&lt;=_xlfn.PERCENTILE.INC( R555:R1176,0.25),"Low",IF(S555&lt;=_xlfn.PERCENTILE.INC(R555:R1176,0.5),"Medium","High"))</f>
        <v>High</v>
      </c>
      <c r="U555" s="40">
        <v>8.6999999999999994E-2</v>
      </c>
      <c r="V555" s="37">
        <v>12</v>
      </c>
      <c r="W555" s="39">
        <f t="shared" si="72"/>
        <v>15860.782080000001</v>
      </c>
      <c r="X555" s="39">
        <f t="shared" si="73"/>
        <v>13954.32</v>
      </c>
      <c r="Y555" s="39">
        <f t="shared" si="79"/>
        <v>1906.4620800000012</v>
      </c>
      <c r="Z555" s="40">
        <f t="shared" si="80"/>
        <v>0.12019975247021369</v>
      </c>
    </row>
    <row r="556" spans="1:26" x14ac:dyDescent="0.3">
      <c r="A556" s="41" t="s">
        <v>569</v>
      </c>
      <c r="B556" s="42">
        <v>45535</v>
      </c>
      <c r="C556" s="42" t="str">
        <f t="shared" si="74"/>
        <v>Aug-2024</v>
      </c>
      <c r="D556" s="42" t="str">
        <f t="shared" si="75"/>
        <v>Q3-2024</v>
      </c>
      <c r="E556" s="42">
        <v>45561</v>
      </c>
      <c r="F556" s="42">
        <f t="shared" si="76"/>
        <v>45561</v>
      </c>
      <c r="G556" s="43">
        <f t="shared" si="77"/>
        <v>26</v>
      </c>
      <c r="H556" s="29">
        <f>IF(Table1[[#This Row],[LeadTimeDays]]&lt;=7,1,0)</f>
        <v>0</v>
      </c>
      <c r="I556" s="44" t="s">
        <v>647</v>
      </c>
      <c r="J556" s="44" t="s">
        <v>652</v>
      </c>
      <c r="K556" s="44" t="s">
        <v>689</v>
      </c>
      <c r="L556" s="30" t="str">
        <f t="shared" si="78"/>
        <v>Asia→Japan→Tokyo</v>
      </c>
      <c r="M556" s="44" t="s">
        <v>702</v>
      </c>
      <c r="N556" s="44" t="s">
        <v>708</v>
      </c>
      <c r="O556" s="44" t="s">
        <v>714</v>
      </c>
      <c r="P556" s="44" t="s">
        <v>730</v>
      </c>
      <c r="Q556" s="44" t="s">
        <v>1287</v>
      </c>
      <c r="R556" s="45">
        <v>1189.03</v>
      </c>
      <c r="S556" s="45">
        <v>2949.62</v>
      </c>
      <c r="T556" s="45" t="str">
        <f>IF('standardised dimensions'!$R556&lt;=_xlfn.PERCENTILE.INC( R556:R1177,0.25),"Low",IF(S556&lt;=_xlfn.PERCENTILE.INC(R556:R1177,0.5),"Medium","High"))</f>
        <v>High</v>
      </c>
      <c r="U556" s="46">
        <v>0.125</v>
      </c>
      <c r="V556" s="43">
        <v>13</v>
      </c>
      <c r="W556" s="45">
        <f t="shared" si="72"/>
        <v>33551.927499999998</v>
      </c>
      <c r="X556" s="45">
        <f t="shared" si="73"/>
        <v>15457.39</v>
      </c>
      <c r="Y556" s="45">
        <f t="shared" si="79"/>
        <v>18094.537499999999</v>
      </c>
      <c r="Z556" s="46">
        <f t="shared" si="80"/>
        <v>0.53929949330034765</v>
      </c>
    </row>
    <row r="557" spans="1:26" x14ac:dyDescent="0.3">
      <c r="A557" s="35" t="s">
        <v>570</v>
      </c>
      <c r="B557" s="36">
        <v>45053</v>
      </c>
      <c r="C557" s="36" t="str">
        <f t="shared" si="74"/>
        <v>May-2023</v>
      </c>
      <c r="D557" s="36" t="str">
        <f t="shared" si="75"/>
        <v>Q2-2023</v>
      </c>
      <c r="E557" s="36">
        <v>45066</v>
      </c>
      <c r="F557" s="36">
        <f t="shared" si="76"/>
        <v>45066</v>
      </c>
      <c r="G557" s="37">
        <f t="shared" si="77"/>
        <v>13</v>
      </c>
      <c r="H557" s="29">
        <f>IF(Table1[[#This Row],[LeadTimeDays]]&lt;=7,1,0)</f>
        <v>0</v>
      </c>
      <c r="I557" s="38" t="s">
        <v>647</v>
      </c>
      <c r="J557" s="38" t="s">
        <v>654</v>
      </c>
      <c r="K557" s="38" t="s">
        <v>691</v>
      </c>
      <c r="L557" s="30" t="str">
        <f t="shared" si="78"/>
        <v>Asia→India→Mumbai</v>
      </c>
      <c r="M557" s="38" t="s">
        <v>706</v>
      </c>
      <c r="N557" s="38" t="s">
        <v>707</v>
      </c>
      <c r="O557" s="38" t="s">
        <v>726</v>
      </c>
      <c r="P557" s="38" t="s">
        <v>733</v>
      </c>
      <c r="Q557" s="38" t="s">
        <v>1288</v>
      </c>
      <c r="R557" s="39">
        <v>1443.28</v>
      </c>
      <c r="S557" s="39">
        <v>2580.5700000000002</v>
      </c>
      <c r="T557" s="39" t="str">
        <f>IF('standardised dimensions'!$R557&lt;=_xlfn.PERCENTILE.INC( R557:R1178,0.25),"Low",IF(S557&lt;=_xlfn.PERCENTILE.INC(R557:R1178,0.5),"Medium","High"))</f>
        <v>High</v>
      </c>
      <c r="U557" s="40">
        <v>0</v>
      </c>
      <c r="V557" s="37">
        <v>18</v>
      </c>
      <c r="W557" s="39">
        <f t="shared" si="72"/>
        <v>46450.26</v>
      </c>
      <c r="X557" s="39">
        <f t="shared" si="73"/>
        <v>25979.040000000001</v>
      </c>
      <c r="Y557" s="39">
        <f t="shared" si="79"/>
        <v>20471.22</v>
      </c>
      <c r="Z557" s="40">
        <f t="shared" si="80"/>
        <v>0.4407127107577008</v>
      </c>
    </row>
    <row r="558" spans="1:26" x14ac:dyDescent="0.3">
      <c r="A558" s="41" t="s">
        <v>571</v>
      </c>
      <c r="B558" s="42">
        <v>45791</v>
      </c>
      <c r="C558" s="42" t="str">
        <f t="shared" si="74"/>
        <v>May-2025</v>
      </c>
      <c r="D558" s="42" t="str">
        <f t="shared" si="75"/>
        <v>Q2-2025</v>
      </c>
      <c r="E558" s="42">
        <v>45789</v>
      </c>
      <c r="F558" s="42">
        <f t="shared" si="76"/>
        <v>45791</v>
      </c>
      <c r="G558" s="43">
        <f t="shared" si="77"/>
        <v>0</v>
      </c>
      <c r="H558" s="29">
        <f>IF(Table1[[#This Row],[LeadTimeDays]]&lt;=7,1,0)</f>
        <v>1</v>
      </c>
      <c r="I558" s="44" t="s">
        <v>648</v>
      </c>
      <c r="J558" s="44" t="s">
        <v>653</v>
      </c>
      <c r="K558" s="44" t="s">
        <v>688</v>
      </c>
      <c r="L558" s="30" t="str">
        <f t="shared" si="78"/>
        <v>Americas→Canada→Vancouver</v>
      </c>
      <c r="M558" s="44" t="s">
        <v>703</v>
      </c>
      <c r="N558" s="44" t="s">
        <v>710</v>
      </c>
      <c r="O558" s="44" t="s">
        <v>721</v>
      </c>
      <c r="P558" s="44" t="s">
        <v>728</v>
      </c>
      <c r="Q558" s="44" t="s">
        <v>1289</v>
      </c>
      <c r="R558" s="45">
        <v>883.5</v>
      </c>
      <c r="S558" s="45">
        <v>1978.91</v>
      </c>
      <c r="T558" s="45" t="str">
        <f>IF('standardised dimensions'!$R558&lt;=_xlfn.PERCENTILE.INC( R558:R1179,0.25),"Low",IF(S558&lt;=_xlfn.PERCENTILE.INC(R558:R1179,0.5),"Medium","High"))</f>
        <v>High</v>
      </c>
      <c r="U558" s="46">
        <v>5.3999999999999999E-2</v>
      </c>
      <c r="V558" s="43">
        <v>27</v>
      </c>
      <c r="W558" s="45">
        <f t="shared" si="72"/>
        <v>50545.319219999998</v>
      </c>
      <c r="X558" s="45">
        <f t="shared" si="73"/>
        <v>23854.5</v>
      </c>
      <c r="Y558" s="45">
        <f t="shared" si="79"/>
        <v>26690.819219999998</v>
      </c>
      <c r="Z558" s="46">
        <f t="shared" si="80"/>
        <v>0.52805718970390547</v>
      </c>
    </row>
    <row r="559" spans="1:26" x14ac:dyDescent="0.3">
      <c r="A559" s="35" t="s">
        <v>572</v>
      </c>
      <c r="B559" s="36">
        <v>45362</v>
      </c>
      <c r="C559" s="36" t="str">
        <f t="shared" si="74"/>
        <v>Mar-2024</v>
      </c>
      <c r="D559" s="36" t="str">
        <f t="shared" si="75"/>
        <v>Q1-2024</v>
      </c>
      <c r="E559" s="36">
        <v>45380</v>
      </c>
      <c r="F559" s="36">
        <f t="shared" si="76"/>
        <v>45380</v>
      </c>
      <c r="G559" s="37">
        <f t="shared" si="77"/>
        <v>18</v>
      </c>
      <c r="H559" s="29">
        <f>IF(Table1[[#This Row],[LeadTimeDays]]&lt;=7,1,0)</f>
        <v>0</v>
      </c>
      <c r="I559" s="38" t="s">
        <v>648</v>
      </c>
      <c r="J559" s="38" t="s">
        <v>660</v>
      </c>
      <c r="K559" s="38" t="s">
        <v>700</v>
      </c>
      <c r="L559" s="30" t="str">
        <f t="shared" si="78"/>
        <v>Americas→USA→New York</v>
      </c>
      <c r="M559" s="38" t="s">
        <v>701</v>
      </c>
      <c r="N559" s="38" t="s">
        <v>707</v>
      </c>
      <c r="O559" s="38" t="s">
        <v>724</v>
      </c>
      <c r="P559" s="38" t="s">
        <v>732</v>
      </c>
      <c r="Q559" s="38" t="s">
        <v>1290</v>
      </c>
      <c r="R559" s="39">
        <v>710.98</v>
      </c>
      <c r="S559" s="39">
        <v>1481.45</v>
      </c>
      <c r="T559" s="39" t="str">
        <f>IF('standardised dimensions'!$R559&lt;=_xlfn.PERCENTILE.INC( R559:R1180,0.25),"Low",IF(S559&lt;=_xlfn.PERCENTILE.INC(R559:R1180,0.5),"Medium","High"))</f>
        <v>High</v>
      </c>
      <c r="U559" s="40">
        <v>0.21099999999999999</v>
      </c>
      <c r="V559" s="37">
        <v>9</v>
      </c>
      <c r="W559" s="39">
        <f t="shared" si="72"/>
        <v>10519.776450000001</v>
      </c>
      <c r="X559" s="39">
        <f t="shared" si="73"/>
        <v>6398.82</v>
      </c>
      <c r="Y559" s="39">
        <f t="shared" si="79"/>
        <v>4120.9564500000015</v>
      </c>
      <c r="Z559" s="40">
        <f t="shared" si="80"/>
        <v>0.39173422264120461</v>
      </c>
    </row>
    <row r="560" spans="1:26" x14ac:dyDescent="0.3">
      <c r="A560" s="41" t="s">
        <v>573</v>
      </c>
      <c r="B560" s="42">
        <v>45430</v>
      </c>
      <c r="C560" s="42" t="str">
        <f t="shared" si="74"/>
        <v>May-2024</v>
      </c>
      <c r="D560" s="42" t="str">
        <f t="shared" si="75"/>
        <v>Q2-2024</v>
      </c>
      <c r="E560" s="42">
        <v>45434</v>
      </c>
      <c r="F560" s="42">
        <f t="shared" si="76"/>
        <v>45434</v>
      </c>
      <c r="G560" s="43">
        <f t="shared" si="77"/>
        <v>4</v>
      </c>
      <c r="H560" s="29">
        <f>IF(Table1[[#This Row],[LeadTimeDays]]&lt;=7,1,0)</f>
        <v>1</v>
      </c>
      <c r="I560" s="44" t="s">
        <v>646</v>
      </c>
      <c r="J560" s="44" t="s">
        <v>650</v>
      </c>
      <c r="K560" s="44" t="s">
        <v>664</v>
      </c>
      <c r="L560" s="30" t="str">
        <f t="shared" si="78"/>
        <v>Africa→Kenya→Nairobi</v>
      </c>
      <c r="M560" s="44" t="s">
        <v>701</v>
      </c>
      <c r="N560" s="44" t="s">
        <v>711</v>
      </c>
      <c r="O560" s="44" t="s">
        <v>722</v>
      </c>
      <c r="P560" s="44" t="s">
        <v>733</v>
      </c>
      <c r="Q560" s="44" t="s">
        <v>1291</v>
      </c>
      <c r="R560" s="45">
        <v>857.42</v>
      </c>
      <c r="S560" s="45">
        <v>1658.92</v>
      </c>
      <c r="T560" s="45" t="str">
        <f>IF('standardised dimensions'!$R560&lt;=_xlfn.PERCENTILE.INC( R560:R1181,0.25),"Low",IF(S560&lt;=_xlfn.PERCENTILE.INC(R560:R1181,0.5),"Medium","High"))</f>
        <v>High</v>
      </c>
      <c r="U560" s="46">
        <v>0.122</v>
      </c>
      <c r="V560" s="43">
        <v>9</v>
      </c>
      <c r="W560" s="45">
        <f t="shared" si="72"/>
        <v>13108.78584</v>
      </c>
      <c r="X560" s="45">
        <f t="shared" si="73"/>
        <v>7716.78</v>
      </c>
      <c r="Y560" s="45">
        <f t="shared" si="79"/>
        <v>5392.0058400000007</v>
      </c>
      <c r="Z560" s="46">
        <f t="shared" si="80"/>
        <v>0.41132763215544305</v>
      </c>
    </row>
    <row r="561" spans="1:26" x14ac:dyDescent="0.3">
      <c r="A561" s="35" t="s">
        <v>574</v>
      </c>
      <c r="B561" s="36">
        <v>45299</v>
      </c>
      <c r="C561" s="36" t="str">
        <f t="shared" si="74"/>
        <v>Jan-2024</v>
      </c>
      <c r="D561" s="36" t="str">
        <f t="shared" si="75"/>
        <v>Q1-2024</v>
      </c>
      <c r="E561" s="36">
        <v>45303</v>
      </c>
      <c r="F561" s="36">
        <f t="shared" si="76"/>
        <v>45303</v>
      </c>
      <c r="G561" s="37">
        <f t="shared" si="77"/>
        <v>4</v>
      </c>
      <c r="H561" s="29">
        <f>IF(Table1[[#This Row],[LeadTimeDays]]&lt;=7,1,0)</f>
        <v>1</v>
      </c>
      <c r="I561" s="38" t="s">
        <v>647</v>
      </c>
      <c r="J561" s="38" t="s">
        <v>654</v>
      </c>
      <c r="K561" s="38" t="s">
        <v>668</v>
      </c>
      <c r="L561" s="30" t="str">
        <f t="shared" si="78"/>
        <v>Asia→India→Bengaluru</v>
      </c>
      <c r="M561" s="38" t="s">
        <v>701</v>
      </c>
      <c r="N561" s="38" t="s">
        <v>711</v>
      </c>
      <c r="O561" s="38" t="s">
        <v>718</v>
      </c>
      <c r="P561" s="38" t="s">
        <v>728</v>
      </c>
      <c r="Q561" s="38" t="s">
        <v>1292</v>
      </c>
      <c r="R561" s="39">
        <v>802.32</v>
      </c>
      <c r="S561" s="39">
        <v>602.34</v>
      </c>
      <c r="T561" s="39" t="str">
        <f>IF('standardised dimensions'!$R561&lt;=_xlfn.PERCENTILE.INC( R561:R1182,0.25),"Low",IF(S561&lt;=_xlfn.PERCENTILE.INC(R561:R1182,0.5),"Medium","High"))</f>
        <v>Medium</v>
      </c>
      <c r="U561" s="40">
        <v>0.12</v>
      </c>
      <c r="V561" s="37">
        <v>25</v>
      </c>
      <c r="W561" s="39">
        <f t="shared" si="72"/>
        <v>13251.48</v>
      </c>
      <c r="X561" s="39">
        <f t="shared" si="73"/>
        <v>20058</v>
      </c>
      <c r="Y561" s="39">
        <f t="shared" si="79"/>
        <v>-6806.52</v>
      </c>
      <c r="Z561" s="40">
        <f t="shared" si="80"/>
        <v>-0.51364224977134632</v>
      </c>
    </row>
    <row r="562" spans="1:26" x14ac:dyDescent="0.3">
      <c r="A562" s="41" t="s">
        <v>575</v>
      </c>
      <c r="B562" s="42">
        <v>45590</v>
      </c>
      <c r="C562" s="42" t="str">
        <f t="shared" si="74"/>
        <v>Oct-2024</v>
      </c>
      <c r="D562" s="42" t="str">
        <f t="shared" si="75"/>
        <v>Q4-2024</v>
      </c>
      <c r="E562" s="42">
        <v>45601</v>
      </c>
      <c r="F562" s="42">
        <f t="shared" si="76"/>
        <v>45601</v>
      </c>
      <c r="G562" s="43">
        <f t="shared" si="77"/>
        <v>11</v>
      </c>
      <c r="H562" s="29">
        <f>IF(Table1[[#This Row],[LeadTimeDays]]&lt;=7,1,0)</f>
        <v>0</v>
      </c>
      <c r="I562" s="44" t="s">
        <v>648</v>
      </c>
      <c r="J562" s="44" t="s">
        <v>660</v>
      </c>
      <c r="K562" s="44" t="s">
        <v>700</v>
      </c>
      <c r="L562" s="30" t="str">
        <f t="shared" si="78"/>
        <v>Americas→USA→New York</v>
      </c>
      <c r="M562" s="44" t="s">
        <v>701</v>
      </c>
      <c r="N562" s="44" t="s">
        <v>710</v>
      </c>
      <c r="O562" s="44" t="s">
        <v>725</v>
      </c>
      <c r="P562" s="44" t="s">
        <v>727</v>
      </c>
      <c r="Q562" s="44" t="s">
        <v>1293</v>
      </c>
      <c r="R562" s="45">
        <v>446.66</v>
      </c>
      <c r="S562" s="45">
        <v>527.64</v>
      </c>
      <c r="T562" s="45" t="str">
        <f>IF('standardised dimensions'!$R562&lt;=_xlfn.PERCENTILE.INC( R562:R1183,0.25),"Low",IF(S562&lt;=_xlfn.PERCENTILE.INC(R562:R1183,0.5),"Medium","High"))</f>
        <v>Medium</v>
      </c>
      <c r="U562" s="46">
        <v>0.14499999999999999</v>
      </c>
      <c r="V562" s="43">
        <v>15</v>
      </c>
      <c r="W562" s="45">
        <f t="shared" si="72"/>
        <v>6766.9829999999993</v>
      </c>
      <c r="X562" s="45">
        <f t="shared" si="73"/>
        <v>6699.9000000000005</v>
      </c>
      <c r="Y562" s="45">
        <f t="shared" si="79"/>
        <v>67.082999999998719</v>
      </c>
      <c r="Z562" s="46">
        <f t="shared" si="80"/>
        <v>9.9132804087137105E-3</v>
      </c>
    </row>
    <row r="563" spans="1:26" x14ac:dyDescent="0.3">
      <c r="A563" s="35" t="s">
        <v>576</v>
      </c>
      <c r="B563" s="36">
        <v>45626</v>
      </c>
      <c r="C563" s="36" t="str">
        <f t="shared" si="74"/>
        <v>Nov-2024</v>
      </c>
      <c r="D563" s="36" t="str">
        <f t="shared" si="75"/>
        <v>Q4-2024</v>
      </c>
      <c r="E563" s="36">
        <v>45645</v>
      </c>
      <c r="F563" s="36">
        <f t="shared" si="76"/>
        <v>45645</v>
      </c>
      <c r="G563" s="37">
        <f t="shared" si="77"/>
        <v>19</v>
      </c>
      <c r="H563" s="29">
        <f>IF(Table1[[#This Row],[LeadTimeDays]]&lt;=7,1,0)</f>
        <v>0</v>
      </c>
      <c r="I563" s="38" t="s">
        <v>646</v>
      </c>
      <c r="J563" s="38" t="s">
        <v>650</v>
      </c>
      <c r="K563" s="38" t="s">
        <v>662</v>
      </c>
      <c r="L563" s="30" t="str">
        <f t="shared" si="78"/>
        <v>Africa→Kenya→Kisumu</v>
      </c>
      <c r="M563" s="38" t="s">
        <v>701</v>
      </c>
      <c r="N563" s="38" t="s">
        <v>708</v>
      </c>
      <c r="O563" s="38" t="s">
        <v>716</v>
      </c>
      <c r="P563" s="38" t="s">
        <v>730</v>
      </c>
      <c r="Q563" s="38" t="s">
        <v>1294</v>
      </c>
      <c r="R563" s="39">
        <v>1195.98</v>
      </c>
      <c r="S563" s="39">
        <v>1841.9</v>
      </c>
      <c r="T563" s="39" t="str">
        <f>IF('standardised dimensions'!$R563&lt;=_xlfn.PERCENTILE.INC( R563:R1184,0.25),"Low",IF(S563&lt;=_xlfn.PERCENTILE.INC(R563:R1184,0.5),"Medium","High"))</f>
        <v>High</v>
      </c>
      <c r="U563" s="40">
        <v>5.5E-2</v>
      </c>
      <c r="V563" s="37">
        <v>19</v>
      </c>
      <c r="W563" s="39">
        <f t="shared" si="72"/>
        <v>33071.3145</v>
      </c>
      <c r="X563" s="39">
        <f t="shared" si="73"/>
        <v>22723.62</v>
      </c>
      <c r="Y563" s="39">
        <f t="shared" si="79"/>
        <v>10347.694500000001</v>
      </c>
      <c r="Z563" s="40">
        <f t="shared" si="80"/>
        <v>0.31289032977506842</v>
      </c>
    </row>
    <row r="564" spans="1:26" x14ac:dyDescent="0.3">
      <c r="A564" s="41" t="s">
        <v>577</v>
      </c>
      <c r="B564" s="42">
        <v>45029</v>
      </c>
      <c r="C564" s="42" t="str">
        <f t="shared" si="74"/>
        <v>Apr-2023</v>
      </c>
      <c r="D564" s="42" t="str">
        <f t="shared" si="75"/>
        <v>Q2-2023</v>
      </c>
      <c r="E564" s="42">
        <v>45048</v>
      </c>
      <c r="F564" s="42">
        <f t="shared" si="76"/>
        <v>45048</v>
      </c>
      <c r="G564" s="43">
        <f t="shared" si="77"/>
        <v>19</v>
      </c>
      <c r="H564" s="29">
        <f>IF(Table1[[#This Row],[LeadTimeDays]]&lt;=7,1,0)</f>
        <v>0</v>
      </c>
      <c r="I564" s="44" t="s">
        <v>648</v>
      </c>
      <c r="J564" s="44" t="s">
        <v>653</v>
      </c>
      <c r="K564" s="44" t="s">
        <v>681</v>
      </c>
      <c r="L564" s="30" t="str">
        <f t="shared" si="78"/>
        <v>Americas→Canada→Montreal</v>
      </c>
      <c r="M564" s="44" t="s">
        <v>704</v>
      </c>
      <c r="N564" s="44" t="s">
        <v>710</v>
      </c>
      <c r="O564" s="44" t="s">
        <v>718</v>
      </c>
      <c r="P564" s="44" t="s">
        <v>732</v>
      </c>
      <c r="Q564" s="44" t="s">
        <v>1295</v>
      </c>
      <c r="R564" s="45">
        <v>671.05</v>
      </c>
      <c r="S564" s="45">
        <v>1645.48</v>
      </c>
      <c r="T564" s="45" t="str">
        <f>IF('standardised dimensions'!$R564&lt;=_xlfn.PERCENTILE.INC( R564:R1185,0.25),"Low",IF(S564&lt;=_xlfn.PERCENTILE.INC(R564:R1185,0.5),"Medium","High"))</f>
        <v>High</v>
      </c>
      <c r="U564" s="46">
        <v>0.13700000000000001</v>
      </c>
      <c r="V564" s="43">
        <v>6</v>
      </c>
      <c r="W564" s="45">
        <f t="shared" si="72"/>
        <v>8520.2954399999999</v>
      </c>
      <c r="X564" s="45">
        <f t="shared" si="73"/>
        <v>4026.2999999999997</v>
      </c>
      <c r="Y564" s="45">
        <f t="shared" si="79"/>
        <v>4493.9954400000006</v>
      </c>
      <c r="Z564" s="46">
        <f t="shared" si="80"/>
        <v>0.52744596377517172</v>
      </c>
    </row>
    <row r="565" spans="1:26" x14ac:dyDescent="0.3">
      <c r="A565" s="35" t="s">
        <v>578</v>
      </c>
      <c r="B565" s="36">
        <v>45692</v>
      </c>
      <c r="C565" s="36" t="str">
        <f t="shared" si="74"/>
        <v>Feb-2025</v>
      </c>
      <c r="D565" s="36" t="str">
        <f t="shared" si="75"/>
        <v>Q1-2025</v>
      </c>
      <c r="E565" s="36">
        <v>45696</v>
      </c>
      <c r="F565" s="36">
        <f t="shared" si="76"/>
        <v>45696</v>
      </c>
      <c r="G565" s="37">
        <f t="shared" si="77"/>
        <v>4</v>
      </c>
      <c r="H565" s="29">
        <f>IF(Table1[[#This Row],[LeadTimeDays]]&lt;=7,1,0)</f>
        <v>1</v>
      </c>
      <c r="I565" s="38" t="s">
        <v>649</v>
      </c>
      <c r="J565" s="38" t="s">
        <v>658</v>
      </c>
      <c r="K565" s="38" t="s">
        <v>693</v>
      </c>
      <c r="L565" s="30" t="str">
        <f t="shared" si="78"/>
        <v>Europe→United Kingdom→Manchester</v>
      </c>
      <c r="M565" s="38" t="s">
        <v>706</v>
      </c>
      <c r="N565" s="38" t="s">
        <v>709</v>
      </c>
      <c r="O565" s="38" t="s">
        <v>716</v>
      </c>
      <c r="P565" s="38" t="s">
        <v>729</v>
      </c>
      <c r="Q565" s="38" t="s">
        <v>1296</v>
      </c>
      <c r="R565" s="39">
        <v>586.21</v>
      </c>
      <c r="S565" s="39">
        <v>727.22</v>
      </c>
      <c r="T565" s="39" t="str">
        <f>IF('standardised dimensions'!$R565&lt;=_xlfn.PERCENTILE.INC( R565:R1186,0.25),"Low",IF(S565&lt;=_xlfn.PERCENTILE.INC(R565:R1186,0.5),"Medium","High"))</f>
        <v>Medium</v>
      </c>
      <c r="U565" s="40">
        <v>6.8000000000000005E-2</v>
      </c>
      <c r="V565" s="37">
        <v>15</v>
      </c>
      <c r="W565" s="39">
        <f t="shared" si="72"/>
        <v>10166.535600000001</v>
      </c>
      <c r="X565" s="39">
        <f t="shared" si="73"/>
        <v>8793.1500000000015</v>
      </c>
      <c r="Y565" s="39">
        <f t="shared" si="79"/>
        <v>1373.3855999999996</v>
      </c>
      <c r="Z565" s="40">
        <f t="shared" si="80"/>
        <v>0.13508884973559721</v>
      </c>
    </row>
    <row r="566" spans="1:26" x14ac:dyDescent="0.3">
      <c r="A566" s="41" t="s">
        <v>579</v>
      </c>
      <c r="B566" s="42">
        <v>45315</v>
      </c>
      <c r="C566" s="42" t="str">
        <f t="shared" si="74"/>
        <v>Jan-2024</v>
      </c>
      <c r="D566" s="42" t="str">
        <f t="shared" si="75"/>
        <v>Q1-2024</v>
      </c>
      <c r="E566" s="42">
        <v>45326</v>
      </c>
      <c r="F566" s="42">
        <f t="shared" si="76"/>
        <v>45326</v>
      </c>
      <c r="G566" s="43">
        <f t="shared" si="77"/>
        <v>11</v>
      </c>
      <c r="H566" s="29">
        <f>IF(Table1[[#This Row],[LeadTimeDays]]&lt;=7,1,0)</f>
        <v>0</v>
      </c>
      <c r="I566" s="44" t="s">
        <v>649</v>
      </c>
      <c r="J566" s="44" t="s">
        <v>658</v>
      </c>
      <c r="K566" s="44" t="s">
        <v>693</v>
      </c>
      <c r="L566" s="30" t="str">
        <f t="shared" si="78"/>
        <v>Europe→United Kingdom→Manchester</v>
      </c>
      <c r="M566" s="44" t="s">
        <v>704</v>
      </c>
      <c r="N566" s="44" t="s">
        <v>707</v>
      </c>
      <c r="O566" s="44" t="s">
        <v>717</v>
      </c>
      <c r="P566" s="44" t="s">
        <v>731</v>
      </c>
      <c r="Q566" s="44" t="s">
        <v>1297</v>
      </c>
      <c r="R566" s="45">
        <v>525.34</v>
      </c>
      <c r="S566" s="45">
        <v>1233.79</v>
      </c>
      <c r="T566" s="45" t="str">
        <f>IF('standardised dimensions'!$R566&lt;=_xlfn.PERCENTILE.INC( R566:R1187,0.25),"Low",IF(S566&lt;=_xlfn.PERCENTILE.INC(R566:R1187,0.5),"Medium","High"))</f>
        <v>High</v>
      </c>
      <c r="U566" s="46">
        <v>0.14299999999999999</v>
      </c>
      <c r="V566" s="43">
        <v>4</v>
      </c>
      <c r="W566" s="45">
        <f t="shared" si="72"/>
        <v>4229.4321199999995</v>
      </c>
      <c r="X566" s="45">
        <f t="shared" si="73"/>
        <v>2101.36</v>
      </c>
      <c r="Y566" s="45">
        <f t="shared" si="79"/>
        <v>2128.0721199999994</v>
      </c>
      <c r="Z566" s="46">
        <f t="shared" si="80"/>
        <v>0.50315788494082736</v>
      </c>
    </row>
    <row r="567" spans="1:26" x14ac:dyDescent="0.3">
      <c r="A567" s="35" t="s">
        <v>580</v>
      </c>
      <c r="B567" s="36">
        <v>45330</v>
      </c>
      <c r="C567" s="36" t="str">
        <f t="shared" si="74"/>
        <v>Feb-2024</v>
      </c>
      <c r="D567" s="36" t="str">
        <f t="shared" si="75"/>
        <v>Q1-2024</v>
      </c>
      <c r="E567" s="36">
        <v>45331</v>
      </c>
      <c r="F567" s="36">
        <f t="shared" si="76"/>
        <v>45331</v>
      </c>
      <c r="G567" s="37">
        <f t="shared" si="77"/>
        <v>1</v>
      </c>
      <c r="H567" s="29">
        <f>IF(Table1[[#This Row],[LeadTimeDays]]&lt;=7,1,0)</f>
        <v>1</v>
      </c>
      <c r="I567" s="38" t="s">
        <v>646</v>
      </c>
      <c r="J567" s="38" t="s">
        <v>650</v>
      </c>
      <c r="K567" s="38" t="s">
        <v>675</v>
      </c>
      <c r="L567" s="30" t="str">
        <f t="shared" si="78"/>
        <v>Africa→Kenya→Mombasa</v>
      </c>
      <c r="M567" s="38" t="s">
        <v>701</v>
      </c>
      <c r="N567" s="38" t="s">
        <v>711</v>
      </c>
      <c r="O567" s="38" t="s">
        <v>721</v>
      </c>
      <c r="P567" s="38" t="s">
        <v>727</v>
      </c>
      <c r="Q567" s="38" t="s">
        <v>1298</v>
      </c>
      <c r="R567" s="39">
        <v>1233.52</v>
      </c>
      <c r="S567" s="39">
        <v>1543.76</v>
      </c>
      <c r="T567" s="39" t="str">
        <f>IF('standardised dimensions'!$R567&lt;=_xlfn.PERCENTILE.INC( R567:R1188,0.25),"Low",IF(S567&lt;=_xlfn.PERCENTILE.INC(R567:R1188,0.5),"Medium","High"))</f>
        <v>High</v>
      </c>
      <c r="U567" s="40">
        <v>0.126</v>
      </c>
      <c r="V567" s="37">
        <v>13</v>
      </c>
      <c r="W567" s="39">
        <f t="shared" si="72"/>
        <v>17540.201120000002</v>
      </c>
      <c r="X567" s="39">
        <f t="shared" si="73"/>
        <v>16035.76</v>
      </c>
      <c r="Y567" s="39">
        <f t="shared" si="79"/>
        <v>1504.4411200000013</v>
      </c>
      <c r="Z567" s="40">
        <f t="shared" si="80"/>
        <v>8.5771030201277493E-2</v>
      </c>
    </row>
    <row r="568" spans="1:26" x14ac:dyDescent="0.3">
      <c r="A568" s="41" t="s">
        <v>581</v>
      </c>
      <c r="B568" s="42">
        <v>45834</v>
      </c>
      <c r="C568" s="42" t="str">
        <f t="shared" si="74"/>
        <v>Jun-2025</v>
      </c>
      <c r="D568" s="42" t="str">
        <f t="shared" si="75"/>
        <v>Q2-2025</v>
      </c>
      <c r="E568" s="42">
        <v>45849</v>
      </c>
      <c r="F568" s="42">
        <f t="shared" si="76"/>
        <v>45849</v>
      </c>
      <c r="G568" s="43">
        <f t="shared" si="77"/>
        <v>15</v>
      </c>
      <c r="H568" s="29">
        <f>IF(Table1[[#This Row],[LeadTimeDays]]&lt;=7,1,0)</f>
        <v>0</v>
      </c>
      <c r="I568" s="44" t="s">
        <v>646</v>
      </c>
      <c r="J568" s="44" t="s">
        <v>651</v>
      </c>
      <c r="K568" s="44" t="s">
        <v>663</v>
      </c>
      <c r="L568" s="30" t="str">
        <f t="shared" si="78"/>
        <v>Africa→Nigeria→Port Harcourt</v>
      </c>
      <c r="M568" s="44" t="s">
        <v>705</v>
      </c>
      <c r="N568" s="44" t="s">
        <v>708</v>
      </c>
      <c r="O568" s="44" t="s">
        <v>720</v>
      </c>
      <c r="P568" s="44" t="s">
        <v>731</v>
      </c>
      <c r="Q568" s="44" t="s">
        <v>1299</v>
      </c>
      <c r="R568" s="45">
        <v>1170.1500000000001</v>
      </c>
      <c r="S568" s="45">
        <v>2115.19</v>
      </c>
      <c r="T568" s="45" t="str">
        <f>IF('standardised dimensions'!$R568&lt;=_xlfn.PERCENTILE.INC( R568:R1189,0.25),"Low",IF(S568&lt;=_xlfn.PERCENTILE.INC(R568:R1189,0.5),"Medium","High"))</f>
        <v>High</v>
      </c>
      <c r="U568" s="46">
        <v>9.1999999999999998E-2</v>
      </c>
      <c r="V568" s="43">
        <v>23</v>
      </c>
      <c r="W568" s="45">
        <f t="shared" si="72"/>
        <v>44173.627960000005</v>
      </c>
      <c r="X568" s="45">
        <f t="shared" si="73"/>
        <v>26913.45</v>
      </c>
      <c r="Y568" s="45">
        <f t="shared" si="79"/>
        <v>17260.177960000005</v>
      </c>
      <c r="Z568" s="46">
        <f t="shared" si="80"/>
        <v>0.39073489674946776</v>
      </c>
    </row>
    <row r="569" spans="1:26" x14ac:dyDescent="0.3">
      <c r="A569" s="35" t="s">
        <v>582</v>
      </c>
      <c r="B569" s="36">
        <v>45600</v>
      </c>
      <c r="C569" s="36" t="str">
        <f t="shared" si="74"/>
        <v>Nov-2024</v>
      </c>
      <c r="D569" s="36" t="str">
        <f t="shared" si="75"/>
        <v>Q4-2024</v>
      </c>
      <c r="E569" s="36">
        <v>45603</v>
      </c>
      <c r="F569" s="36">
        <f t="shared" si="76"/>
        <v>45603</v>
      </c>
      <c r="G569" s="37">
        <f t="shared" si="77"/>
        <v>3</v>
      </c>
      <c r="H569" s="29">
        <f>IF(Table1[[#This Row],[LeadTimeDays]]&lt;=7,1,0)</f>
        <v>1</v>
      </c>
      <c r="I569" s="38" t="s">
        <v>649</v>
      </c>
      <c r="J569" s="38" t="s">
        <v>657</v>
      </c>
      <c r="K569" s="38" t="s">
        <v>679</v>
      </c>
      <c r="L569" s="30" t="str">
        <f t="shared" si="78"/>
        <v>Europe→France→Lyon</v>
      </c>
      <c r="M569" s="38" t="s">
        <v>701</v>
      </c>
      <c r="N569" s="38" t="s">
        <v>708</v>
      </c>
      <c r="O569" s="38" t="s">
        <v>719</v>
      </c>
      <c r="P569" s="38" t="s">
        <v>732</v>
      </c>
      <c r="Q569" s="38" t="s">
        <v>1300</v>
      </c>
      <c r="R569" s="39">
        <v>740.68</v>
      </c>
      <c r="S569" s="39">
        <v>1837.19</v>
      </c>
      <c r="T569" s="39" t="str">
        <f>IF('standardised dimensions'!$R569&lt;=_xlfn.PERCENTILE.INC( R569:R1190,0.25),"Low",IF(S569&lt;=_xlfn.PERCENTILE.INC(R569:R1190,0.5),"Medium","High"))</f>
        <v>High</v>
      </c>
      <c r="U569" s="40">
        <v>0.19700000000000001</v>
      </c>
      <c r="V569" s="37">
        <v>17</v>
      </c>
      <c r="W569" s="39">
        <f t="shared" si="72"/>
        <v>25079.480689999997</v>
      </c>
      <c r="X569" s="39">
        <f t="shared" si="73"/>
        <v>12591.56</v>
      </c>
      <c r="Y569" s="39">
        <f t="shared" si="79"/>
        <v>12487.920689999997</v>
      </c>
      <c r="Z569" s="40">
        <f t="shared" si="80"/>
        <v>0.4979337827748298</v>
      </c>
    </row>
    <row r="570" spans="1:26" x14ac:dyDescent="0.3">
      <c r="A570" s="41" t="s">
        <v>583</v>
      </c>
      <c r="B570" s="42">
        <v>45342</v>
      </c>
      <c r="C570" s="42" t="str">
        <f t="shared" si="74"/>
        <v>Feb-2024</v>
      </c>
      <c r="D570" s="42" t="str">
        <f t="shared" si="75"/>
        <v>Q1-2024</v>
      </c>
      <c r="E570" s="42">
        <v>45342</v>
      </c>
      <c r="F570" s="42">
        <f t="shared" si="76"/>
        <v>45342</v>
      </c>
      <c r="G570" s="43">
        <f t="shared" si="77"/>
        <v>0</v>
      </c>
      <c r="H570" s="29">
        <f>IF(Table1[[#This Row],[LeadTimeDays]]&lt;=7,1,0)</f>
        <v>1</v>
      </c>
      <c r="I570" s="44" t="s">
        <v>648</v>
      </c>
      <c r="J570" s="44" t="s">
        <v>660</v>
      </c>
      <c r="K570" s="44" t="s">
        <v>700</v>
      </c>
      <c r="L570" s="30" t="str">
        <f t="shared" si="78"/>
        <v>Americas→USA→New York</v>
      </c>
      <c r="M570" s="44" t="s">
        <v>706</v>
      </c>
      <c r="N570" s="44" t="s">
        <v>708</v>
      </c>
      <c r="O570" s="44" t="s">
        <v>712</v>
      </c>
      <c r="P570" s="44" t="s">
        <v>729</v>
      </c>
      <c r="Q570" s="44" t="s">
        <v>1301</v>
      </c>
      <c r="R570" s="45">
        <v>1407.05</v>
      </c>
      <c r="S570" s="45">
        <v>2858.93</v>
      </c>
      <c r="T570" s="45" t="str">
        <f>IF('standardised dimensions'!$R570&lt;=_xlfn.PERCENTILE.INC( R570:R1191,0.25),"Low",IF(S570&lt;=_xlfn.PERCENTILE.INC(R570:R1191,0.5),"Medium","High"))</f>
        <v>High</v>
      </c>
      <c r="U570" s="46">
        <v>0</v>
      </c>
      <c r="V570" s="43">
        <v>12</v>
      </c>
      <c r="W570" s="45">
        <f t="shared" si="72"/>
        <v>34307.159999999996</v>
      </c>
      <c r="X570" s="45">
        <f t="shared" si="73"/>
        <v>16884.599999999999</v>
      </c>
      <c r="Y570" s="45">
        <f t="shared" si="79"/>
        <v>17422.559999999998</v>
      </c>
      <c r="Z570" s="46">
        <f t="shared" si="80"/>
        <v>0.50784034586366222</v>
      </c>
    </row>
    <row r="571" spans="1:26" x14ac:dyDescent="0.3">
      <c r="A571" s="35" t="s">
        <v>584</v>
      </c>
      <c r="B571" s="36">
        <v>45760</v>
      </c>
      <c r="C571" s="36" t="str">
        <f t="shared" si="74"/>
        <v>Apr-2025</v>
      </c>
      <c r="D571" s="36" t="str">
        <f t="shared" si="75"/>
        <v>Q2-2025</v>
      </c>
      <c r="E571" s="36">
        <v>45761</v>
      </c>
      <c r="F571" s="36">
        <f t="shared" si="76"/>
        <v>45761</v>
      </c>
      <c r="G571" s="37">
        <f t="shared" si="77"/>
        <v>1</v>
      </c>
      <c r="H571" s="29">
        <f>IF(Table1[[#This Row],[LeadTimeDays]]&lt;=7,1,0)</f>
        <v>1</v>
      </c>
      <c r="I571" s="38" t="s">
        <v>647</v>
      </c>
      <c r="J571" s="38" t="s">
        <v>652</v>
      </c>
      <c r="K571" s="38" t="s">
        <v>666</v>
      </c>
      <c r="L571" s="30" t="str">
        <f t="shared" si="78"/>
        <v>Asia→Japan→Osaka</v>
      </c>
      <c r="M571" s="38" t="s">
        <v>706</v>
      </c>
      <c r="N571" s="38" t="s">
        <v>708</v>
      </c>
      <c r="O571" s="38" t="s">
        <v>715</v>
      </c>
      <c r="P571" s="38" t="s">
        <v>727</v>
      </c>
      <c r="Q571" s="38" t="s">
        <v>1302</v>
      </c>
      <c r="R571" s="39">
        <v>138.9</v>
      </c>
      <c r="S571" s="39">
        <v>289.92</v>
      </c>
      <c r="T571" s="39" t="str">
        <f>IF('standardised dimensions'!$R571&lt;=_xlfn.PERCENTILE.INC( R571:R1192,0.25),"Low",IF(S571&lt;=_xlfn.PERCENTILE.INC(R571:R1192,0.5),"Medium","High"))</f>
        <v>Low</v>
      </c>
      <c r="U571" s="40">
        <v>2.9000000000000001E-2</v>
      </c>
      <c r="V571" s="37">
        <v>12</v>
      </c>
      <c r="W571" s="39">
        <f t="shared" si="72"/>
        <v>3378.1478400000001</v>
      </c>
      <c r="X571" s="39">
        <f t="shared" si="73"/>
        <v>1666.8000000000002</v>
      </c>
      <c r="Y571" s="39">
        <f t="shared" si="79"/>
        <v>1711.3478399999999</v>
      </c>
      <c r="Z571" s="40">
        <f t="shared" si="80"/>
        <v>0.50659353025828491</v>
      </c>
    </row>
    <row r="572" spans="1:26" x14ac:dyDescent="0.3">
      <c r="A572" s="41" t="s">
        <v>585</v>
      </c>
      <c r="B572" s="42">
        <v>45078</v>
      </c>
      <c r="C572" s="42" t="str">
        <f t="shared" si="74"/>
        <v>Jun-2023</v>
      </c>
      <c r="D572" s="42" t="str">
        <f t="shared" si="75"/>
        <v>Q2-2023</v>
      </c>
      <c r="E572" s="42">
        <v>45078</v>
      </c>
      <c r="F572" s="42">
        <f t="shared" si="76"/>
        <v>45078</v>
      </c>
      <c r="G572" s="43">
        <f t="shared" si="77"/>
        <v>0</v>
      </c>
      <c r="H572" s="29">
        <f>IF(Table1[[#This Row],[LeadTimeDays]]&lt;=7,1,0)</f>
        <v>1</v>
      </c>
      <c r="I572" s="44" t="s">
        <v>647</v>
      </c>
      <c r="J572" s="44" t="s">
        <v>654</v>
      </c>
      <c r="K572" s="44" t="s">
        <v>668</v>
      </c>
      <c r="L572" s="30" t="str">
        <f t="shared" si="78"/>
        <v>Asia→India→Bengaluru</v>
      </c>
      <c r="M572" s="44" t="s">
        <v>701</v>
      </c>
      <c r="N572" s="44" t="s">
        <v>707</v>
      </c>
      <c r="O572" s="44" t="s">
        <v>718</v>
      </c>
      <c r="P572" s="44" t="s">
        <v>733</v>
      </c>
      <c r="Q572" s="44" t="s">
        <v>1303</v>
      </c>
      <c r="R572" s="45">
        <v>669.37</v>
      </c>
      <c r="S572" s="45">
        <v>997.2</v>
      </c>
      <c r="T572" s="45" t="str">
        <f>IF('standardised dimensions'!$R572&lt;=_xlfn.PERCENTILE.INC( R572:R1193,0.25),"Low",IF(S572&lt;=_xlfn.PERCENTILE.INC(R572:R1193,0.5),"Medium","High"))</f>
        <v>High</v>
      </c>
      <c r="U572" s="46">
        <v>8.2000000000000003E-2</v>
      </c>
      <c r="V572" s="43">
        <v>5</v>
      </c>
      <c r="W572" s="45">
        <f t="shared" si="72"/>
        <v>4577.1480000000001</v>
      </c>
      <c r="X572" s="45">
        <f t="shared" si="73"/>
        <v>3346.85</v>
      </c>
      <c r="Y572" s="45">
        <f t="shared" si="79"/>
        <v>1230.2980000000002</v>
      </c>
      <c r="Z572" s="46">
        <f t="shared" si="80"/>
        <v>0.26879139586484863</v>
      </c>
    </row>
    <row r="573" spans="1:26" x14ac:dyDescent="0.3">
      <c r="A573" s="35" t="s">
        <v>586</v>
      </c>
      <c r="B573" s="36">
        <v>45740</v>
      </c>
      <c r="C573" s="36" t="str">
        <f t="shared" si="74"/>
        <v>Mar-2025</v>
      </c>
      <c r="D573" s="36" t="str">
        <f t="shared" si="75"/>
        <v>Q1-2025</v>
      </c>
      <c r="E573" s="36">
        <v>45751</v>
      </c>
      <c r="F573" s="36">
        <f t="shared" si="76"/>
        <v>45751</v>
      </c>
      <c r="G573" s="37">
        <f t="shared" si="77"/>
        <v>11</v>
      </c>
      <c r="H573" s="29">
        <f>IF(Table1[[#This Row],[LeadTimeDays]]&lt;=7,1,0)</f>
        <v>0</v>
      </c>
      <c r="I573" s="38" t="s">
        <v>647</v>
      </c>
      <c r="J573" s="38" t="s">
        <v>654</v>
      </c>
      <c r="K573" s="38" t="s">
        <v>691</v>
      </c>
      <c r="L573" s="30" t="str">
        <f t="shared" si="78"/>
        <v>Asia→India→Mumbai</v>
      </c>
      <c r="M573" s="38" t="s">
        <v>702</v>
      </c>
      <c r="N573" s="38" t="s">
        <v>709</v>
      </c>
      <c r="O573" s="38" t="s">
        <v>713</v>
      </c>
      <c r="P573" s="38" t="s">
        <v>730</v>
      </c>
      <c r="Q573" s="38" t="s">
        <v>1304</v>
      </c>
      <c r="R573" s="39">
        <v>23.83</v>
      </c>
      <c r="S573" s="39">
        <v>47.29</v>
      </c>
      <c r="T573" s="39" t="str">
        <f>IF('standardised dimensions'!$R573&lt;=_xlfn.PERCENTILE.INC( R573:R1194,0.25),"Low",IF(S573&lt;=_xlfn.PERCENTILE.INC(R573:R1194,0.5),"Medium","High"))</f>
        <v>Low</v>
      </c>
      <c r="U573" s="40">
        <v>6.4000000000000001E-2</v>
      </c>
      <c r="V573" s="37">
        <v>19</v>
      </c>
      <c r="W573" s="39">
        <f t="shared" si="72"/>
        <v>841.00536</v>
      </c>
      <c r="X573" s="39">
        <f t="shared" si="73"/>
        <v>452.77</v>
      </c>
      <c r="Y573" s="39">
        <f t="shared" si="79"/>
        <v>388.23536000000001</v>
      </c>
      <c r="Z573" s="40">
        <f t="shared" si="80"/>
        <v>0.46163244429262618</v>
      </c>
    </row>
    <row r="574" spans="1:26" x14ac:dyDescent="0.3">
      <c r="A574" s="41" t="s">
        <v>587</v>
      </c>
      <c r="B574" s="42">
        <v>45293</v>
      </c>
      <c r="C574" s="42" t="str">
        <f t="shared" si="74"/>
        <v>Jan-2024</v>
      </c>
      <c r="D574" s="42" t="str">
        <f t="shared" si="75"/>
        <v>Q1-2024</v>
      </c>
      <c r="E574" s="42">
        <v>45293</v>
      </c>
      <c r="F574" s="42">
        <f t="shared" si="76"/>
        <v>45293</v>
      </c>
      <c r="G574" s="43">
        <f t="shared" si="77"/>
        <v>0</v>
      </c>
      <c r="H574" s="29">
        <f>IF(Table1[[#This Row],[LeadTimeDays]]&lt;=7,1,0)</f>
        <v>1</v>
      </c>
      <c r="I574" s="44" t="s">
        <v>648</v>
      </c>
      <c r="J574" s="44" t="s">
        <v>653</v>
      </c>
      <c r="K574" s="44" t="s">
        <v>688</v>
      </c>
      <c r="L574" s="30" t="str">
        <f t="shared" si="78"/>
        <v>Americas→Canada→Vancouver</v>
      </c>
      <c r="M574" s="44" t="s">
        <v>702</v>
      </c>
      <c r="N574" s="44" t="s">
        <v>711</v>
      </c>
      <c r="O574" s="44" t="s">
        <v>720</v>
      </c>
      <c r="P574" s="44" t="s">
        <v>731</v>
      </c>
      <c r="Q574" s="44" t="s">
        <v>1305</v>
      </c>
      <c r="R574" s="45">
        <v>444.41</v>
      </c>
      <c r="S574" s="45">
        <v>754.24</v>
      </c>
      <c r="T574" s="45" t="str">
        <f>IF('standardised dimensions'!$R574&lt;=_xlfn.PERCENTILE.INC( R574:R1195,0.25),"Low",IF(S574&lt;=_xlfn.PERCENTILE.INC(R574:R1195,0.5),"Medium","High"))</f>
        <v>Medium</v>
      </c>
      <c r="U574" s="46">
        <v>0.20699999999999999</v>
      </c>
      <c r="V574" s="43">
        <v>32</v>
      </c>
      <c r="W574" s="45">
        <f t="shared" si="72"/>
        <v>19139.594240000002</v>
      </c>
      <c r="X574" s="45">
        <f t="shared" si="73"/>
        <v>14221.12</v>
      </c>
      <c r="Y574" s="45">
        <f t="shared" si="79"/>
        <v>4918.4742400000014</v>
      </c>
      <c r="Z574" s="46">
        <f t="shared" si="80"/>
        <v>0.25697902360546598</v>
      </c>
    </row>
    <row r="575" spans="1:26" x14ac:dyDescent="0.3">
      <c r="A575" s="35" t="s">
        <v>588</v>
      </c>
      <c r="B575" s="36">
        <v>45279</v>
      </c>
      <c r="C575" s="36" t="str">
        <f t="shared" si="74"/>
        <v>Dec-2023</v>
      </c>
      <c r="D575" s="36" t="str">
        <f t="shared" si="75"/>
        <v>Q4-2023</v>
      </c>
      <c r="E575" s="36">
        <v>45292</v>
      </c>
      <c r="F575" s="36">
        <f t="shared" si="76"/>
        <v>45292</v>
      </c>
      <c r="G575" s="37">
        <f t="shared" si="77"/>
        <v>13</v>
      </c>
      <c r="H575" s="29">
        <f>IF(Table1[[#This Row],[LeadTimeDays]]&lt;=7,1,0)</f>
        <v>0</v>
      </c>
      <c r="I575" s="38" t="s">
        <v>648</v>
      </c>
      <c r="J575" s="38" t="s">
        <v>653</v>
      </c>
      <c r="K575" s="38" t="s">
        <v>667</v>
      </c>
      <c r="L575" s="30" t="str">
        <f t="shared" si="78"/>
        <v>Americas→Canada→Toronto</v>
      </c>
      <c r="M575" s="38" t="s">
        <v>706</v>
      </c>
      <c r="N575" s="38" t="s">
        <v>707</v>
      </c>
      <c r="O575" s="38" t="s">
        <v>723</v>
      </c>
      <c r="P575" s="38" t="s">
        <v>732</v>
      </c>
      <c r="Q575" s="38" t="s">
        <v>1306</v>
      </c>
      <c r="R575" s="39">
        <v>856.1</v>
      </c>
      <c r="S575" s="39">
        <v>901.48</v>
      </c>
      <c r="T575" s="39" t="str">
        <f>IF('standardised dimensions'!$R575&lt;=_xlfn.PERCENTILE.INC( R575:R1196,0.25),"Low",IF(S575&lt;=_xlfn.PERCENTILE.INC(R575:R1196,0.5),"Medium","High"))</f>
        <v>High</v>
      </c>
      <c r="U575" s="40">
        <v>5.6000000000000001E-2</v>
      </c>
      <c r="V575" s="37">
        <v>17</v>
      </c>
      <c r="W575" s="39">
        <f t="shared" si="72"/>
        <v>14466.95104</v>
      </c>
      <c r="X575" s="39">
        <f t="shared" si="73"/>
        <v>14553.7</v>
      </c>
      <c r="Y575" s="39">
        <f t="shared" si="79"/>
        <v>-86.748960000000807</v>
      </c>
      <c r="Z575" s="40">
        <f t="shared" si="80"/>
        <v>-5.9963540182134192E-3</v>
      </c>
    </row>
    <row r="576" spans="1:26" x14ac:dyDescent="0.3">
      <c r="A576" s="41" t="s">
        <v>589</v>
      </c>
      <c r="B576" s="42">
        <v>45042</v>
      </c>
      <c r="C576" s="42" t="str">
        <f t="shared" si="74"/>
        <v>Apr-2023</v>
      </c>
      <c r="D576" s="42" t="str">
        <f t="shared" si="75"/>
        <v>Q2-2023</v>
      </c>
      <c r="E576" s="42">
        <v>45042</v>
      </c>
      <c r="F576" s="42">
        <f t="shared" si="76"/>
        <v>45042</v>
      </c>
      <c r="G576" s="43">
        <f t="shared" si="77"/>
        <v>0</v>
      </c>
      <c r="H576" s="29">
        <f>IF(Table1[[#This Row],[LeadTimeDays]]&lt;=7,1,0)</f>
        <v>1</v>
      </c>
      <c r="I576" s="44" t="s">
        <v>649</v>
      </c>
      <c r="J576" s="44" t="s">
        <v>657</v>
      </c>
      <c r="K576" s="44" t="s">
        <v>673</v>
      </c>
      <c r="L576" s="30" t="str">
        <f t="shared" si="78"/>
        <v>Europe→France→Marseille</v>
      </c>
      <c r="M576" s="44" t="s">
        <v>704</v>
      </c>
      <c r="N576" s="44" t="s">
        <v>711</v>
      </c>
      <c r="O576" s="44" t="s">
        <v>724</v>
      </c>
      <c r="P576" s="44" t="s">
        <v>727</v>
      </c>
      <c r="Q576" s="44" t="s">
        <v>1307</v>
      </c>
      <c r="R576" s="45">
        <v>81.489999999999995</v>
      </c>
      <c r="S576" s="45">
        <v>113.08</v>
      </c>
      <c r="T576" s="45" t="str">
        <f>IF('standardised dimensions'!$R576&lt;=_xlfn.PERCENTILE.INC( R576:R1197,0.25),"Low",IF(S576&lt;=_xlfn.PERCENTILE.INC(R576:R1197,0.5),"Medium","High"))</f>
        <v>Low</v>
      </c>
      <c r="U576" s="46">
        <v>0.121</v>
      </c>
      <c r="V576" s="43">
        <v>5</v>
      </c>
      <c r="W576" s="45">
        <f t="shared" si="72"/>
        <v>496.98660000000001</v>
      </c>
      <c r="X576" s="45">
        <f t="shared" si="73"/>
        <v>407.45</v>
      </c>
      <c r="Y576" s="45">
        <f t="shared" si="79"/>
        <v>89.536600000000021</v>
      </c>
      <c r="Z576" s="46">
        <f t="shared" si="80"/>
        <v>0.18015898215364362</v>
      </c>
    </row>
    <row r="577" spans="1:26" x14ac:dyDescent="0.3">
      <c r="A577" s="35" t="s">
        <v>590</v>
      </c>
      <c r="B577" s="36">
        <v>45872</v>
      </c>
      <c r="C577" s="36" t="str">
        <f t="shared" si="74"/>
        <v>Aug-2025</v>
      </c>
      <c r="D577" s="36" t="str">
        <f t="shared" si="75"/>
        <v>Q3-2025</v>
      </c>
      <c r="E577" s="36">
        <v>45885</v>
      </c>
      <c r="F577" s="36">
        <f t="shared" si="76"/>
        <v>45885</v>
      </c>
      <c r="G577" s="37">
        <f t="shared" si="77"/>
        <v>13</v>
      </c>
      <c r="H577" s="29">
        <f>IF(Table1[[#This Row],[LeadTimeDays]]&lt;=7,1,0)</f>
        <v>0</v>
      </c>
      <c r="I577" s="38" t="s">
        <v>648</v>
      </c>
      <c r="J577" s="38" t="s">
        <v>653</v>
      </c>
      <c r="K577" s="38" t="s">
        <v>681</v>
      </c>
      <c r="L577" s="30" t="str">
        <f t="shared" si="78"/>
        <v>Americas→Canada→Montreal</v>
      </c>
      <c r="M577" s="38" t="s">
        <v>706</v>
      </c>
      <c r="N577" s="38" t="s">
        <v>710</v>
      </c>
      <c r="O577" s="38" t="s">
        <v>719</v>
      </c>
      <c r="P577" s="38" t="s">
        <v>729</v>
      </c>
      <c r="Q577" s="38" t="s">
        <v>1308</v>
      </c>
      <c r="R577" s="39">
        <v>698.66</v>
      </c>
      <c r="S577" s="39">
        <v>868.62</v>
      </c>
      <c r="T577" s="39" t="str">
        <f>IF('standardised dimensions'!$R577&lt;=_xlfn.PERCENTILE.INC( R577:R1198,0.25),"Low",IF(S577&lt;=_xlfn.PERCENTILE.INC(R577:R1198,0.5),"Medium","High"))</f>
        <v>High</v>
      </c>
      <c r="U577" s="40">
        <v>7.1999999999999995E-2</v>
      </c>
      <c r="V577" s="37">
        <v>15</v>
      </c>
      <c r="W577" s="39">
        <f t="shared" si="72"/>
        <v>12091.190399999999</v>
      </c>
      <c r="X577" s="39">
        <f t="shared" si="73"/>
        <v>10479.9</v>
      </c>
      <c r="Y577" s="39">
        <f t="shared" si="79"/>
        <v>1611.2903999999999</v>
      </c>
      <c r="Z577" s="40">
        <f t="shared" si="80"/>
        <v>0.13326151906432637</v>
      </c>
    </row>
    <row r="578" spans="1:26" x14ac:dyDescent="0.3">
      <c r="A578" s="41" t="s">
        <v>591</v>
      </c>
      <c r="B578" s="42">
        <v>45140</v>
      </c>
      <c r="C578" s="42" t="str">
        <f t="shared" si="74"/>
        <v>Aug-2023</v>
      </c>
      <c r="D578" s="42" t="str">
        <f t="shared" si="75"/>
        <v>Q3-2023</v>
      </c>
      <c r="E578" s="42">
        <v>45157</v>
      </c>
      <c r="F578" s="42">
        <f t="shared" si="76"/>
        <v>45157</v>
      </c>
      <c r="G578" s="43">
        <f t="shared" si="77"/>
        <v>17</v>
      </c>
      <c r="H578" s="29">
        <f>IF(Table1[[#This Row],[LeadTimeDays]]&lt;=7,1,0)</f>
        <v>0</v>
      </c>
      <c r="I578" s="44" t="s">
        <v>648</v>
      </c>
      <c r="J578" s="44" t="s">
        <v>653</v>
      </c>
      <c r="K578" s="44" t="s">
        <v>688</v>
      </c>
      <c r="L578" s="30" t="str">
        <f t="shared" si="78"/>
        <v>Americas→Canada→Vancouver</v>
      </c>
      <c r="M578" s="44" t="s">
        <v>701</v>
      </c>
      <c r="N578" s="44" t="s">
        <v>708</v>
      </c>
      <c r="O578" s="44" t="s">
        <v>721</v>
      </c>
      <c r="P578" s="44" t="s">
        <v>729</v>
      </c>
      <c r="Q578" s="44" t="s">
        <v>1309</v>
      </c>
      <c r="R578" s="45">
        <v>175.38</v>
      </c>
      <c r="S578" s="45">
        <v>347.9</v>
      </c>
      <c r="T578" s="45" t="str">
        <f>IF('standardised dimensions'!$R578&lt;=_xlfn.PERCENTILE.INC( R578:R1199,0.25),"Low",IF(S578&lt;=_xlfn.PERCENTILE.INC(R578:R1199,0.5),"Medium","High"))</f>
        <v>Low</v>
      </c>
      <c r="U578" s="46">
        <v>7.1999999999999995E-2</v>
      </c>
      <c r="V578" s="43">
        <v>43</v>
      </c>
      <c r="W578" s="45">
        <f t="shared" ref="W578:W632" si="81">S578*V578*(1-U578)</f>
        <v>13882.6016</v>
      </c>
      <c r="X578" s="45">
        <f t="shared" ref="X578:X632" si="82">R578*V578</f>
        <v>7541.34</v>
      </c>
      <c r="Y578" s="45">
        <f t="shared" si="79"/>
        <v>6341.2615999999998</v>
      </c>
      <c r="Z578" s="46">
        <f t="shared" si="80"/>
        <v>0.45677761148169804</v>
      </c>
    </row>
    <row r="579" spans="1:26" x14ac:dyDescent="0.3">
      <c r="A579" s="35" t="s">
        <v>592</v>
      </c>
      <c r="B579" s="36">
        <v>45092</v>
      </c>
      <c r="C579" s="36" t="str">
        <f t="shared" ref="C579:C632" si="83">TEXT(B579,"MMM-YYYY")</f>
        <v>Jun-2023</v>
      </c>
      <c r="D579" s="36" t="str">
        <f t="shared" ref="D579:D632" si="84">"Q"&amp;ROUNDUP(MONTH(B579)/3,0)&amp;"-"&amp;YEAR(B579)</f>
        <v>Q2-2023</v>
      </c>
      <c r="E579" s="36">
        <v>45119</v>
      </c>
      <c r="F579" s="36">
        <f t="shared" ref="F579:F632" si="85">IF(E579&lt;B579,B579,E579)</f>
        <v>45119</v>
      </c>
      <c r="G579" s="37">
        <f t="shared" ref="G579:G632" si="86">F579-B579</f>
        <v>27</v>
      </c>
      <c r="H579" s="29">
        <f>IF(Table1[[#This Row],[LeadTimeDays]]&lt;=7,1,0)</f>
        <v>0</v>
      </c>
      <c r="I579" s="38" t="s">
        <v>649</v>
      </c>
      <c r="J579" s="38" t="s">
        <v>658</v>
      </c>
      <c r="K579" s="38" t="s">
        <v>693</v>
      </c>
      <c r="L579" s="30" t="str">
        <f t="shared" ref="L579:L632" si="87">CONCATENATE(I579&amp;"→"&amp;J579&amp;"→"&amp;K579)</f>
        <v>Europe→United Kingdom→Manchester</v>
      </c>
      <c r="M579" s="38" t="s">
        <v>704</v>
      </c>
      <c r="N579" s="38" t="s">
        <v>711</v>
      </c>
      <c r="O579" s="38" t="s">
        <v>714</v>
      </c>
      <c r="P579" s="38" t="s">
        <v>733</v>
      </c>
      <c r="Q579" s="38" t="s">
        <v>1310</v>
      </c>
      <c r="R579" s="39">
        <v>751.28</v>
      </c>
      <c r="S579" s="39">
        <v>1111.8800000000001</v>
      </c>
      <c r="T579" s="39" t="str">
        <f>IF('standardised dimensions'!$R579&lt;=_xlfn.PERCENTILE.INC( R579:R1200,0.25),"Low",IF(S579&lt;=_xlfn.PERCENTILE.INC(R579:R1200,0.5),"Medium","High"))</f>
        <v>High</v>
      </c>
      <c r="U579" s="40">
        <v>0.13500000000000001</v>
      </c>
      <c r="V579" s="37">
        <v>7</v>
      </c>
      <c r="W579" s="39">
        <f t="shared" si="81"/>
        <v>6732.4334000000008</v>
      </c>
      <c r="X579" s="39">
        <f t="shared" si="82"/>
        <v>5258.96</v>
      </c>
      <c r="Y579" s="39">
        <f t="shared" ref="Y579:Y632" si="88">W579-X579</f>
        <v>1473.4734000000008</v>
      </c>
      <c r="Z579" s="40">
        <f t="shared" ref="Z579:Z632" si="89">IF(W579=0,0,Y579/W579)</f>
        <v>0.21886193482433863</v>
      </c>
    </row>
    <row r="580" spans="1:26" x14ac:dyDescent="0.3">
      <c r="A580" s="41" t="s">
        <v>593</v>
      </c>
      <c r="B580" s="42">
        <v>45607</v>
      </c>
      <c r="C580" s="42" t="str">
        <f t="shared" si="83"/>
        <v>Nov-2024</v>
      </c>
      <c r="D580" s="42" t="str">
        <f t="shared" si="84"/>
        <v>Q4-2024</v>
      </c>
      <c r="E580" s="42">
        <v>45620</v>
      </c>
      <c r="F580" s="42">
        <f t="shared" si="85"/>
        <v>45620</v>
      </c>
      <c r="G580" s="43">
        <f t="shared" si="86"/>
        <v>13</v>
      </c>
      <c r="H580" s="29">
        <f>IF(Table1[[#This Row],[LeadTimeDays]]&lt;=7,1,0)</f>
        <v>0</v>
      </c>
      <c r="I580" s="44" t="s">
        <v>649</v>
      </c>
      <c r="J580" s="44" t="s">
        <v>658</v>
      </c>
      <c r="K580" s="44" t="s">
        <v>683</v>
      </c>
      <c r="L580" s="30" t="str">
        <f t="shared" si="87"/>
        <v>Europe→United Kingdom→London</v>
      </c>
      <c r="M580" s="44" t="s">
        <v>701</v>
      </c>
      <c r="N580" s="44" t="s">
        <v>707</v>
      </c>
      <c r="O580" s="44" t="s">
        <v>718</v>
      </c>
      <c r="P580" s="44" t="s">
        <v>729</v>
      </c>
      <c r="Q580" s="44" t="s">
        <v>1311</v>
      </c>
      <c r="R580" s="45">
        <v>164.53</v>
      </c>
      <c r="S580" s="45">
        <v>327.72</v>
      </c>
      <c r="T580" s="45" t="str">
        <f>IF('standardised dimensions'!$R580&lt;=_xlfn.PERCENTILE.INC( R580:R1201,0.25),"Low",IF(S580&lt;=_xlfn.PERCENTILE.INC(R580:R1201,0.5),"Medium","High"))</f>
        <v>Low</v>
      </c>
      <c r="U580" s="46">
        <v>6.7000000000000004E-2</v>
      </c>
      <c r="V580" s="43">
        <v>14</v>
      </c>
      <c r="W580" s="45">
        <f t="shared" si="81"/>
        <v>4280.6786400000001</v>
      </c>
      <c r="X580" s="45">
        <f t="shared" si="82"/>
        <v>2303.42</v>
      </c>
      <c r="Y580" s="45">
        <f t="shared" si="88"/>
        <v>1977.25864</v>
      </c>
      <c r="Z580" s="46">
        <f t="shared" si="89"/>
        <v>0.46190307805960412</v>
      </c>
    </row>
    <row r="581" spans="1:26" x14ac:dyDescent="0.3">
      <c r="A581" s="35" t="s">
        <v>594</v>
      </c>
      <c r="B581" s="36">
        <v>45849</v>
      </c>
      <c r="C581" s="36" t="str">
        <f t="shared" si="83"/>
        <v>Jul-2025</v>
      </c>
      <c r="D581" s="36" t="str">
        <f t="shared" si="84"/>
        <v>Q3-2025</v>
      </c>
      <c r="E581" s="36">
        <v>45872</v>
      </c>
      <c r="F581" s="36">
        <f t="shared" si="85"/>
        <v>45872</v>
      </c>
      <c r="G581" s="37">
        <f t="shared" si="86"/>
        <v>23</v>
      </c>
      <c r="H581" s="29">
        <f>IF(Table1[[#This Row],[LeadTimeDays]]&lt;=7,1,0)</f>
        <v>0</v>
      </c>
      <c r="I581" s="38" t="s">
        <v>646</v>
      </c>
      <c r="J581" s="38" t="s">
        <v>650</v>
      </c>
      <c r="K581" s="38" t="s">
        <v>678</v>
      </c>
      <c r="L581" s="30" t="str">
        <f t="shared" si="87"/>
        <v>Africa→Kenya→Nakuru</v>
      </c>
      <c r="M581" s="38" t="s">
        <v>705</v>
      </c>
      <c r="N581" s="38" t="s">
        <v>707</v>
      </c>
      <c r="O581" s="38" t="s">
        <v>712</v>
      </c>
      <c r="P581" s="38" t="s">
        <v>730</v>
      </c>
      <c r="Q581" s="38" t="s">
        <v>1312</v>
      </c>
      <c r="R581" s="39">
        <v>389.93</v>
      </c>
      <c r="S581" s="39">
        <v>486.13</v>
      </c>
      <c r="T581" s="39" t="str">
        <f>IF('standardised dimensions'!$R581&lt;=_xlfn.PERCENTILE.INC( R581:R1202,0.25),"Low",IF(S581&lt;=_xlfn.PERCENTILE.INC(R581:R1202,0.5),"Medium","High"))</f>
        <v>Medium</v>
      </c>
      <c r="U581" s="40">
        <v>0.13200000000000001</v>
      </c>
      <c r="V581" s="37">
        <v>17</v>
      </c>
      <c r="W581" s="39">
        <f t="shared" si="81"/>
        <v>7173.3342799999991</v>
      </c>
      <c r="X581" s="39">
        <f t="shared" si="82"/>
        <v>6628.81</v>
      </c>
      <c r="Y581" s="39">
        <f t="shared" si="88"/>
        <v>544.52427999999873</v>
      </c>
      <c r="Z581" s="40">
        <f t="shared" si="89"/>
        <v>7.5909508569562828E-2</v>
      </c>
    </row>
    <row r="582" spans="1:26" x14ac:dyDescent="0.3">
      <c r="A582" s="41" t="s">
        <v>595</v>
      </c>
      <c r="B582" s="42">
        <v>45080</v>
      </c>
      <c r="C582" s="42" t="str">
        <f t="shared" si="83"/>
        <v>Jun-2023</v>
      </c>
      <c r="D582" s="42" t="str">
        <f t="shared" si="84"/>
        <v>Q2-2023</v>
      </c>
      <c r="E582" s="42">
        <v>45108</v>
      </c>
      <c r="F582" s="42">
        <f t="shared" si="85"/>
        <v>45108</v>
      </c>
      <c r="G582" s="43">
        <f t="shared" si="86"/>
        <v>28</v>
      </c>
      <c r="H582" s="29">
        <f>IF(Table1[[#This Row],[LeadTimeDays]]&lt;=7,1,0)</f>
        <v>0</v>
      </c>
      <c r="I582" s="44" t="s">
        <v>648</v>
      </c>
      <c r="J582" s="44" t="s">
        <v>655</v>
      </c>
      <c r="K582" s="44" t="s">
        <v>672</v>
      </c>
      <c r="L582" s="30" t="str">
        <f t="shared" si="87"/>
        <v>Americas→Brazil→Brasília</v>
      </c>
      <c r="M582" s="44" t="s">
        <v>705</v>
      </c>
      <c r="N582" s="44" t="s">
        <v>709</v>
      </c>
      <c r="O582" s="44" t="s">
        <v>720</v>
      </c>
      <c r="P582" s="44" t="s">
        <v>727</v>
      </c>
      <c r="Q582" s="44" t="s">
        <v>1313</v>
      </c>
      <c r="R582" s="45">
        <v>860.4</v>
      </c>
      <c r="S582" s="45">
        <v>2066.6</v>
      </c>
      <c r="T582" s="45" t="str">
        <f>IF('standardised dimensions'!$R582&lt;=_xlfn.PERCENTILE.INC( R582:R1203,0.25),"Low",IF(S582&lt;=_xlfn.PERCENTILE.INC(R582:R1203,0.5),"Medium","High"))</f>
        <v>High</v>
      </c>
      <c r="U582" s="46">
        <v>0.01</v>
      </c>
      <c r="V582" s="43">
        <v>3</v>
      </c>
      <c r="W582" s="45">
        <f t="shared" si="81"/>
        <v>6137.8019999999988</v>
      </c>
      <c r="X582" s="45">
        <f t="shared" si="82"/>
        <v>2581.1999999999998</v>
      </c>
      <c r="Y582" s="45">
        <f t="shared" si="88"/>
        <v>3556.601999999999</v>
      </c>
      <c r="Z582" s="46">
        <f t="shared" si="89"/>
        <v>0.57945857491004105</v>
      </c>
    </row>
    <row r="583" spans="1:26" x14ac:dyDescent="0.3">
      <c r="A583" s="35" t="s">
        <v>596</v>
      </c>
      <c r="B583" s="36">
        <v>44955</v>
      </c>
      <c r="C583" s="36" t="str">
        <f t="shared" si="83"/>
        <v>Jan-2023</v>
      </c>
      <c r="D583" s="36" t="str">
        <f t="shared" si="84"/>
        <v>Q1-2023</v>
      </c>
      <c r="E583" s="36">
        <v>44963</v>
      </c>
      <c r="F583" s="36">
        <f t="shared" si="85"/>
        <v>44963</v>
      </c>
      <c r="G583" s="37">
        <f t="shared" si="86"/>
        <v>8</v>
      </c>
      <c r="H583" s="29">
        <f>IF(Table1[[#This Row],[LeadTimeDays]]&lt;=7,1,0)</f>
        <v>0</v>
      </c>
      <c r="I583" s="38" t="s">
        <v>648</v>
      </c>
      <c r="J583" s="38" t="s">
        <v>655</v>
      </c>
      <c r="K583" s="38" t="s">
        <v>672</v>
      </c>
      <c r="L583" s="30" t="str">
        <f t="shared" si="87"/>
        <v>Americas→Brazil→Brasília</v>
      </c>
      <c r="M583" s="38" t="s">
        <v>701</v>
      </c>
      <c r="N583" s="38" t="s">
        <v>709</v>
      </c>
      <c r="O583" s="38" t="s">
        <v>726</v>
      </c>
      <c r="P583" s="38" t="s">
        <v>732</v>
      </c>
      <c r="Q583" s="38" t="s">
        <v>1314</v>
      </c>
      <c r="R583" s="39">
        <v>41.84</v>
      </c>
      <c r="S583" s="39">
        <v>86.2</v>
      </c>
      <c r="T583" s="39" t="str">
        <f>IF('standardised dimensions'!$R583&lt;=_xlfn.PERCENTILE.INC( R583:R1204,0.25),"Low",IF(S583&lt;=_xlfn.PERCENTILE.INC(R583:R1204,0.5),"Medium","High"))</f>
        <v>Low</v>
      </c>
      <c r="U583" s="40">
        <v>0.22600000000000001</v>
      </c>
      <c r="V583" s="37">
        <v>27</v>
      </c>
      <c r="W583" s="39">
        <f t="shared" si="81"/>
        <v>1801.4076000000002</v>
      </c>
      <c r="X583" s="39">
        <f t="shared" si="82"/>
        <v>1129.68</v>
      </c>
      <c r="Y583" s="39">
        <f t="shared" si="88"/>
        <v>671.72760000000017</v>
      </c>
      <c r="Z583" s="40">
        <f t="shared" si="89"/>
        <v>0.37289039970742882</v>
      </c>
    </row>
    <row r="584" spans="1:26" x14ac:dyDescent="0.3">
      <c r="A584" s="41" t="s">
        <v>597</v>
      </c>
      <c r="B584" s="42">
        <v>45541</v>
      </c>
      <c r="C584" s="42" t="str">
        <f t="shared" si="83"/>
        <v>Sep-2024</v>
      </c>
      <c r="D584" s="42" t="str">
        <f t="shared" si="84"/>
        <v>Q3-2024</v>
      </c>
      <c r="E584" s="42">
        <v>45539</v>
      </c>
      <c r="F584" s="42">
        <f t="shared" si="85"/>
        <v>45541</v>
      </c>
      <c r="G584" s="43">
        <f t="shared" si="86"/>
        <v>0</v>
      </c>
      <c r="H584" s="29">
        <f>IF(Table1[[#This Row],[LeadTimeDays]]&lt;=7,1,0)</f>
        <v>1</v>
      </c>
      <c r="I584" s="44" t="s">
        <v>647</v>
      </c>
      <c r="J584" s="44" t="s">
        <v>652</v>
      </c>
      <c r="K584" s="44" t="s">
        <v>666</v>
      </c>
      <c r="L584" s="30" t="str">
        <f t="shared" si="87"/>
        <v>Asia→Japan→Osaka</v>
      </c>
      <c r="M584" s="44" t="s">
        <v>701</v>
      </c>
      <c r="N584" s="44" t="s">
        <v>711</v>
      </c>
      <c r="O584" s="44" t="s">
        <v>720</v>
      </c>
      <c r="P584" s="44" t="s">
        <v>731</v>
      </c>
      <c r="Q584" s="44" t="s">
        <v>1315</v>
      </c>
      <c r="R584" s="45">
        <v>1368.17</v>
      </c>
      <c r="S584" s="45">
        <v>2307.75</v>
      </c>
      <c r="T584" s="45" t="str">
        <f>IF('standardised dimensions'!$R584&lt;=_xlfn.PERCENTILE.INC( R584:R1205,0.25),"Low",IF(S584&lt;=_xlfn.PERCENTILE.INC(R584:R1205,0.5),"Medium","High"))</f>
        <v>High</v>
      </c>
      <c r="U584" s="46">
        <v>0.16300000000000001</v>
      </c>
      <c r="V584" s="43">
        <v>21</v>
      </c>
      <c r="W584" s="45">
        <f t="shared" si="81"/>
        <v>40563.321749999996</v>
      </c>
      <c r="X584" s="45">
        <f t="shared" si="82"/>
        <v>28731.57</v>
      </c>
      <c r="Y584" s="45">
        <f t="shared" si="88"/>
        <v>11831.751749999996</v>
      </c>
      <c r="Z584" s="46">
        <f t="shared" si="89"/>
        <v>0.29168596750831921</v>
      </c>
    </row>
    <row r="585" spans="1:26" x14ac:dyDescent="0.3">
      <c r="A585" s="35" t="s">
        <v>598</v>
      </c>
      <c r="B585" s="36">
        <v>45507</v>
      </c>
      <c r="C585" s="36" t="str">
        <f t="shared" si="83"/>
        <v>Aug-2024</v>
      </c>
      <c r="D585" s="36" t="str">
        <f t="shared" si="84"/>
        <v>Q3-2024</v>
      </c>
      <c r="E585" s="36">
        <v>45513</v>
      </c>
      <c r="F585" s="36">
        <f t="shared" si="85"/>
        <v>45513</v>
      </c>
      <c r="G585" s="37">
        <f t="shared" si="86"/>
        <v>6</v>
      </c>
      <c r="H585" s="29">
        <f>IF(Table1[[#This Row],[LeadTimeDays]]&lt;=7,1,0)</f>
        <v>1</v>
      </c>
      <c r="I585" s="38" t="s">
        <v>646</v>
      </c>
      <c r="J585" s="38" t="s">
        <v>650</v>
      </c>
      <c r="K585" s="38" t="s">
        <v>675</v>
      </c>
      <c r="L585" s="30" t="str">
        <f t="shared" si="87"/>
        <v>Africa→Kenya→Mombasa</v>
      </c>
      <c r="M585" s="38" t="s">
        <v>704</v>
      </c>
      <c r="N585" s="38" t="s">
        <v>709</v>
      </c>
      <c r="O585" s="38" t="s">
        <v>722</v>
      </c>
      <c r="P585" s="38" t="s">
        <v>731</v>
      </c>
      <c r="Q585" s="38" t="s">
        <v>1316</v>
      </c>
      <c r="R585" s="39">
        <v>643.21</v>
      </c>
      <c r="S585" s="39">
        <v>1112.81</v>
      </c>
      <c r="T585" s="39" t="str">
        <f>IF('standardised dimensions'!$R585&lt;=_xlfn.PERCENTILE.INC( R585:R1206,0.25),"Low",IF(S585&lt;=_xlfn.PERCENTILE.INC(R585:R1206,0.5),"Medium","High"))</f>
        <v>High</v>
      </c>
      <c r="U585" s="40">
        <v>0.14099999999999999</v>
      </c>
      <c r="V585" s="37">
        <v>4</v>
      </c>
      <c r="W585" s="39">
        <f t="shared" si="81"/>
        <v>3823.6151599999998</v>
      </c>
      <c r="X585" s="39">
        <f t="shared" si="82"/>
        <v>2572.84</v>
      </c>
      <c r="Y585" s="39">
        <f t="shared" si="88"/>
        <v>1250.7751599999997</v>
      </c>
      <c r="Z585" s="40">
        <f t="shared" si="89"/>
        <v>0.32711847496702562</v>
      </c>
    </row>
    <row r="586" spans="1:26" x14ac:dyDescent="0.3">
      <c r="A586" s="41" t="s">
        <v>599</v>
      </c>
      <c r="B586" s="42">
        <v>45764</v>
      </c>
      <c r="C586" s="42" t="str">
        <f t="shared" si="83"/>
        <v>Apr-2025</v>
      </c>
      <c r="D586" s="42" t="str">
        <f t="shared" si="84"/>
        <v>Q2-2025</v>
      </c>
      <c r="E586" s="42">
        <v>45764</v>
      </c>
      <c r="F586" s="42">
        <f t="shared" si="85"/>
        <v>45764</v>
      </c>
      <c r="G586" s="43">
        <f t="shared" si="86"/>
        <v>0</v>
      </c>
      <c r="H586" s="29">
        <f>IF(Table1[[#This Row],[LeadTimeDays]]&lt;=7,1,0)</f>
        <v>1</v>
      </c>
      <c r="I586" s="44" t="s">
        <v>648</v>
      </c>
      <c r="J586" s="44" t="s">
        <v>655</v>
      </c>
      <c r="K586" s="44" t="s">
        <v>670</v>
      </c>
      <c r="L586" s="30" t="str">
        <f t="shared" si="87"/>
        <v>Americas→Brazil→São Paulo</v>
      </c>
      <c r="M586" s="44" t="s">
        <v>701</v>
      </c>
      <c r="N586" s="44" t="s">
        <v>710</v>
      </c>
      <c r="O586" s="44" t="s">
        <v>716</v>
      </c>
      <c r="P586" s="44" t="s">
        <v>730</v>
      </c>
      <c r="Q586" s="44" t="s">
        <v>1317</v>
      </c>
      <c r="R586" s="45">
        <v>719.41</v>
      </c>
      <c r="S586" s="45">
        <v>1125.99</v>
      </c>
      <c r="T586" s="45" t="str">
        <f>IF('standardised dimensions'!$R586&lt;=_xlfn.PERCENTILE.INC( R586:R1207,0.25),"Low",IF(S586&lt;=_xlfn.PERCENTILE.INC(R586:R1207,0.5),"Medium","High"))</f>
        <v>High</v>
      </c>
      <c r="U586" s="46">
        <v>4.1000000000000002E-2</v>
      </c>
      <c r="V586" s="43">
        <v>21</v>
      </c>
      <c r="W586" s="45">
        <f t="shared" si="81"/>
        <v>22676.312610000001</v>
      </c>
      <c r="X586" s="45">
        <f t="shared" si="82"/>
        <v>15107.609999999999</v>
      </c>
      <c r="Y586" s="45">
        <f t="shared" si="88"/>
        <v>7568.7026100000021</v>
      </c>
      <c r="Z586" s="46">
        <f t="shared" si="89"/>
        <v>0.33377131194876403</v>
      </c>
    </row>
    <row r="587" spans="1:26" x14ac:dyDescent="0.3">
      <c r="A587" s="35" t="s">
        <v>600</v>
      </c>
      <c r="B587" s="36">
        <v>45049</v>
      </c>
      <c r="C587" s="36" t="str">
        <f t="shared" si="83"/>
        <v>May-2023</v>
      </c>
      <c r="D587" s="36" t="str">
        <f t="shared" si="84"/>
        <v>Q2-2023</v>
      </c>
      <c r="E587" s="36">
        <v>45062</v>
      </c>
      <c r="F587" s="36">
        <f t="shared" si="85"/>
        <v>45062</v>
      </c>
      <c r="G587" s="37">
        <f t="shared" si="86"/>
        <v>13</v>
      </c>
      <c r="H587" s="29">
        <f>IF(Table1[[#This Row],[LeadTimeDays]]&lt;=7,1,0)</f>
        <v>0</v>
      </c>
      <c r="I587" s="38" t="s">
        <v>648</v>
      </c>
      <c r="J587" s="38" t="s">
        <v>660</v>
      </c>
      <c r="K587" s="38" t="s">
        <v>700</v>
      </c>
      <c r="L587" s="30" t="str">
        <f t="shared" si="87"/>
        <v>Americas→USA→New York</v>
      </c>
      <c r="M587" s="38" t="s">
        <v>701</v>
      </c>
      <c r="N587" s="38" t="s">
        <v>709</v>
      </c>
      <c r="O587" s="38" t="s">
        <v>716</v>
      </c>
      <c r="P587" s="38" t="s">
        <v>730</v>
      </c>
      <c r="Q587" s="38" t="s">
        <v>1318</v>
      </c>
      <c r="R587" s="39">
        <v>64.5</v>
      </c>
      <c r="S587" s="39">
        <v>123.62</v>
      </c>
      <c r="T587" s="39" t="str">
        <f>IF('standardised dimensions'!$R587&lt;=_xlfn.PERCENTILE.INC( R587:R1208,0.25),"Low",IF(S587&lt;=_xlfn.PERCENTILE.INC(R587:R1208,0.5),"Medium","High"))</f>
        <v>Low</v>
      </c>
      <c r="U587" s="40">
        <v>0</v>
      </c>
      <c r="V587" s="37">
        <v>3</v>
      </c>
      <c r="W587" s="39">
        <f t="shared" si="81"/>
        <v>370.86</v>
      </c>
      <c r="X587" s="39">
        <f t="shared" si="82"/>
        <v>193.5</v>
      </c>
      <c r="Y587" s="39">
        <f t="shared" si="88"/>
        <v>177.36</v>
      </c>
      <c r="Z587" s="40">
        <f t="shared" si="89"/>
        <v>0.47823976702798904</v>
      </c>
    </row>
    <row r="588" spans="1:26" x14ac:dyDescent="0.3">
      <c r="A588" s="41" t="s">
        <v>601</v>
      </c>
      <c r="B588" s="42">
        <v>45364</v>
      </c>
      <c r="C588" s="42" t="str">
        <f t="shared" si="83"/>
        <v>Mar-2024</v>
      </c>
      <c r="D588" s="42" t="str">
        <f t="shared" si="84"/>
        <v>Q1-2024</v>
      </c>
      <c r="E588" s="42">
        <v>45388</v>
      </c>
      <c r="F588" s="42">
        <f t="shared" si="85"/>
        <v>45388</v>
      </c>
      <c r="G588" s="43">
        <f t="shared" si="86"/>
        <v>24</v>
      </c>
      <c r="H588" s="29">
        <f>IF(Table1[[#This Row],[LeadTimeDays]]&lt;=7,1,0)</f>
        <v>0</v>
      </c>
      <c r="I588" s="44" t="s">
        <v>646</v>
      </c>
      <c r="J588" s="44" t="s">
        <v>651</v>
      </c>
      <c r="K588" s="44" t="s">
        <v>669</v>
      </c>
      <c r="L588" s="30" t="str">
        <f t="shared" si="87"/>
        <v>Africa→Nigeria→Abuja</v>
      </c>
      <c r="M588" s="44" t="s">
        <v>704</v>
      </c>
      <c r="N588" s="44" t="s">
        <v>710</v>
      </c>
      <c r="O588" s="44" t="s">
        <v>716</v>
      </c>
      <c r="P588" s="44" t="s">
        <v>727</v>
      </c>
      <c r="Q588" s="44" t="s">
        <v>1319</v>
      </c>
      <c r="R588" s="45">
        <v>1232.78</v>
      </c>
      <c r="S588" s="45">
        <v>1731.75</v>
      </c>
      <c r="T588" s="45" t="str">
        <f>IF('standardised dimensions'!$R588&lt;=_xlfn.PERCENTILE.INC( R588:R1209,0.25),"Low",IF(S588&lt;=_xlfn.PERCENTILE.INC(R588:R1209,0.5),"Medium","High"))</f>
        <v>High</v>
      </c>
      <c r="U588" s="46">
        <v>9.2999999999999999E-2</v>
      </c>
      <c r="V588" s="43">
        <v>16</v>
      </c>
      <c r="W588" s="45">
        <f t="shared" si="81"/>
        <v>25131.155999999999</v>
      </c>
      <c r="X588" s="45">
        <f t="shared" si="82"/>
        <v>19724.48</v>
      </c>
      <c r="Y588" s="45">
        <f t="shared" si="88"/>
        <v>5406.6759999999995</v>
      </c>
      <c r="Z588" s="46">
        <f t="shared" si="89"/>
        <v>0.21513837246484005</v>
      </c>
    </row>
    <row r="589" spans="1:26" x14ac:dyDescent="0.3">
      <c r="A589" s="35" t="s">
        <v>602</v>
      </c>
      <c r="B589" s="36">
        <v>45459</v>
      </c>
      <c r="C589" s="36" t="str">
        <f t="shared" si="83"/>
        <v>Jun-2024</v>
      </c>
      <c r="D589" s="36" t="str">
        <f t="shared" si="84"/>
        <v>Q2-2024</v>
      </c>
      <c r="E589" s="36">
        <v>45464</v>
      </c>
      <c r="F589" s="36">
        <f t="shared" si="85"/>
        <v>45464</v>
      </c>
      <c r="G589" s="37">
        <f t="shared" si="86"/>
        <v>5</v>
      </c>
      <c r="H589" s="29">
        <f>IF(Table1[[#This Row],[LeadTimeDays]]&lt;=7,1,0)</f>
        <v>1</v>
      </c>
      <c r="I589" s="38" t="s">
        <v>647</v>
      </c>
      <c r="J589" s="38" t="s">
        <v>652</v>
      </c>
      <c r="K589" s="38" t="s">
        <v>689</v>
      </c>
      <c r="L589" s="30" t="str">
        <f t="shared" si="87"/>
        <v>Asia→Japan→Tokyo</v>
      </c>
      <c r="M589" s="38" t="s">
        <v>705</v>
      </c>
      <c r="N589" s="38" t="s">
        <v>710</v>
      </c>
      <c r="O589" s="38" t="s">
        <v>721</v>
      </c>
      <c r="P589" s="38" t="s">
        <v>730</v>
      </c>
      <c r="Q589" s="38" t="s">
        <v>1320</v>
      </c>
      <c r="R589" s="39">
        <v>1367.13</v>
      </c>
      <c r="S589" s="39">
        <v>3062.01</v>
      </c>
      <c r="T589" s="39" t="str">
        <f>IF('standardised dimensions'!$R589&lt;=_xlfn.PERCENTILE.INC( R589:R1210,0.25),"Low",IF(S589&lt;=_xlfn.PERCENTILE.INC(R589:R1210,0.5),"Medium","High"))</f>
        <v>High</v>
      </c>
      <c r="U589" s="40">
        <v>0.10299999999999999</v>
      </c>
      <c r="V589" s="37">
        <v>25</v>
      </c>
      <c r="W589" s="39">
        <f t="shared" si="81"/>
        <v>68665.574250000005</v>
      </c>
      <c r="X589" s="39">
        <f t="shared" si="82"/>
        <v>34178.25</v>
      </c>
      <c r="Y589" s="39">
        <f t="shared" si="88"/>
        <v>34487.324250000005</v>
      </c>
      <c r="Z589" s="40">
        <f t="shared" si="89"/>
        <v>0.50225057645971705</v>
      </c>
    </row>
    <row r="590" spans="1:26" x14ac:dyDescent="0.3">
      <c r="A590" s="41" t="s">
        <v>603</v>
      </c>
      <c r="B590" s="42">
        <v>45703</v>
      </c>
      <c r="C590" s="42" t="str">
        <f t="shared" si="83"/>
        <v>Feb-2025</v>
      </c>
      <c r="D590" s="42" t="str">
        <f t="shared" si="84"/>
        <v>Q1-2025</v>
      </c>
      <c r="E590" s="42">
        <v>45715</v>
      </c>
      <c r="F590" s="42">
        <f t="shared" si="85"/>
        <v>45715</v>
      </c>
      <c r="G590" s="43">
        <f t="shared" si="86"/>
        <v>12</v>
      </c>
      <c r="H590" s="29">
        <f>IF(Table1[[#This Row],[LeadTimeDays]]&lt;=7,1,0)</f>
        <v>0</v>
      </c>
      <c r="I590" s="44" t="s">
        <v>649</v>
      </c>
      <c r="J590" s="44" t="s">
        <v>657</v>
      </c>
      <c r="K590" s="44" t="s">
        <v>679</v>
      </c>
      <c r="L590" s="30" t="str">
        <f t="shared" si="87"/>
        <v>Europe→France→Lyon</v>
      </c>
      <c r="M590" s="44" t="s">
        <v>703</v>
      </c>
      <c r="N590" s="44" t="s">
        <v>711</v>
      </c>
      <c r="O590" s="44" t="s">
        <v>723</v>
      </c>
      <c r="P590" s="44" t="s">
        <v>733</v>
      </c>
      <c r="Q590" s="44" t="s">
        <v>1321</v>
      </c>
      <c r="R590" s="45">
        <v>1027.26</v>
      </c>
      <c r="S590" s="45">
        <v>2200.41</v>
      </c>
      <c r="T590" s="45" t="str">
        <f>IF('standardised dimensions'!$R590&lt;=_xlfn.PERCENTILE.INC( R590:R1211,0.25),"Low",IF(S590&lt;=_xlfn.PERCENTILE.INC(R590:R1211,0.5),"Medium","High"))</f>
        <v>High</v>
      </c>
      <c r="U590" s="46">
        <v>8.7999999999999995E-2</v>
      </c>
      <c r="V590" s="43">
        <v>6</v>
      </c>
      <c r="W590" s="45">
        <f t="shared" si="81"/>
        <v>12040.64352</v>
      </c>
      <c r="X590" s="45">
        <f t="shared" si="82"/>
        <v>6163.5599999999995</v>
      </c>
      <c r="Y590" s="45">
        <f t="shared" si="88"/>
        <v>5877.0835200000001</v>
      </c>
      <c r="Z590" s="46">
        <f t="shared" si="89"/>
        <v>0.48810377204822358</v>
      </c>
    </row>
    <row r="591" spans="1:26" x14ac:dyDescent="0.3">
      <c r="A591" s="35" t="s">
        <v>604</v>
      </c>
      <c r="B591" s="36">
        <v>45019</v>
      </c>
      <c r="C591" s="36" t="str">
        <f t="shared" si="83"/>
        <v>Apr-2023</v>
      </c>
      <c r="D591" s="36" t="str">
        <f t="shared" si="84"/>
        <v>Q2-2023</v>
      </c>
      <c r="E591" s="36">
        <v>45032</v>
      </c>
      <c r="F591" s="36">
        <f t="shared" si="85"/>
        <v>45032</v>
      </c>
      <c r="G591" s="37">
        <f t="shared" si="86"/>
        <v>13</v>
      </c>
      <c r="H591" s="29">
        <f>IF(Table1[[#This Row],[LeadTimeDays]]&lt;=7,1,0)</f>
        <v>0</v>
      </c>
      <c r="I591" s="38" t="s">
        <v>649</v>
      </c>
      <c r="J591" s="38" t="s">
        <v>657</v>
      </c>
      <c r="K591" s="38" t="s">
        <v>673</v>
      </c>
      <c r="L591" s="30" t="str">
        <f t="shared" si="87"/>
        <v>Europe→France→Marseille</v>
      </c>
      <c r="M591" s="38" t="s">
        <v>703</v>
      </c>
      <c r="N591" s="38" t="s">
        <v>709</v>
      </c>
      <c r="O591" s="38" t="s">
        <v>724</v>
      </c>
      <c r="P591" s="38" t="s">
        <v>733</v>
      </c>
      <c r="Q591" s="38" t="s">
        <v>1322</v>
      </c>
      <c r="R591" s="39">
        <v>790.54</v>
      </c>
      <c r="S591" s="39">
        <v>601.49</v>
      </c>
      <c r="T591" s="39" t="str">
        <f>IF('standardised dimensions'!$R591&lt;=_xlfn.PERCENTILE.INC( R591:R1212,0.25),"Low",IF(S591&lt;=_xlfn.PERCENTILE.INC(R591:R1212,0.5),"Medium","High"))</f>
        <v>Medium</v>
      </c>
      <c r="U591" s="40">
        <v>0</v>
      </c>
      <c r="V591" s="37">
        <v>15</v>
      </c>
      <c r="W591" s="39">
        <f t="shared" si="81"/>
        <v>9022.35</v>
      </c>
      <c r="X591" s="39">
        <f t="shared" si="82"/>
        <v>11858.099999999999</v>
      </c>
      <c r="Y591" s="39">
        <f t="shared" si="88"/>
        <v>-2835.7499999999982</v>
      </c>
      <c r="Z591" s="40">
        <f t="shared" si="89"/>
        <v>-0.31430281467688553</v>
      </c>
    </row>
    <row r="592" spans="1:26" x14ac:dyDescent="0.3">
      <c r="A592" s="41" t="s">
        <v>605</v>
      </c>
      <c r="B592" s="42">
        <v>45899</v>
      </c>
      <c r="C592" s="42" t="str">
        <f t="shared" si="83"/>
        <v>Aug-2025</v>
      </c>
      <c r="D592" s="42" t="str">
        <f t="shared" si="84"/>
        <v>Q3-2025</v>
      </c>
      <c r="E592" s="42">
        <v>45922</v>
      </c>
      <c r="F592" s="42">
        <f t="shared" si="85"/>
        <v>45922</v>
      </c>
      <c r="G592" s="43">
        <f t="shared" si="86"/>
        <v>23</v>
      </c>
      <c r="H592" s="29">
        <f>IF(Table1[[#This Row],[LeadTimeDays]]&lt;=7,1,0)</f>
        <v>0</v>
      </c>
      <c r="I592" s="44" t="s">
        <v>649</v>
      </c>
      <c r="J592" s="44" t="s">
        <v>657</v>
      </c>
      <c r="K592" s="44" t="s">
        <v>673</v>
      </c>
      <c r="L592" s="30" t="str">
        <f t="shared" si="87"/>
        <v>Europe→France→Marseille</v>
      </c>
      <c r="M592" s="44" t="s">
        <v>701</v>
      </c>
      <c r="N592" s="44" t="s">
        <v>711</v>
      </c>
      <c r="O592" s="44" t="s">
        <v>718</v>
      </c>
      <c r="P592" s="44" t="s">
        <v>727</v>
      </c>
      <c r="Q592" s="44" t="s">
        <v>1323</v>
      </c>
      <c r="R592" s="45">
        <v>663.9</v>
      </c>
      <c r="S592" s="45">
        <v>947.77</v>
      </c>
      <c r="T592" s="45" t="str">
        <f>IF('standardised dimensions'!$R592&lt;=_xlfn.PERCENTILE.INC( R592:R1213,0.25),"Low",IF(S592&lt;=_xlfn.PERCENTILE.INC(R592:R1213,0.5),"Medium","High"))</f>
        <v>High</v>
      </c>
      <c r="U592" s="46">
        <v>0.17399999999999999</v>
      </c>
      <c r="V592" s="43">
        <v>15</v>
      </c>
      <c r="W592" s="45">
        <f t="shared" si="81"/>
        <v>11742.8703</v>
      </c>
      <c r="X592" s="45">
        <f t="shared" si="82"/>
        <v>9958.5</v>
      </c>
      <c r="Y592" s="45">
        <f t="shared" si="88"/>
        <v>1784.3703000000005</v>
      </c>
      <c r="Z592" s="46">
        <f t="shared" si="89"/>
        <v>0.1519535049280073</v>
      </c>
    </row>
    <row r="593" spans="1:26" x14ac:dyDescent="0.3">
      <c r="A593" s="35" t="s">
        <v>606</v>
      </c>
      <c r="B593" s="36">
        <v>44984</v>
      </c>
      <c r="C593" s="36" t="str">
        <f t="shared" si="83"/>
        <v>Feb-2023</v>
      </c>
      <c r="D593" s="36" t="str">
        <f t="shared" si="84"/>
        <v>Q1-2023</v>
      </c>
      <c r="E593" s="36">
        <v>44983</v>
      </c>
      <c r="F593" s="36">
        <f t="shared" si="85"/>
        <v>44984</v>
      </c>
      <c r="G593" s="37">
        <f t="shared" si="86"/>
        <v>0</v>
      </c>
      <c r="H593" s="29">
        <f>IF(Table1[[#This Row],[LeadTimeDays]]&lt;=7,1,0)</f>
        <v>1</v>
      </c>
      <c r="I593" s="38" t="s">
        <v>648</v>
      </c>
      <c r="J593" s="38" t="s">
        <v>660</v>
      </c>
      <c r="K593" s="38" t="s">
        <v>686</v>
      </c>
      <c r="L593" s="30" t="str">
        <f t="shared" si="87"/>
        <v>Americas→USA→San Francisco</v>
      </c>
      <c r="M593" s="38" t="s">
        <v>703</v>
      </c>
      <c r="N593" s="38" t="s">
        <v>708</v>
      </c>
      <c r="O593" s="38" t="s">
        <v>716</v>
      </c>
      <c r="P593" s="38" t="s">
        <v>729</v>
      </c>
      <c r="Q593" s="38" t="s">
        <v>1324</v>
      </c>
      <c r="R593" s="39">
        <v>1015.91</v>
      </c>
      <c r="S593" s="39">
        <v>2331.48</v>
      </c>
      <c r="T593" s="39" t="str">
        <f>IF('standardised dimensions'!$R593&lt;=_xlfn.PERCENTILE.INC( R593:R1214,0.25),"Low",IF(S593&lt;=_xlfn.PERCENTILE.INC(R593:R1214,0.5),"Medium","High"))</f>
        <v>High</v>
      </c>
      <c r="U593" s="40">
        <v>0.14599999999999999</v>
      </c>
      <c r="V593" s="37">
        <v>26</v>
      </c>
      <c r="W593" s="39">
        <f t="shared" si="81"/>
        <v>51768.181920000003</v>
      </c>
      <c r="X593" s="39">
        <f t="shared" si="82"/>
        <v>26413.66</v>
      </c>
      <c r="Y593" s="39">
        <f t="shared" si="88"/>
        <v>25354.521920000003</v>
      </c>
      <c r="Z593" s="40">
        <f t="shared" si="89"/>
        <v>0.48977037592669626</v>
      </c>
    </row>
    <row r="594" spans="1:26" x14ac:dyDescent="0.3">
      <c r="A594" s="41" t="s">
        <v>607</v>
      </c>
      <c r="B594" s="42">
        <v>45504</v>
      </c>
      <c r="C594" s="42" t="str">
        <f t="shared" si="83"/>
        <v>Jul-2024</v>
      </c>
      <c r="D594" s="42" t="str">
        <f t="shared" si="84"/>
        <v>Q3-2024</v>
      </c>
      <c r="E594" s="42">
        <v>45519</v>
      </c>
      <c r="F594" s="42">
        <f t="shared" si="85"/>
        <v>45519</v>
      </c>
      <c r="G594" s="43">
        <f t="shared" si="86"/>
        <v>15</v>
      </c>
      <c r="H594" s="29">
        <f>IF(Table1[[#This Row],[LeadTimeDays]]&lt;=7,1,0)</f>
        <v>0</v>
      </c>
      <c r="I594" s="44" t="s">
        <v>647</v>
      </c>
      <c r="J594" s="44" t="s">
        <v>652</v>
      </c>
      <c r="K594" s="44" t="s">
        <v>689</v>
      </c>
      <c r="L594" s="30" t="str">
        <f t="shared" si="87"/>
        <v>Asia→Japan→Tokyo</v>
      </c>
      <c r="M594" s="44" t="s">
        <v>701</v>
      </c>
      <c r="N594" s="44" t="s">
        <v>709</v>
      </c>
      <c r="O594" s="44" t="s">
        <v>721</v>
      </c>
      <c r="P594" s="44" t="s">
        <v>732</v>
      </c>
      <c r="Q594" s="44" t="s">
        <v>1325</v>
      </c>
      <c r="R594" s="45">
        <v>1252.52</v>
      </c>
      <c r="S594" s="45">
        <v>1417.24</v>
      </c>
      <c r="T594" s="45" t="str">
        <f>IF('standardised dimensions'!$R594&lt;=_xlfn.PERCENTILE.INC( R594:R1215,0.25),"Low",IF(S594&lt;=_xlfn.PERCENTILE.INC(R594:R1215,0.5),"Medium","High"))</f>
        <v>High</v>
      </c>
      <c r="U594" s="46">
        <v>0.192</v>
      </c>
      <c r="V594" s="43">
        <v>5</v>
      </c>
      <c r="W594" s="45">
        <f t="shared" si="81"/>
        <v>5725.6496000000006</v>
      </c>
      <c r="X594" s="45">
        <f t="shared" si="82"/>
        <v>6262.6</v>
      </c>
      <c r="Y594" s="45">
        <f t="shared" si="88"/>
        <v>-536.95039999999972</v>
      </c>
      <c r="Z594" s="46">
        <f t="shared" si="89"/>
        <v>-9.3779821943696953E-2</v>
      </c>
    </row>
    <row r="595" spans="1:26" x14ac:dyDescent="0.3">
      <c r="A595" s="35" t="s">
        <v>608</v>
      </c>
      <c r="B595" s="36">
        <v>45823</v>
      </c>
      <c r="C595" s="36" t="str">
        <f t="shared" si="83"/>
        <v>Jun-2025</v>
      </c>
      <c r="D595" s="36" t="str">
        <f t="shared" si="84"/>
        <v>Q2-2025</v>
      </c>
      <c r="E595" s="36">
        <v>45850</v>
      </c>
      <c r="F595" s="36">
        <f t="shared" si="85"/>
        <v>45850</v>
      </c>
      <c r="G595" s="37">
        <f t="shared" si="86"/>
        <v>27</v>
      </c>
      <c r="H595" s="29">
        <f>IF(Table1[[#This Row],[LeadTimeDays]]&lt;=7,1,0)</f>
        <v>0</v>
      </c>
      <c r="I595" s="38" t="s">
        <v>649</v>
      </c>
      <c r="J595" s="38" t="s">
        <v>657</v>
      </c>
      <c r="K595" s="38" t="s">
        <v>673</v>
      </c>
      <c r="L595" s="30" t="str">
        <f t="shared" si="87"/>
        <v>Europe→France→Marseille</v>
      </c>
      <c r="M595" s="38" t="s">
        <v>704</v>
      </c>
      <c r="N595" s="38" t="s">
        <v>711</v>
      </c>
      <c r="O595" s="38" t="s">
        <v>712</v>
      </c>
      <c r="P595" s="38" t="s">
        <v>733</v>
      </c>
      <c r="Q595" s="38" t="s">
        <v>1326</v>
      </c>
      <c r="R595" s="39">
        <v>318.83</v>
      </c>
      <c r="S595" s="39">
        <v>699.5</v>
      </c>
      <c r="T595" s="39" t="str">
        <f>IF('standardised dimensions'!$R595&lt;=_xlfn.PERCENTILE.INC( R595:R1216,0.25),"Low",IF(S595&lt;=_xlfn.PERCENTILE.INC(R595:R1216,0.5),"Medium","High"))</f>
        <v>Medium</v>
      </c>
      <c r="U595" s="40">
        <v>0.08</v>
      </c>
      <c r="V595" s="37">
        <v>13</v>
      </c>
      <c r="W595" s="39">
        <f t="shared" si="81"/>
        <v>8366.02</v>
      </c>
      <c r="X595" s="39">
        <f t="shared" si="82"/>
        <v>4144.79</v>
      </c>
      <c r="Y595" s="39">
        <f t="shared" si="88"/>
        <v>4221.2300000000005</v>
      </c>
      <c r="Z595" s="40">
        <f t="shared" si="89"/>
        <v>0.50456848059172699</v>
      </c>
    </row>
    <row r="596" spans="1:26" x14ac:dyDescent="0.3">
      <c r="A596" s="41" t="s">
        <v>609</v>
      </c>
      <c r="B596" s="42">
        <v>45473</v>
      </c>
      <c r="C596" s="42" t="str">
        <f t="shared" si="83"/>
        <v>Jun-2024</v>
      </c>
      <c r="D596" s="42" t="str">
        <f t="shared" si="84"/>
        <v>Q2-2024</v>
      </c>
      <c r="E596" s="42">
        <v>45494</v>
      </c>
      <c r="F596" s="42">
        <f t="shared" si="85"/>
        <v>45494</v>
      </c>
      <c r="G596" s="43">
        <f t="shared" si="86"/>
        <v>21</v>
      </c>
      <c r="H596" s="29">
        <f>IF(Table1[[#This Row],[LeadTimeDays]]&lt;=7,1,0)</f>
        <v>0</v>
      </c>
      <c r="I596" s="44" t="s">
        <v>646</v>
      </c>
      <c r="J596" s="44" t="s">
        <v>650</v>
      </c>
      <c r="K596" s="44" t="s">
        <v>662</v>
      </c>
      <c r="L596" s="30" t="str">
        <f t="shared" si="87"/>
        <v>Africa→Kenya→Kisumu</v>
      </c>
      <c r="M596" s="44" t="s">
        <v>705</v>
      </c>
      <c r="N596" s="44" t="s">
        <v>707</v>
      </c>
      <c r="O596" s="44" t="s">
        <v>723</v>
      </c>
      <c r="P596" s="44" t="s">
        <v>731</v>
      </c>
      <c r="Q596" s="44" t="s">
        <v>1327</v>
      </c>
      <c r="R596" s="45">
        <v>753.43</v>
      </c>
      <c r="S596" s="45">
        <v>1787.2</v>
      </c>
      <c r="T596" s="45" t="str">
        <f>IF('standardised dimensions'!$R596&lt;=_xlfn.PERCENTILE.INC( R596:R1217,0.25),"Low",IF(S596&lt;=_xlfn.PERCENTILE.INC(R596:R1217,0.5),"Medium","High"))</f>
        <v>High</v>
      </c>
      <c r="U596" s="46">
        <v>7.2999999999999995E-2</v>
      </c>
      <c r="V596" s="43">
        <v>9</v>
      </c>
      <c r="W596" s="45">
        <f t="shared" si="81"/>
        <v>14910.609600000002</v>
      </c>
      <c r="X596" s="45">
        <f t="shared" si="82"/>
        <v>6780.87</v>
      </c>
      <c r="Y596" s="45">
        <f t="shared" si="88"/>
        <v>8129.7396000000017</v>
      </c>
      <c r="Z596" s="46">
        <f t="shared" si="89"/>
        <v>0.54523187301476939</v>
      </c>
    </row>
    <row r="597" spans="1:26" x14ac:dyDescent="0.3">
      <c r="A597" s="35" t="s">
        <v>610</v>
      </c>
      <c r="B597" s="36">
        <v>45705</v>
      </c>
      <c r="C597" s="36" t="str">
        <f t="shared" si="83"/>
        <v>Feb-2025</v>
      </c>
      <c r="D597" s="36" t="str">
        <f t="shared" si="84"/>
        <v>Q1-2025</v>
      </c>
      <c r="E597" s="36">
        <v>45703</v>
      </c>
      <c r="F597" s="36">
        <f t="shared" si="85"/>
        <v>45705</v>
      </c>
      <c r="G597" s="37">
        <f t="shared" si="86"/>
        <v>0</v>
      </c>
      <c r="H597" s="29">
        <f>IF(Table1[[#This Row],[LeadTimeDays]]&lt;=7,1,0)</f>
        <v>1</v>
      </c>
      <c r="I597" s="38" t="s">
        <v>648</v>
      </c>
      <c r="J597" s="38" t="s">
        <v>653</v>
      </c>
      <c r="K597" s="38" t="s">
        <v>667</v>
      </c>
      <c r="L597" s="30" t="str">
        <f t="shared" si="87"/>
        <v>Americas→Canada→Toronto</v>
      </c>
      <c r="M597" s="38" t="s">
        <v>705</v>
      </c>
      <c r="N597" s="38" t="s">
        <v>707</v>
      </c>
      <c r="O597" s="38" t="s">
        <v>726</v>
      </c>
      <c r="P597" s="38" t="s">
        <v>727</v>
      </c>
      <c r="Q597" s="38" t="s">
        <v>1328</v>
      </c>
      <c r="R597" s="39">
        <v>1133.47</v>
      </c>
      <c r="S597" s="39">
        <v>1698.75</v>
      </c>
      <c r="T597" s="39" t="str">
        <f>IF('standardised dimensions'!$R597&lt;=_xlfn.PERCENTILE.INC( R597:R1218,0.25),"Low",IF(S597&lt;=_xlfn.PERCENTILE.INC(R597:R1218,0.5),"Medium","High"))</f>
        <v>High</v>
      </c>
      <c r="U597" s="40">
        <v>4.2999999999999997E-2</v>
      </c>
      <c r="V597" s="37">
        <v>5</v>
      </c>
      <c r="W597" s="39">
        <f t="shared" si="81"/>
        <v>8128.5187499999993</v>
      </c>
      <c r="X597" s="39">
        <f t="shared" si="82"/>
        <v>5667.35</v>
      </c>
      <c r="Y597" s="39">
        <f t="shared" si="88"/>
        <v>2461.1687499999989</v>
      </c>
      <c r="Z597" s="40">
        <f t="shared" si="89"/>
        <v>0.30278194904821976</v>
      </c>
    </row>
    <row r="598" spans="1:26" x14ac:dyDescent="0.3">
      <c r="A598" s="41" t="s">
        <v>611</v>
      </c>
      <c r="B598" s="42">
        <v>44933</v>
      </c>
      <c r="C598" s="42" t="str">
        <f t="shared" si="83"/>
        <v>Jan-2023</v>
      </c>
      <c r="D598" s="42" t="str">
        <f t="shared" si="84"/>
        <v>Q1-2023</v>
      </c>
      <c r="E598" s="42">
        <v>44956</v>
      </c>
      <c r="F598" s="42">
        <f t="shared" si="85"/>
        <v>44956</v>
      </c>
      <c r="G598" s="43">
        <f t="shared" si="86"/>
        <v>23</v>
      </c>
      <c r="H598" s="29">
        <f>IF(Table1[[#This Row],[LeadTimeDays]]&lt;=7,1,0)</f>
        <v>0</v>
      </c>
      <c r="I598" s="44" t="s">
        <v>646</v>
      </c>
      <c r="J598" s="44" t="s">
        <v>661</v>
      </c>
      <c r="K598" s="44" t="s">
        <v>695</v>
      </c>
      <c r="L598" s="30" t="str">
        <f t="shared" si="87"/>
        <v>Africa→South Africa→Cape Town</v>
      </c>
      <c r="M598" s="44" t="s">
        <v>704</v>
      </c>
      <c r="N598" s="44" t="s">
        <v>708</v>
      </c>
      <c r="O598" s="44" t="s">
        <v>720</v>
      </c>
      <c r="P598" s="44" t="s">
        <v>728</v>
      </c>
      <c r="Q598" s="44" t="s">
        <v>1329</v>
      </c>
      <c r="R598" s="45">
        <v>299.02</v>
      </c>
      <c r="S598" s="45">
        <v>724.7</v>
      </c>
      <c r="T598" s="45" t="str">
        <f>IF('standardised dimensions'!$R598&lt;=_xlfn.PERCENTILE.INC( R598:R1219,0.25),"Low",IF(S598&lt;=_xlfn.PERCENTILE.INC(R598:R1219,0.5),"Medium","High"))</f>
        <v>Medium</v>
      </c>
      <c r="U598" s="46">
        <v>0.14000000000000001</v>
      </c>
      <c r="V598" s="43">
        <v>5</v>
      </c>
      <c r="W598" s="45">
        <f t="shared" si="81"/>
        <v>3116.21</v>
      </c>
      <c r="X598" s="45">
        <f t="shared" si="82"/>
        <v>1495.1</v>
      </c>
      <c r="Y598" s="45">
        <f t="shared" si="88"/>
        <v>1621.1100000000001</v>
      </c>
      <c r="Z598" s="46">
        <f t="shared" si="89"/>
        <v>0.52021847051386139</v>
      </c>
    </row>
    <row r="599" spans="1:26" x14ac:dyDescent="0.3">
      <c r="A599" s="35" t="s">
        <v>612</v>
      </c>
      <c r="B599" s="36">
        <v>45726</v>
      </c>
      <c r="C599" s="36" t="str">
        <f t="shared" si="83"/>
        <v>Mar-2025</v>
      </c>
      <c r="D599" s="36" t="str">
        <f t="shared" si="84"/>
        <v>Q1-2025</v>
      </c>
      <c r="E599" s="36">
        <v>45751</v>
      </c>
      <c r="F599" s="36">
        <f t="shared" si="85"/>
        <v>45751</v>
      </c>
      <c r="G599" s="37">
        <f t="shared" si="86"/>
        <v>25</v>
      </c>
      <c r="H599" s="29">
        <f>IF(Table1[[#This Row],[LeadTimeDays]]&lt;=7,1,0)</f>
        <v>0</v>
      </c>
      <c r="I599" s="38" t="s">
        <v>647</v>
      </c>
      <c r="J599" s="38" t="s">
        <v>652</v>
      </c>
      <c r="K599" s="38" t="s">
        <v>666</v>
      </c>
      <c r="L599" s="30" t="str">
        <f t="shared" si="87"/>
        <v>Asia→Japan→Osaka</v>
      </c>
      <c r="M599" s="38" t="s">
        <v>701</v>
      </c>
      <c r="N599" s="38" t="s">
        <v>711</v>
      </c>
      <c r="O599" s="38" t="s">
        <v>722</v>
      </c>
      <c r="P599" s="38" t="s">
        <v>728</v>
      </c>
      <c r="Q599" s="38" t="s">
        <v>1330</v>
      </c>
      <c r="R599" s="39">
        <v>783.72</v>
      </c>
      <c r="S599" s="39">
        <v>1355.94</v>
      </c>
      <c r="T599" s="39" t="str">
        <f>IF('standardised dimensions'!$R599&lt;=_xlfn.PERCENTILE.INC( R599:R1220,0.25),"Low",IF(S599&lt;=_xlfn.PERCENTILE.INC(R599:R1220,0.5),"Medium","High"))</f>
        <v>High</v>
      </c>
      <c r="U599" s="40">
        <v>0.187</v>
      </c>
      <c r="V599" s="37">
        <v>4</v>
      </c>
      <c r="W599" s="39">
        <f t="shared" si="81"/>
        <v>4409.5168800000001</v>
      </c>
      <c r="X599" s="39">
        <f t="shared" si="82"/>
        <v>3134.88</v>
      </c>
      <c r="Y599" s="39">
        <f t="shared" si="88"/>
        <v>1274.63688</v>
      </c>
      <c r="Z599" s="40">
        <f t="shared" si="89"/>
        <v>0.28906497348525856</v>
      </c>
    </row>
    <row r="600" spans="1:26" x14ac:dyDescent="0.3">
      <c r="A600" s="41" t="s">
        <v>613</v>
      </c>
      <c r="B600" s="42">
        <v>45521</v>
      </c>
      <c r="C600" s="42" t="str">
        <f t="shared" si="83"/>
        <v>Aug-2024</v>
      </c>
      <c r="D600" s="42" t="str">
        <f t="shared" si="84"/>
        <v>Q3-2024</v>
      </c>
      <c r="E600" s="42">
        <v>45519</v>
      </c>
      <c r="F600" s="42">
        <f t="shared" si="85"/>
        <v>45521</v>
      </c>
      <c r="G600" s="43">
        <f t="shared" si="86"/>
        <v>0</v>
      </c>
      <c r="H600" s="29">
        <f>IF(Table1[[#This Row],[LeadTimeDays]]&lt;=7,1,0)</f>
        <v>1</v>
      </c>
      <c r="I600" s="44" t="s">
        <v>648</v>
      </c>
      <c r="J600" s="44" t="s">
        <v>655</v>
      </c>
      <c r="K600" s="44" t="s">
        <v>692</v>
      </c>
      <c r="L600" s="30" t="str">
        <f t="shared" si="87"/>
        <v>Americas→Brazil→Rio de Janeiro</v>
      </c>
      <c r="M600" s="44" t="s">
        <v>704</v>
      </c>
      <c r="N600" s="44" t="s">
        <v>711</v>
      </c>
      <c r="O600" s="44" t="s">
        <v>724</v>
      </c>
      <c r="P600" s="44" t="s">
        <v>732</v>
      </c>
      <c r="Q600" s="44" t="s">
        <v>1331</v>
      </c>
      <c r="R600" s="45">
        <v>165.3</v>
      </c>
      <c r="S600" s="45">
        <v>275.07</v>
      </c>
      <c r="T600" s="45" t="str">
        <f>IF('standardised dimensions'!$R600&lt;=_xlfn.PERCENTILE.INC( R600:R1221,0.25),"Low",IF(S600&lt;=_xlfn.PERCENTILE.INC(R600:R1221,0.5),"Medium","High"))</f>
        <v>Low</v>
      </c>
      <c r="U600" s="46">
        <v>0.13300000000000001</v>
      </c>
      <c r="V600" s="43">
        <v>25</v>
      </c>
      <c r="W600" s="45">
        <f t="shared" si="81"/>
        <v>5962.1422499999999</v>
      </c>
      <c r="X600" s="45">
        <f t="shared" si="82"/>
        <v>4132.5</v>
      </c>
      <c r="Y600" s="45">
        <f t="shared" si="88"/>
        <v>1829.6422499999999</v>
      </c>
      <c r="Z600" s="46">
        <f t="shared" si="89"/>
        <v>0.30687665159280625</v>
      </c>
    </row>
    <row r="601" spans="1:26" x14ac:dyDescent="0.3">
      <c r="A601" s="35" t="s">
        <v>614</v>
      </c>
      <c r="B601" s="36">
        <v>45360</v>
      </c>
      <c r="C601" s="36" t="str">
        <f t="shared" si="83"/>
        <v>Mar-2024</v>
      </c>
      <c r="D601" s="36" t="str">
        <f t="shared" si="84"/>
        <v>Q1-2024</v>
      </c>
      <c r="E601" s="36">
        <v>45373</v>
      </c>
      <c r="F601" s="36">
        <f t="shared" si="85"/>
        <v>45373</v>
      </c>
      <c r="G601" s="37">
        <f t="shared" si="86"/>
        <v>13</v>
      </c>
      <c r="H601" s="29">
        <f>IF(Table1[[#This Row],[LeadTimeDays]]&lt;=7,1,0)</f>
        <v>0</v>
      </c>
      <c r="I601" s="38" t="s">
        <v>649</v>
      </c>
      <c r="J601" s="38" t="s">
        <v>658</v>
      </c>
      <c r="K601" s="38" t="s">
        <v>693</v>
      </c>
      <c r="L601" s="30" t="str">
        <f t="shared" si="87"/>
        <v>Europe→United Kingdom→Manchester</v>
      </c>
      <c r="M601" s="38" t="s">
        <v>704</v>
      </c>
      <c r="N601" s="38" t="s">
        <v>708</v>
      </c>
      <c r="O601" s="38" t="s">
        <v>718</v>
      </c>
      <c r="P601" s="38" t="s">
        <v>731</v>
      </c>
      <c r="Q601" s="38" t="s">
        <v>1332</v>
      </c>
      <c r="R601" s="39">
        <v>985.45</v>
      </c>
      <c r="S601" s="39">
        <v>1802.44</v>
      </c>
      <c r="T601" s="39" t="str">
        <f>IF('standardised dimensions'!$R601&lt;=_xlfn.PERCENTILE.INC( R601:R1222,0.25),"Low",IF(S601&lt;=_xlfn.PERCENTILE.INC(R601:R1222,0.5),"Medium","High"))</f>
        <v>High</v>
      </c>
      <c r="U601" s="40">
        <v>8.9999999999999993E-3</v>
      </c>
      <c r="V601" s="37">
        <v>19</v>
      </c>
      <c r="W601" s="39">
        <f t="shared" si="81"/>
        <v>33938.142760000002</v>
      </c>
      <c r="X601" s="39">
        <f t="shared" si="82"/>
        <v>18723.55</v>
      </c>
      <c r="Y601" s="39">
        <f t="shared" si="88"/>
        <v>15214.592760000003</v>
      </c>
      <c r="Z601" s="40">
        <f t="shared" si="89"/>
        <v>0.44830363486867486</v>
      </c>
    </row>
    <row r="602" spans="1:26" x14ac:dyDescent="0.3">
      <c r="A602" s="41" t="s">
        <v>615</v>
      </c>
      <c r="B602" s="42">
        <v>45523</v>
      </c>
      <c r="C602" s="42" t="str">
        <f t="shared" si="83"/>
        <v>Aug-2024</v>
      </c>
      <c r="D602" s="42" t="str">
        <f t="shared" si="84"/>
        <v>Q3-2024</v>
      </c>
      <c r="E602" s="42">
        <v>45537</v>
      </c>
      <c r="F602" s="42">
        <f t="shared" si="85"/>
        <v>45537</v>
      </c>
      <c r="G602" s="43">
        <f t="shared" si="86"/>
        <v>14</v>
      </c>
      <c r="H602" s="29">
        <f>IF(Table1[[#This Row],[LeadTimeDays]]&lt;=7,1,0)</f>
        <v>0</v>
      </c>
      <c r="I602" s="44" t="s">
        <v>648</v>
      </c>
      <c r="J602" s="44" t="s">
        <v>653</v>
      </c>
      <c r="K602" s="44" t="s">
        <v>667</v>
      </c>
      <c r="L602" s="30" t="str">
        <f t="shared" si="87"/>
        <v>Americas→Canada→Toronto</v>
      </c>
      <c r="M602" s="44" t="s">
        <v>704</v>
      </c>
      <c r="N602" s="44" t="s">
        <v>710</v>
      </c>
      <c r="O602" s="44" t="s">
        <v>712</v>
      </c>
      <c r="P602" s="44" t="s">
        <v>728</v>
      </c>
      <c r="Q602" s="44" t="s">
        <v>1333</v>
      </c>
      <c r="R602" s="45">
        <v>1337.01</v>
      </c>
      <c r="S602" s="45">
        <v>1269.78</v>
      </c>
      <c r="T602" s="45" t="str">
        <f>IF('standardised dimensions'!$R602&lt;=_xlfn.PERCENTILE.INC( R602:R1223,0.25),"Low",IF(S602&lt;=_xlfn.PERCENTILE.INC(R602:R1223,0.5),"Medium","High"))</f>
        <v>High</v>
      </c>
      <c r="U602" s="46">
        <v>0.16</v>
      </c>
      <c r="V602" s="43">
        <v>7</v>
      </c>
      <c r="W602" s="45">
        <f t="shared" si="81"/>
        <v>7466.3063999999986</v>
      </c>
      <c r="X602" s="45">
        <f t="shared" si="82"/>
        <v>9359.07</v>
      </c>
      <c r="Y602" s="45">
        <f t="shared" si="88"/>
        <v>-1892.7636000000011</v>
      </c>
      <c r="Z602" s="46">
        <f t="shared" si="89"/>
        <v>-0.25350735672996244</v>
      </c>
    </row>
    <row r="603" spans="1:26" x14ac:dyDescent="0.3">
      <c r="A603" s="35" t="s">
        <v>616</v>
      </c>
      <c r="B603" s="36">
        <v>45880</v>
      </c>
      <c r="C603" s="36" t="str">
        <f t="shared" si="83"/>
        <v>Aug-2025</v>
      </c>
      <c r="D603" s="36" t="str">
        <f t="shared" si="84"/>
        <v>Q3-2025</v>
      </c>
      <c r="E603" s="36">
        <v>45897</v>
      </c>
      <c r="F603" s="36">
        <f t="shared" si="85"/>
        <v>45897</v>
      </c>
      <c r="G603" s="37">
        <f t="shared" si="86"/>
        <v>17</v>
      </c>
      <c r="H603" s="29">
        <f>IF(Table1[[#This Row],[LeadTimeDays]]&lt;=7,1,0)</f>
        <v>0</v>
      </c>
      <c r="I603" s="38" t="s">
        <v>649</v>
      </c>
      <c r="J603" s="38" t="s">
        <v>657</v>
      </c>
      <c r="K603" s="38" t="s">
        <v>690</v>
      </c>
      <c r="L603" s="30" t="str">
        <f t="shared" si="87"/>
        <v>Europe→France→Paris</v>
      </c>
      <c r="M603" s="38" t="s">
        <v>702</v>
      </c>
      <c r="N603" s="38" t="s">
        <v>708</v>
      </c>
      <c r="O603" s="38" t="s">
        <v>721</v>
      </c>
      <c r="P603" s="38" t="s">
        <v>729</v>
      </c>
      <c r="Q603" s="38" t="s">
        <v>1334</v>
      </c>
      <c r="R603" s="39">
        <v>416.16</v>
      </c>
      <c r="S603" s="39">
        <v>571.9</v>
      </c>
      <c r="T603" s="39" t="str">
        <f>IF('standardised dimensions'!$R603&lt;=_xlfn.PERCENTILE.INC( R603:R1224,0.25),"Low",IF(S603&lt;=_xlfn.PERCENTILE.INC(R603:R1224,0.5),"Medium","High"))</f>
        <v>Medium</v>
      </c>
      <c r="U603" s="40">
        <v>7.0999999999999994E-2</v>
      </c>
      <c r="V603" s="37">
        <v>2</v>
      </c>
      <c r="W603" s="39">
        <f t="shared" si="81"/>
        <v>1062.5902000000001</v>
      </c>
      <c r="X603" s="39">
        <f t="shared" si="82"/>
        <v>832.32</v>
      </c>
      <c r="Y603" s="39">
        <f t="shared" si="88"/>
        <v>230.27020000000005</v>
      </c>
      <c r="Z603" s="40">
        <f t="shared" si="89"/>
        <v>0.21670649701079497</v>
      </c>
    </row>
    <row r="604" spans="1:26" x14ac:dyDescent="0.3">
      <c r="A604" s="41" t="s">
        <v>617</v>
      </c>
      <c r="B604" s="42">
        <v>45793</v>
      </c>
      <c r="C604" s="42" t="str">
        <f t="shared" si="83"/>
        <v>May-2025</v>
      </c>
      <c r="D604" s="42" t="str">
        <f t="shared" si="84"/>
        <v>Q2-2025</v>
      </c>
      <c r="E604" s="42">
        <v>45795</v>
      </c>
      <c r="F604" s="42">
        <f t="shared" si="85"/>
        <v>45795</v>
      </c>
      <c r="G604" s="43">
        <f t="shared" si="86"/>
        <v>2</v>
      </c>
      <c r="H604" s="29">
        <f>IF(Table1[[#This Row],[LeadTimeDays]]&lt;=7,1,0)</f>
        <v>1</v>
      </c>
      <c r="I604" s="44" t="s">
        <v>647</v>
      </c>
      <c r="J604" s="44" t="s">
        <v>652</v>
      </c>
      <c r="K604" s="44" t="s">
        <v>689</v>
      </c>
      <c r="L604" s="30" t="str">
        <f t="shared" si="87"/>
        <v>Asia→Japan→Tokyo</v>
      </c>
      <c r="M604" s="44" t="s">
        <v>706</v>
      </c>
      <c r="N604" s="44" t="s">
        <v>707</v>
      </c>
      <c r="O604" s="44" t="s">
        <v>713</v>
      </c>
      <c r="P604" s="44" t="s">
        <v>728</v>
      </c>
      <c r="Q604" s="44" t="s">
        <v>1335</v>
      </c>
      <c r="R604" s="45">
        <v>1144.3800000000001</v>
      </c>
      <c r="S604" s="45">
        <v>2755.04</v>
      </c>
      <c r="T604" s="45" t="str">
        <f>IF('standardised dimensions'!$R604&lt;=_xlfn.PERCENTILE.INC( R604:R1225,0.25),"Low",IF(S604&lt;=_xlfn.PERCENTILE.INC(R604:R1225,0.5),"Medium","High"))</f>
        <v>High</v>
      </c>
      <c r="U604" s="46">
        <v>0.15</v>
      </c>
      <c r="V604" s="43">
        <v>17</v>
      </c>
      <c r="W604" s="45">
        <f t="shared" si="81"/>
        <v>39810.328000000001</v>
      </c>
      <c r="X604" s="45">
        <f t="shared" si="82"/>
        <v>19454.460000000003</v>
      </c>
      <c r="Y604" s="45">
        <f t="shared" si="88"/>
        <v>20355.867999999999</v>
      </c>
      <c r="Z604" s="46">
        <f t="shared" si="89"/>
        <v>0.51132128326096682</v>
      </c>
    </row>
    <row r="605" spans="1:26" x14ac:dyDescent="0.3">
      <c r="A605" s="35" t="s">
        <v>618</v>
      </c>
      <c r="B605" s="36">
        <v>45026</v>
      </c>
      <c r="C605" s="36" t="str">
        <f t="shared" si="83"/>
        <v>Apr-2023</v>
      </c>
      <c r="D605" s="36" t="str">
        <f t="shared" si="84"/>
        <v>Q2-2023</v>
      </c>
      <c r="E605" s="36">
        <v>45041</v>
      </c>
      <c r="F605" s="36">
        <f t="shared" si="85"/>
        <v>45041</v>
      </c>
      <c r="G605" s="37">
        <f t="shared" si="86"/>
        <v>15</v>
      </c>
      <c r="H605" s="29">
        <f>IF(Table1[[#This Row],[LeadTimeDays]]&lt;=7,1,0)</f>
        <v>0</v>
      </c>
      <c r="I605" s="38" t="s">
        <v>649</v>
      </c>
      <c r="J605" s="38" t="s">
        <v>658</v>
      </c>
      <c r="K605" s="38" t="s">
        <v>683</v>
      </c>
      <c r="L605" s="30" t="str">
        <f t="shared" si="87"/>
        <v>Europe→United Kingdom→London</v>
      </c>
      <c r="M605" s="38" t="s">
        <v>705</v>
      </c>
      <c r="N605" s="38" t="s">
        <v>707</v>
      </c>
      <c r="O605" s="38" t="s">
        <v>726</v>
      </c>
      <c r="P605" s="38" t="s">
        <v>728</v>
      </c>
      <c r="Q605" s="38" t="s">
        <v>1336</v>
      </c>
      <c r="R605" s="39">
        <v>405.66</v>
      </c>
      <c r="S605" s="39">
        <v>962.51</v>
      </c>
      <c r="T605" s="39" t="str">
        <f>IF('standardised dimensions'!$R605&lt;=_xlfn.PERCENTILE.INC( R605:R1226,0.25),"Low",IF(S605&lt;=_xlfn.PERCENTILE.INC(R605:R1226,0.5),"Medium","High"))</f>
        <v>High</v>
      </c>
      <c r="U605" s="40">
        <v>0.19</v>
      </c>
      <c r="V605" s="37">
        <v>7</v>
      </c>
      <c r="W605" s="39">
        <f t="shared" si="81"/>
        <v>5457.4317000000001</v>
      </c>
      <c r="X605" s="39">
        <f t="shared" si="82"/>
        <v>2839.6200000000003</v>
      </c>
      <c r="Y605" s="39">
        <f t="shared" si="88"/>
        <v>2617.8116999999997</v>
      </c>
      <c r="Z605" s="40">
        <f t="shared" si="89"/>
        <v>0.47967832561239376</v>
      </c>
    </row>
    <row r="606" spans="1:26" x14ac:dyDescent="0.3">
      <c r="A606" s="41" t="s">
        <v>619</v>
      </c>
      <c r="B606" s="42">
        <v>45186</v>
      </c>
      <c r="C606" s="42" t="str">
        <f t="shared" si="83"/>
        <v>Sep-2023</v>
      </c>
      <c r="D606" s="42" t="str">
        <f t="shared" si="84"/>
        <v>Q3-2023</v>
      </c>
      <c r="E606" s="42">
        <v>45201</v>
      </c>
      <c r="F606" s="42">
        <f t="shared" si="85"/>
        <v>45201</v>
      </c>
      <c r="G606" s="43">
        <f t="shared" si="86"/>
        <v>15</v>
      </c>
      <c r="H606" s="29">
        <f>IF(Table1[[#This Row],[LeadTimeDays]]&lt;=7,1,0)</f>
        <v>0</v>
      </c>
      <c r="I606" s="44" t="s">
        <v>648</v>
      </c>
      <c r="J606" s="44" t="s">
        <v>655</v>
      </c>
      <c r="K606" s="44" t="s">
        <v>692</v>
      </c>
      <c r="L606" s="30" t="str">
        <f t="shared" si="87"/>
        <v>Americas→Brazil→Rio de Janeiro</v>
      </c>
      <c r="M606" s="44" t="s">
        <v>705</v>
      </c>
      <c r="N606" s="44" t="s">
        <v>707</v>
      </c>
      <c r="O606" s="44" t="s">
        <v>717</v>
      </c>
      <c r="P606" s="44" t="s">
        <v>731</v>
      </c>
      <c r="Q606" s="44" t="s">
        <v>1337</v>
      </c>
      <c r="R606" s="45">
        <v>689.33</v>
      </c>
      <c r="S606" s="45">
        <v>668.27</v>
      </c>
      <c r="T606" s="45" t="str">
        <f>IF('standardised dimensions'!$R606&lt;=_xlfn.PERCENTILE.INC( R606:R1227,0.25),"Low",IF(S606&lt;=_xlfn.PERCENTILE.INC(R606:R1227,0.5),"Medium","High"))</f>
        <v>Medium</v>
      </c>
      <c r="U606" s="46">
        <v>0.186</v>
      </c>
      <c r="V606" s="43">
        <v>13</v>
      </c>
      <c r="W606" s="45">
        <f t="shared" si="81"/>
        <v>7071.6331400000008</v>
      </c>
      <c r="X606" s="45">
        <f t="shared" si="82"/>
        <v>8961.2900000000009</v>
      </c>
      <c r="Y606" s="45">
        <f t="shared" si="88"/>
        <v>-1889.6568600000001</v>
      </c>
      <c r="Z606" s="46">
        <f t="shared" si="89"/>
        <v>-0.26721647214861033</v>
      </c>
    </row>
    <row r="607" spans="1:26" x14ac:dyDescent="0.3">
      <c r="A607" s="35" t="s">
        <v>620</v>
      </c>
      <c r="B607" s="36">
        <v>45038</v>
      </c>
      <c r="C607" s="36" t="str">
        <f t="shared" si="83"/>
        <v>Apr-2023</v>
      </c>
      <c r="D607" s="36" t="str">
        <f t="shared" si="84"/>
        <v>Q2-2023</v>
      </c>
      <c r="E607" s="36">
        <v>45060</v>
      </c>
      <c r="F607" s="36">
        <f t="shared" si="85"/>
        <v>45060</v>
      </c>
      <c r="G607" s="37">
        <f t="shared" si="86"/>
        <v>22</v>
      </c>
      <c r="H607" s="29">
        <f>IF(Table1[[#This Row],[LeadTimeDays]]&lt;=7,1,0)</f>
        <v>0</v>
      </c>
      <c r="I607" s="38" t="s">
        <v>647</v>
      </c>
      <c r="J607" s="38" t="s">
        <v>652</v>
      </c>
      <c r="K607" s="38" t="s">
        <v>694</v>
      </c>
      <c r="L607" s="30" t="str">
        <f t="shared" si="87"/>
        <v>Asia→Japan→Nagoya</v>
      </c>
      <c r="M607" s="38" t="s">
        <v>706</v>
      </c>
      <c r="N607" s="38" t="s">
        <v>707</v>
      </c>
      <c r="O607" s="38" t="s">
        <v>720</v>
      </c>
      <c r="P607" s="38" t="s">
        <v>733</v>
      </c>
      <c r="Q607" s="38" t="s">
        <v>1338</v>
      </c>
      <c r="R607" s="39">
        <v>1209.22</v>
      </c>
      <c r="S607" s="39">
        <v>1404.33</v>
      </c>
      <c r="T607" s="39" t="str">
        <f>IF('standardised dimensions'!$R607&lt;=_xlfn.PERCENTILE.INC( R607:R1228,0.25),"Low",IF(S607&lt;=_xlfn.PERCENTILE.INC(R607:R1228,0.5),"Medium","High"))</f>
        <v>High</v>
      </c>
      <c r="U607" s="40">
        <v>0.10299999999999999</v>
      </c>
      <c r="V607" s="37">
        <v>11</v>
      </c>
      <c r="W607" s="39">
        <f t="shared" si="81"/>
        <v>13856.52411</v>
      </c>
      <c r="X607" s="39">
        <f t="shared" si="82"/>
        <v>13301.42</v>
      </c>
      <c r="Y607" s="39">
        <f t="shared" si="88"/>
        <v>555.10411000000022</v>
      </c>
      <c r="Z607" s="40">
        <f t="shared" si="89"/>
        <v>4.0060848275751328E-2</v>
      </c>
    </row>
    <row r="608" spans="1:26" x14ac:dyDescent="0.3">
      <c r="A608" s="41" t="s">
        <v>621</v>
      </c>
      <c r="B608" s="42">
        <v>45827</v>
      </c>
      <c r="C608" s="42" t="str">
        <f t="shared" si="83"/>
        <v>Jun-2025</v>
      </c>
      <c r="D608" s="42" t="str">
        <f t="shared" si="84"/>
        <v>Q2-2025</v>
      </c>
      <c r="E608" s="42">
        <v>45829</v>
      </c>
      <c r="F608" s="42">
        <f t="shared" si="85"/>
        <v>45829</v>
      </c>
      <c r="G608" s="43">
        <f t="shared" si="86"/>
        <v>2</v>
      </c>
      <c r="H608" s="29">
        <f>IF(Table1[[#This Row],[LeadTimeDays]]&lt;=7,1,0)</f>
        <v>1</v>
      </c>
      <c r="I608" s="44" t="s">
        <v>646</v>
      </c>
      <c r="J608" s="44" t="s">
        <v>661</v>
      </c>
      <c r="K608" s="44" t="s">
        <v>682</v>
      </c>
      <c r="L608" s="30" t="str">
        <f t="shared" si="87"/>
        <v>Africa→South Africa→Johannesburg</v>
      </c>
      <c r="M608" s="44" t="s">
        <v>705</v>
      </c>
      <c r="N608" s="44" t="s">
        <v>1426</v>
      </c>
      <c r="O608" s="44" t="s">
        <v>722</v>
      </c>
      <c r="P608" s="44" t="s">
        <v>730</v>
      </c>
      <c r="Q608" s="44" t="s">
        <v>1339</v>
      </c>
      <c r="R608" s="45">
        <v>1466.27</v>
      </c>
      <c r="S608" s="45">
        <v>3589.89</v>
      </c>
      <c r="T608" s="45" t="str">
        <f>IF('standardised dimensions'!$R608&lt;=_xlfn.PERCENTILE.INC( R608:R1229,0.25),"Low",IF(S608&lt;=_xlfn.PERCENTILE.INC(R608:R1229,0.5),"Medium","High"))</f>
        <v>High</v>
      </c>
      <c r="U608" s="46">
        <v>9.7000000000000003E-2</v>
      </c>
      <c r="V608" s="43">
        <v>9</v>
      </c>
      <c r="W608" s="45">
        <f t="shared" si="81"/>
        <v>29175.036029999999</v>
      </c>
      <c r="X608" s="45">
        <f t="shared" si="82"/>
        <v>13196.43</v>
      </c>
      <c r="Y608" s="45">
        <f t="shared" si="88"/>
        <v>15978.606029999999</v>
      </c>
      <c r="Z608" s="46">
        <f t="shared" si="89"/>
        <v>0.54768076425234147</v>
      </c>
    </row>
    <row r="609" spans="1:26" x14ac:dyDescent="0.3">
      <c r="A609" s="35" t="s">
        <v>622</v>
      </c>
      <c r="B609" s="36">
        <v>45623</v>
      </c>
      <c r="C609" s="36" t="str">
        <f t="shared" si="83"/>
        <v>Nov-2024</v>
      </c>
      <c r="D609" s="36" t="str">
        <f t="shared" si="84"/>
        <v>Q4-2024</v>
      </c>
      <c r="E609" s="36">
        <v>45650</v>
      </c>
      <c r="F609" s="36">
        <f t="shared" si="85"/>
        <v>45650</v>
      </c>
      <c r="G609" s="37">
        <f t="shared" si="86"/>
        <v>27</v>
      </c>
      <c r="H609" s="29">
        <f>IF(Table1[[#This Row],[LeadTimeDays]]&lt;=7,1,0)</f>
        <v>0</v>
      </c>
      <c r="I609" s="38" t="s">
        <v>646</v>
      </c>
      <c r="J609" s="38" t="s">
        <v>650</v>
      </c>
      <c r="K609" s="38" t="s">
        <v>675</v>
      </c>
      <c r="L609" s="30" t="str">
        <f t="shared" si="87"/>
        <v>Africa→Kenya→Mombasa</v>
      </c>
      <c r="M609" s="38" t="s">
        <v>701</v>
      </c>
      <c r="N609" s="38" t="s">
        <v>710</v>
      </c>
      <c r="O609" s="38" t="s">
        <v>717</v>
      </c>
      <c r="P609" s="38" t="s">
        <v>728</v>
      </c>
      <c r="Q609" s="38" t="s">
        <v>1340</v>
      </c>
      <c r="R609" s="39">
        <v>143.33000000000001</v>
      </c>
      <c r="S609" s="39">
        <v>233.51</v>
      </c>
      <c r="T609" s="39" t="str">
        <f>IF('standardised dimensions'!$R609&lt;=_xlfn.PERCENTILE.INC( R609:R1230,0.25),"Low",IF(S609&lt;=_xlfn.PERCENTILE.INC(R609:R1230,0.5),"Medium","High"))</f>
        <v>Low</v>
      </c>
      <c r="U609" s="40">
        <v>0.16300000000000001</v>
      </c>
      <c r="V609" s="37">
        <v>14</v>
      </c>
      <c r="W609" s="39">
        <f t="shared" si="81"/>
        <v>2736.27018</v>
      </c>
      <c r="X609" s="39">
        <f t="shared" si="82"/>
        <v>2006.6200000000001</v>
      </c>
      <c r="Y609" s="39">
        <f t="shared" si="88"/>
        <v>729.65017999999986</v>
      </c>
      <c r="Z609" s="40">
        <f t="shared" si="89"/>
        <v>0.26665867476580835</v>
      </c>
    </row>
    <row r="610" spans="1:26" x14ac:dyDescent="0.3">
      <c r="A610" s="41" t="s">
        <v>623</v>
      </c>
      <c r="B610" s="42">
        <v>45319</v>
      </c>
      <c r="C610" s="42" t="str">
        <f t="shared" si="83"/>
        <v>Jan-2024</v>
      </c>
      <c r="D610" s="42" t="str">
        <f t="shared" si="84"/>
        <v>Q1-2024</v>
      </c>
      <c r="E610" s="42">
        <v>45318</v>
      </c>
      <c r="F610" s="42">
        <f t="shared" si="85"/>
        <v>45319</v>
      </c>
      <c r="G610" s="43">
        <f t="shared" si="86"/>
        <v>0</v>
      </c>
      <c r="H610" s="29">
        <f>IF(Table1[[#This Row],[LeadTimeDays]]&lt;=7,1,0)</f>
        <v>1</v>
      </c>
      <c r="I610" s="44" t="s">
        <v>646</v>
      </c>
      <c r="J610" s="44" t="s">
        <v>661</v>
      </c>
      <c r="K610" s="44" t="s">
        <v>695</v>
      </c>
      <c r="L610" s="30" t="str">
        <f t="shared" si="87"/>
        <v>Africa→South Africa→Cape Town</v>
      </c>
      <c r="M610" s="44" t="s">
        <v>706</v>
      </c>
      <c r="N610" s="44" t="s">
        <v>711</v>
      </c>
      <c r="O610" s="44" t="s">
        <v>719</v>
      </c>
      <c r="P610" s="44" t="s">
        <v>727</v>
      </c>
      <c r="Q610" s="44" t="s">
        <v>1341</v>
      </c>
      <c r="R610" s="45">
        <v>109.75</v>
      </c>
      <c r="S610" s="45">
        <v>124.25</v>
      </c>
      <c r="T610" s="45" t="str">
        <f>IF('standardised dimensions'!$R610&lt;=_xlfn.PERCENTILE.INC( R610:R1231,0.25),"Low",IF(S610&lt;=_xlfn.PERCENTILE.INC(R610:R1231,0.5),"Medium","High"))</f>
        <v>Low</v>
      </c>
      <c r="U610" s="46">
        <v>0.12</v>
      </c>
      <c r="V610" s="43">
        <v>19</v>
      </c>
      <c r="W610" s="45">
        <f t="shared" si="81"/>
        <v>2077.46</v>
      </c>
      <c r="X610" s="45">
        <f t="shared" si="82"/>
        <v>2085.25</v>
      </c>
      <c r="Y610" s="45">
        <f t="shared" si="88"/>
        <v>-7.7899999999999636</v>
      </c>
      <c r="Z610" s="46">
        <f t="shared" si="89"/>
        <v>-3.7497713554051405E-3</v>
      </c>
    </row>
    <row r="611" spans="1:26" x14ac:dyDescent="0.3">
      <c r="A611" s="35" t="s">
        <v>624</v>
      </c>
      <c r="B611" s="36">
        <v>45032</v>
      </c>
      <c r="C611" s="36" t="str">
        <f t="shared" si="83"/>
        <v>Apr-2023</v>
      </c>
      <c r="D611" s="36" t="str">
        <f t="shared" si="84"/>
        <v>Q2-2023</v>
      </c>
      <c r="E611" s="36">
        <v>45039</v>
      </c>
      <c r="F611" s="36">
        <f t="shared" si="85"/>
        <v>45039</v>
      </c>
      <c r="G611" s="37">
        <f t="shared" si="86"/>
        <v>7</v>
      </c>
      <c r="H611" s="29">
        <f>IF(Table1[[#This Row],[LeadTimeDays]]&lt;=7,1,0)</f>
        <v>1</v>
      </c>
      <c r="I611" s="38" t="s">
        <v>648</v>
      </c>
      <c r="J611" s="38" t="s">
        <v>660</v>
      </c>
      <c r="K611" s="38" t="s">
        <v>697</v>
      </c>
      <c r="L611" s="30" t="str">
        <f t="shared" si="87"/>
        <v>Americas→USA→Austin</v>
      </c>
      <c r="M611" s="38" t="s">
        <v>701</v>
      </c>
      <c r="N611" s="38" t="s">
        <v>710</v>
      </c>
      <c r="O611" s="38" t="s">
        <v>719</v>
      </c>
      <c r="P611" s="38" t="s">
        <v>728</v>
      </c>
      <c r="Q611" s="38" t="s">
        <v>1342</v>
      </c>
      <c r="R611" s="39">
        <v>1099.1500000000001</v>
      </c>
      <c r="S611" s="39">
        <v>1431.37</v>
      </c>
      <c r="T611" s="39" t="str">
        <f>IF('standardised dimensions'!$R611&lt;=_xlfn.PERCENTILE.INC( R611:R1232,0.25),"Low",IF(S611&lt;=_xlfn.PERCENTILE.INC(R611:R1232,0.5),"Medium","High"))</f>
        <v>High</v>
      </c>
      <c r="U611" s="40">
        <v>0.104</v>
      </c>
      <c r="V611" s="37">
        <v>8</v>
      </c>
      <c r="W611" s="39">
        <f t="shared" si="81"/>
        <v>10260.060159999999</v>
      </c>
      <c r="X611" s="39">
        <f t="shared" si="82"/>
        <v>8793.2000000000007</v>
      </c>
      <c r="Y611" s="39">
        <f t="shared" si="88"/>
        <v>1466.8601599999984</v>
      </c>
      <c r="Z611" s="40">
        <f t="shared" si="89"/>
        <v>0.14296798821109433</v>
      </c>
    </row>
    <row r="612" spans="1:26" x14ac:dyDescent="0.3">
      <c r="A612" s="41" t="s">
        <v>625</v>
      </c>
      <c r="B612" s="42">
        <v>45323</v>
      </c>
      <c r="C612" s="42" t="str">
        <f t="shared" si="83"/>
        <v>Feb-2024</v>
      </c>
      <c r="D612" s="42" t="str">
        <f t="shared" si="84"/>
        <v>Q1-2024</v>
      </c>
      <c r="E612" s="42">
        <v>45323</v>
      </c>
      <c r="F612" s="42">
        <f t="shared" si="85"/>
        <v>45323</v>
      </c>
      <c r="G612" s="43">
        <f t="shared" si="86"/>
        <v>0</v>
      </c>
      <c r="H612" s="29">
        <f>IF(Table1[[#This Row],[LeadTimeDays]]&lt;=7,1,0)</f>
        <v>1</v>
      </c>
      <c r="I612" s="44" t="s">
        <v>648</v>
      </c>
      <c r="J612" s="44" t="s">
        <v>660</v>
      </c>
      <c r="K612" s="44" t="s">
        <v>697</v>
      </c>
      <c r="L612" s="30" t="str">
        <f t="shared" si="87"/>
        <v>Americas→USA→Austin</v>
      </c>
      <c r="M612" s="44" t="s">
        <v>704</v>
      </c>
      <c r="N612" s="44" t="s">
        <v>710</v>
      </c>
      <c r="O612" s="44" t="s">
        <v>722</v>
      </c>
      <c r="P612" s="44" t="s">
        <v>728</v>
      </c>
      <c r="Q612" s="44" t="s">
        <v>1343</v>
      </c>
      <c r="R612" s="45">
        <v>714.43</v>
      </c>
      <c r="S612" s="45">
        <v>1595.52</v>
      </c>
      <c r="T612" s="45" t="str">
        <f>IF('standardised dimensions'!$R612&lt;=_xlfn.PERCENTILE.INC( R612:R1233,0.25),"Low",IF(S612&lt;=_xlfn.PERCENTILE.INC(R612:R1233,0.5),"Medium","High"))</f>
        <v>High</v>
      </c>
      <c r="U612" s="46">
        <v>0.19400000000000001</v>
      </c>
      <c r="V612" s="43">
        <v>14</v>
      </c>
      <c r="W612" s="45">
        <f t="shared" si="81"/>
        <v>18003.847679999999</v>
      </c>
      <c r="X612" s="45">
        <f t="shared" si="82"/>
        <v>10002.019999999999</v>
      </c>
      <c r="Y612" s="45">
        <f t="shared" si="88"/>
        <v>8001.8276800000003</v>
      </c>
      <c r="Z612" s="46">
        <f t="shared" si="89"/>
        <v>0.44445097638151093</v>
      </c>
    </row>
    <row r="613" spans="1:26" x14ac:dyDescent="0.3">
      <c r="A613" s="35" t="s">
        <v>626</v>
      </c>
      <c r="B613" s="36">
        <v>45584</v>
      </c>
      <c r="C613" s="36" t="str">
        <f t="shared" si="83"/>
        <v>Oct-2024</v>
      </c>
      <c r="D613" s="36" t="str">
        <f t="shared" si="84"/>
        <v>Q4-2024</v>
      </c>
      <c r="E613" s="36">
        <v>45602</v>
      </c>
      <c r="F613" s="36">
        <f t="shared" si="85"/>
        <v>45602</v>
      </c>
      <c r="G613" s="37">
        <f t="shared" si="86"/>
        <v>18</v>
      </c>
      <c r="H613" s="29">
        <f>IF(Table1[[#This Row],[LeadTimeDays]]&lt;=7,1,0)</f>
        <v>0</v>
      </c>
      <c r="I613" s="38" t="s">
        <v>648</v>
      </c>
      <c r="J613" s="38" t="s">
        <v>660</v>
      </c>
      <c r="K613" s="38" t="s">
        <v>677</v>
      </c>
      <c r="L613" s="30" t="str">
        <f t="shared" si="87"/>
        <v>Americas→USA→Chicago</v>
      </c>
      <c r="M613" s="38" t="s">
        <v>702</v>
      </c>
      <c r="N613" s="38" t="s">
        <v>1426</v>
      </c>
      <c r="O613" s="38" t="s">
        <v>712</v>
      </c>
      <c r="P613" s="38" t="s">
        <v>732</v>
      </c>
      <c r="Q613" s="38" t="s">
        <v>1344</v>
      </c>
      <c r="R613" s="39">
        <v>942.02</v>
      </c>
      <c r="S613" s="39">
        <v>1028.46</v>
      </c>
      <c r="T613" s="39" t="str">
        <f>IF('standardised dimensions'!$R613&lt;=_xlfn.PERCENTILE.INC( R613:R1234,0.25),"Low",IF(S613&lt;=_xlfn.PERCENTILE.INC(R613:R1234,0.5),"Medium","High"))</f>
        <v>High</v>
      </c>
      <c r="U613" s="40">
        <v>0</v>
      </c>
      <c r="V613" s="37">
        <v>9</v>
      </c>
      <c r="W613" s="39">
        <f t="shared" si="81"/>
        <v>9256.14</v>
      </c>
      <c r="X613" s="39">
        <f t="shared" si="82"/>
        <v>8478.18</v>
      </c>
      <c r="Y613" s="39">
        <f t="shared" si="88"/>
        <v>777.95999999999913</v>
      </c>
      <c r="Z613" s="40">
        <f t="shared" si="89"/>
        <v>8.4047994088248354E-2</v>
      </c>
    </row>
    <row r="614" spans="1:26" x14ac:dyDescent="0.3">
      <c r="A614" s="41" t="s">
        <v>627</v>
      </c>
      <c r="B614" s="42">
        <v>45468</v>
      </c>
      <c r="C614" s="42" t="str">
        <f t="shared" si="83"/>
        <v>Jun-2024</v>
      </c>
      <c r="D614" s="42" t="str">
        <f t="shared" si="84"/>
        <v>Q2-2024</v>
      </c>
      <c r="E614" s="42">
        <v>45473</v>
      </c>
      <c r="F614" s="42">
        <f t="shared" si="85"/>
        <v>45473</v>
      </c>
      <c r="G614" s="43">
        <f t="shared" si="86"/>
        <v>5</v>
      </c>
      <c r="H614" s="29">
        <f>IF(Table1[[#This Row],[LeadTimeDays]]&lt;=7,1,0)</f>
        <v>1</v>
      </c>
      <c r="I614" s="44" t="s">
        <v>646</v>
      </c>
      <c r="J614" s="44" t="s">
        <v>650</v>
      </c>
      <c r="K614" s="44" t="s">
        <v>662</v>
      </c>
      <c r="L614" s="30" t="str">
        <f t="shared" si="87"/>
        <v>Africa→Kenya→Kisumu</v>
      </c>
      <c r="M614" s="44" t="s">
        <v>702</v>
      </c>
      <c r="N614" s="44" t="s">
        <v>711</v>
      </c>
      <c r="O614" s="44" t="s">
        <v>724</v>
      </c>
      <c r="P614" s="44" t="s">
        <v>729</v>
      </c>
      <c r="Q614" s="44" t="s">
        <v>1345</v>
      </c>
      <c r="R614" s="45">
        <v>1323.55</v>
      </c>
      <c r="S614" s="45">
        <v>3230.35</v>
      </c>
      <c r="T614" s="45" t="str">
        <f>IF('standardised dimensions'!$R614&lt;=_xlfn.PERCENTILE.INC( R614:R1235,0.25),"Low",IF(S614&lt;=_xlfn.PERCENTILE.INC(R614:R1235,0.5),"Medium","High"))</f>
        <v>High</v>
      </c>
      <c r="U614" s="46">
        <v>2.1999999999999999E-2</v>
      </c>
      <c r="V614" s="43">
        <v>26</v>
      </c>
      <c r="W614" s="45">
        <f t="shared" si="81"/>
        <v>82141.339799999987</v>
      </c>
      <c r="X614" s="45">
        <f t="shared" si="82"/>
        <v>34412.299999999996</v>
      </c>
      <c r="Y614" s="45">
        <f t="shared" si="88"/>
        <v>47729.039799999991</v>
      </c>
      <c r="Z614" s="46">
        <f t="shared" si="89"/>
        <v>0.58105991351263542</v>
      </c>
    </row>
    <row r="615" spans="1:26" x14ac:dyDescent="0.3">
      <c r="A615" s="35" t="s">
        <v>628</v>
      </c>
      <c r="B615" s="36">
        <v>45137</v>
      </c>
      <c r="C615" s="36" t="str">
        <f t="shared" si="83"/>
        <v>Jul-2023</v>
      </c>
      <c r="D615" s="36" t="str">
        <f t="shared" si="84"/>
        <v>Q3-2023</v>
      </c>
      <c r="E615" s="36">
        <v>45157</v>
      </c>
      <c r="F615" s="36">
        <f t="shared" si="85"/>
        <v>45157</v>
      </c>
      <c r="G615" s="37">
        <f t="shared" si="86"/>
        <v>20</v>
      </c>
      <c r="H615" s="29">
        <f>IF(Table1[[#This Row],[LeadTimeDays]]&lt;=7,1,0)</f>
        <v>0</v>
      </c>
      <c r="I615" s="38" t="s">
        <v>649</v>
      </c>
      <c r="J615" s="38" t="s">
        <v>657</v>
      </c>
      <c r="K615" s="38" t="s">
        <v>690</v>
      </c>
      <c r="L615" s="30" t="str">
        <f t="shared" si="87"/>
        <v>Europe→France→Paris</v>
      </c>
      <c r="M615" s="38" t="s">
        <v>706</v>
      </c>
      <c r="N615" s="38" t="s">
        <v>709</v>
      </c>
      <c r="O615" s="38" t="s">
        <v>715</v>
      </c>
      <c r="P615" s="38" t="s">
        <v>729</v>
      </c>
      <c r="Q615" s="38" t="s">
        <v>1346</v>
      </c>
      <c r="R615" s="39">
        <v>1418.51</v>
      </c>
      <c r="S615" s="39">
        <v>2789.61</v>
      </c>
      <c r="T615" s="39" t="str">
        <f>IF('standardised dimensions'!$R615&lt;=_xlfn.PERCENTILE.INC( R615:R1236,0.25),"Low",IF(S615&lt;=_xlfn.PERCENTILE.INC(R615:R1236,0.5),"Medium","High"))</f>
        <v>High</v>
      </c>
      <c r="U615" s="40">
        <v>0.17100000000000001</v>
      </c>
      <c r="V615" s="37">
        <v>8</v>
      </c>
      <c r="W615" s="39">
        <f t="shared" si="81"/>
        <v>18500.693520000001</v>
      </c>
      <c r="X615" s="39">
        <f t="shared" si="82"/>
        <v>11348.08</v>
      </c>
      <c r="Y615" s="39">
        <f t="shared" si="88"/>
        <v>7152.6135200000008</v>
      </c>
      <c r="Z615" s="40">
        <f t="shared" si="89"/>
        <v>0.38661326464695689</v>
      </c>
    </row>
    <row r="616" spans="1:26" x14ac:dyDescent="0.3">
      <c r="A616" s="41" t="s">
        <v>629</v>
      </c>
      <c r="B616" s="42">
        <v>45727</v>
      </c>
      <c r="C616" s="42" t="str">
        <f t="shared" si="83"/>
        <v>Mar-2025</v>
      </c>
      <c r="D616" s="42" t="str">
        <f t="shared" si="84"/>
        <v>Q1-2025</v>
      </c>
      <c r="E616" s="42">
        <v>45743</v>
      </c>
      <c r="F616" s="42">
        <f t="shared" si="85"/>
        <v>45743</v>
      </c>
      <c r="G616" s="43">
        <f t="shared" si="86"/>
        <v>16</v>
      </c>
      <c r="H616" s="29">
        <f>IF(Table1[[#This Row],[LeadTimeDays]]&lt;=7,1,0)</f>
        <v>0</v>
      </c>
      <c r="I616" s="44" t="s">
        <v>647</v>
      </c>
      <c r="J616" s="44" t="s">
        <v>652</v>
      </c>
      <c r="K616" s="44" t="s">
        <v>689</v>
      </c>
      <c r="L616" s="30" t="str">
        <f t="shared" si="87"/>
        <v>Asia→Japan→Tokyo</v>
      </c>
      <c r="M616" s="44" t="s">
        <v>706</v>
      </c>
      <c r="N616" s="44" t="s">
        <v>710</v>
      </c>
      <c r="O616" s="44" t="s">
        <v>717</v>
      </c>
      <c r="P616" s="44" t="s">
        <v>728</v>
      </c>
      <c r="Q616" s="44" t="s">
        <v>1347</v>
      </c>
      <c r="R616" s="45">
        <v>1317.58</v>
      </c>
      <c r="S616" s="45">
        <v>1897.74</v>
      </c>
      <c r="T616" s="45" t="str">
        <f>IF('standardised dimensions'!$R616&lt;=_xlfn.PERCENTILE.INC( R616:R1237,0.25),"Low",IF(S616&lt;=_xlfn.PERCENTILE.INC(R616:R1237,0.5),"Medium","High"))</f>
        <v>High</v>
      </c>
      <c r="U616" s="46">
        <v>8.1000000000000003E-2</v>
      </c>
      <c r="V616" s="43">
        <v>6</v>
      </c>
      <c r="W616" s="45">
        <f t="shared" si="81"/>
        <v>10464.138360000001</v>
      </c>
      <c r="X616" s="45">
        <f t="shared" si="82"/>
        <v>7905.48</v>
      </c>
      <c r="Y616" s="45">
        <f t="shared" si="88"/>
        <v>2558.6583600000013</v>
      </c>
      <c r="Z616" s="46">
        <f t="shared" si="89"/>
        <v>0.24451687009230266</v>
      </c>
    </row>
    <row r="617" spans="1:26" x14ac:dyDescent="0.3">
      <c r="A617" s="35" t="s">
        <v>630</v>
      </c>
      <c r="B617" s="36">
        <v>45208</v>
      </c>
      <c r="C617" s="36" t="str">
        <f t="shared" si="83"/>
        <v>Oct-2023</v>
      </c>
      <c r="D617" s="36" t="str">
        <f t="shared" si="84"/>
        <v>Q4-2023</v>
      </c>
      <c r="E617" s="36">
        <v>45210</v>
      </c>
      <c r="F617" s="36">
        <f t="shared" si="85"/>
        <v>45210</v>
      </c>
      <c r="G617" s="37">
        <f t="shared" si="86"/>
        <v>2</v>
      </c>
      <c r="H617" s="29">
        <f>IF(Table1[[#This Row],[LeadTimeDays]]&lt;=7,1,0)</f>
        <v>1</v>
      </c>
      <c r="I617" s="38" t="s">
        <v>646</v>
      </c>
      <c r="J617" s="38" t="s">
        <v>651</v>
      </c>
      <c r="K617" s="38" t="s">
        <v>663</v>
      </c>
      <c r="L617" s="30" t="str">
        <f t="shared" si="87"/>
        <v>Africa→Nigeria→Port Harcourt</v>
      </c>
      <c r="M617" s="38" t="s">
        <v>702</v>
      </c>
      <c r="N617" s="38" t="s">
        <v>709</v>
      </c>
      <c r="O617" s="38" t="s">
        <v>723</v>
      </c>
      <c r="P617" s="38" t="s">
        <v>729</v>
      </c>
      <c r="Q617" s="38" t="s">
        <v>1348</v>
      </c>
      <c r="R617" s="39">
        <v>391.16</v>
      </c>
      <c r="S617" s="39">
        <v>902.47</v>
      </c>
      <c r="T617" s="39" t="str">
        <f>IF('standardised dimensions'!$R617&lt;=_xlfn.PERCENTILE.INC( R617:R1238,0.25),"Low",IF(S617&lt;=_xlfn.PERCENTILE.INC(R617:R1238,0.5),"Medium","High"))</f>
        <v>High</v>
      </c>
      <c r="U617" s="40">
        <v>4.0000000000000001E-3</v>
      </c>
      <c r="V617" s="37">
        <v>12</v>
      </c>
      <c r="W617" s="39">
        <f t="shared" si="81"/>
        <v>10786.32144</v>
      </c>
      <c r="X617" s="39">
        <f t="shared" si="82"/>
        <v>4693.92</v>
      </c>
      <c r="Y617" s="39">
        <f t="shared" si="88"/>
        <v>6092.4014399999996</v>
      </c>
      <c r="Z617" s="40">
        <f t="shared" si="89"/>
        <v>0.56482661618139207</v>
      </c>
    </row>
    <row r="618" spans="1:26" x14ac:dyDescent="0.3">
      <c r="A618" s="41" t="s">
        <v>631</v>
      </c>
      <c r="B618" s="42">
        <v>45643</v>
      </c>
      <c r="C618" s="42" t="str">
        <f t="shared" si="83"/>
        <v>Dec-2024</v>
      </c>
      <c r="D618" s="42" t="str">
        <f t="shared" si="84"/>
        <v>Q4-2024</v>
      </c>
      <c r="E618" s="42">
        <v>45673</v>
      </c>
      <c r="F618" s="42">
        <f t="shared" si="85"/>
        <v>45673</v>
      </c>
      <c r="G618" s="43">
        <f t="shared" si="86"/>
        <v>30</v>
      </c>
      <c r="H618" s="29">
        <f>IF(Table1[[#This Row],[LeadTimeDays]]&lt;=7,1,0)</f>
        <v>0</v>
      </c>
      <c r="I618" s="44" t="s">
        <v>649</v>
      </c>
      <c r="J618" s="44" t="s">
        <v>658</v>
      </c>
      <c r="K618" s="44" t="s">
        <v>693</v>
      </c>
      <c r="L618" s="30" t="str">
        <f t="shared" si="87"/>
        <v>Europe→United Kingdom→Manchester</v>
      </c>
      <c r="M618" s="44" t="s">
        <v>701</v>
      </c>
      <c r="N618" s="44" t="s">
        <v>707</v>
      </c>
      <c r="O618" s="44" t="s">
        <v>726</v>
      </c>
      <c r="P618" s="44" t="s">
        <v>732</v>
      </c>
      <c r="Q618" s="44" t="s">
        <v>1349</v>
      </c>
      <c r="R618" s="45">
        <v>722.87</v>
      </c>
      <c r="S618" s="45">
        <v>33.659999999999997</v>
      </c>
      <c r="T618" s="45" t="str">
        <f>IF('standardised dimensions'!$R618&lt;=_xlfn.PERCENTILE.INC( R618:R1239,0.25),"Low",IF(S618&lt;=_xlfn.PERCENTILE.INC(R618:R1239,0.5),"Medium","High"))</f>
        <v>Low</v>
      </c>
      <c r="U618" s="46">
        <v>0.10199999999999999</v>
      </c>
      <c r="V618" s="43">
        <v>28</v>
      </c>
      <c r="W618" s="45">
        <f t="shared" si="81"/>
        <v>846.34703999999988</v>
      </c>
      <c r="X618" s="45">
        <f t="shared" si="82"/>
        <v>20240.36</v>
      </c>
      <c r="Y618" s="45">
        <f t="shared" si="88"/>
        <v>-19394.01296</v>
      </c>
      <c r="Z618" s="46">
        <f t="shared" si="89"/>
        <v>-22.914965189693348</v>
      </c>
    </row>
    <row r="619" spans="1:26" x14ac:dyDescent="0.3">
      <c r="A619" s="35" t="s">
        <v>632</v>
      </c>
      <c r="B619" s="36">
        <v>45849</v>
      </c>
      <c r="C619" s="36" t="str">
        <f t="shared" si="83"/>
        <v>Jul-2025</v>
      </c>
      <c r="D619" s="36" t="str">
        <f t="shared" si="84"/>
        <v>Q3-2025</v>
      </c>
      <c r="E619" s="36">
        <v>45854</v>
      </c>
      <c r="F619" s="36">
        <f t="shared" si="85"/>
        <v>45854</v>
      </c>
      <c r="G619" s="37">
        <f t="shared" si="86"/>
        <v>5</v>
      </c>
      <c r="H619" s="29">
        <f>IF(Table1[[#This Row],[LeadTimeDays]]&lt;=7,1,0)</f>
        <v>1</v>
      </c>
      <c r="I619" s="38" t="s">
        <v>649</v>
      </c>
      <c r="J619" s="38" t="s">
        <v>658</v>
      </c>
      <c r="K619" s="38" t="s">
        <v>683</v>
      </c>
      <c r="L619" s="30" t="str">
        <f t="shared" si="87"/>
        <v>Europe→United Kingdom→London</v>
      </c>
      <c r="M619" s="38" t="s">
        <v>706</v>
      </c>
      <c r="N619" s="38" t="s">
        <v>708</v>
      </c>
      <c r="O619" s="38" t="s">
        <v>723</v>
      </c>
      <c r="P619" s="38" t="s">
        <v>728</v>
      </c>
      <c r="Q619" s="38" t="s">
        <v>1350</v>
      </c>
      <c r="R619" s="39">
        <v>930.03</v>
      </c>
      <c r="S619" s="39">
        <v>1086.68</v>
      </c>
      <c r="T619" s="39" t="str">
        <f>IF('standardised dimensions'!$R619&lt;=_xlfn.PERCENTILE.INC( R619:R1240,0.25),"Low",IF(S619&lt;=_xlfn.PERCENTILE.INC(R619:R1240,0.5),"Medium","High"))</f>
        <v>High</v>
      </c>
      <c r="U619" s="40">
        <v>0.109</v>
      </c>
      <c r="V619" s="37">
        <v>26</v>
      </c>
      <c r="W619" s="39">
        <f t="shared" si="81"/>
        <v>25174.028880000002</v>
      </c>
      <c r="X619" s="39">
        <f t="shared" si="82"/>
        <v>24180.78</v>
      </c>
      <c r="Y619" s="39">
        <f t="shared" si="88"/>
        <v>993.24888000000283</v>
      </c>
      <c r="Z619" s="40">
        <f t="shared" si="89"/>
        <v>3.9455300728168656E-2</v>
      </c>
    </row>
    <row r="620" spans="1:26" x14ac:dyDescent="0.3">
      <c r="A620" s="41" t="s">
        <v>633</v>
      </c>
      <c r="B620" s="42">
        <v>45578</v>
      </c>
      <c r="C620" s="42" t="str">
        <f t="shared" si="83"/>
        <v>Oct-2024</v>
      </c>
      <c r="D620" s="42" t="str">
        <f t="shared" si="84"/>
        <v>Q4-2024</v>
      </c>
      <c r="E620" s="42">
        <v>45589</v>
      </c>
      <c r="F620" s="42">
        <f t="shared" si="85"/>
        <v>45589</v>
      </c>
      <c r="G620" s="43">
        <f t="shared" si="86"/>
        <v>11</v>
      </c>
      <c r="H620" s="29">
        <f>IF(Table1[[#This Row],[LeadTimeDays]]&lt;=7,1,0)</f>
        <v>0</v>
      </c>
      <c r="I620" s="44" t="s">
        <v>649</v>
      </c>
      <c r="J620" s="44" t="s">
        <v>657</v>
      </c>
      <c r="K620" s="44" t="s">
        <v>690</v>
      </c>
      <c r="L620" s="30" t="str">
        <f t="shared" si="87"/>
        <v>Europe→France→Paris</v>
      </c>
      <c r="M620" s="44" t="s">
        <v>702</v>
      </c>
      <c r="N620" s="44" t="s">
        <v>710</v>
      </c>
      <c r="O620" s="44" t="s">
        <v>721</v>
      </c>
      <c r="P620" s="44" t="s">
        <v>727</v>
      </c>
      <c r="Q620" s="44" t="s">
        <v>1351</v>
      </c>
      <c r="R620" s="45">
        <v>816.7</v>
      </c>
      <c r="S620" s="45">
        <v>1010.75</v>
      </c>
      <c r="T620" s="45" t="str">
        <f>IF('standardised dimensions'!$R620&lt;=_xlfn.PERCENTILE.INC( R620:R1241,0.25),"Low",IF(S620&lt;=_xlfn.PERCENTILE.INC(R620:R1241,0.5),"Medium","High"))</f>
        <v>High</v>
      </c>
      <c r="U620" s="46">
        <v>4.7E-2</v>
      </c>
      <c r="V620" s="43">
        <v>43</v>
      </c>
      <c r="W620" s="45">
        <f t="shared" si="81"/>
        <v>41419.524249999995</v>
      </c>
      <c r="X620" s="45">
        <f t="shared" si="82"/>
        <v>35118.1</v>
      </c>
      <c r="Y620" s="45">
        <f t="shared" si="88"/>
        <v>6301.4242499999964</v>
      </c>
      <c r="Z620" s="46">
        <f t="shared" si="89"/>
        <v>0.15213656757537472</v>
      </c>
    </row>
    <row r="621" spans="1:26" x14ac:dyDescent="0.3">
      <c r="A621" s="35" t="s">
        <v>634</v>
      </c>
      <c r="B621" s="36">
        <v>45177</v>
      </c>
      <c r="C621" s="36" t="str">
        <f t="shared" si="83"/>
        <v>Sep-2023</v>
      </c>
      <c r="D621" s="36" t="str">
        <f t="shared" si="84"/>
        <v>Q3-2023</v>
      </c>
      <c r="E621" s="36">
        <v>45183</v>
      </c>
      <c r="F621" s="36">
        <f t="shared" si="85"/>
        <v>45183</v>
      </c>
      <c r="G621" s="37">
        <f t="shared" si="86"/>
        <v>6</v>
      </c>
      <c r="H621" s="29">
        <f>IF(Table1[[#This Row],[LeadTimeDays]]&lt;=7,1,0)</f>
        <v>1</v>
      </c>
      <c r="I621" s="38" t="s">
        <v>646</v>
      </c>
      <c r="J621" s="38" t="s">
        <v>650</v>
      </c>
      <c r="K621" s="38" t="s">
        <v>678</v>
      </c>
      <c r="L621" s="30" t="str">
        <f t="shared" si="87"/>
        <v>Africa→Kenya→Nakuru</v>
      </c>
      <c r="M621" s="38" t="s">
        <v>702</v>
      </c>
      <c r="N621" s="38" t="s">
        <v>711</v>
      </c>
      <c r="O621" s="38" t="s">
        <v>714</v>
      </c>
      <c r="P621" s="38" t="s">
        <v>733</v>
      </c>
      <c r="Q621" s="38" t="s">
        <v>1352</v>
      </c>
      <c r="R621" s="39">
        <v>251.03</v>
      </c>
      <c r="S621" s="39">
        <v>411.48</v>
      </c>
      <c r="T621" s="39" t="str">
        <f>IF('standardised dimensions'!$R621&lt;=_xlfn.PERCENTILE.INC( R621:R1242,0.25),"Low",IF(S621&lt;=_xlfn.PERCENTILE.INC(R621:R1242,0.5),"Medium","High"))</f>
        <v>Medium</v>
      </c>
      <c r="U621" s="40">
        <v>0.16500000000000001</v>
      </c>
      <c r="V621" s="37">
        <v>3</v>
      </c>
      <c r="W621" s="39">
        <f t="shared" si="81"/>
        <v>1030.7574</v>
      </c>
      <c r="X621" s="39">
        <f t="shared" si="82"/>
        <v>753.09</v>
      </c>
      <c r="Y621" s="39">
        <f t="shared" si="88"/>
        <v>277.66739999999993</v>
      </c>
      <c r="Z621" s="40">
        <f t="shared" si="89"/>
        <v>0.26938191275658069</v>
      </c>
    </row>
    <row r="622" spans="1:26" x14ac:dyDescent="0.3">
      <c r="A622" s="41" t="s">
        <v>635</v>
      </c>
      <c r="B622" s="42">
        <v>45764</v>
      </c>
      <c r="C622" s="42" t="str">
        <f t="shared" si="83"/>
        <v>Apr-2025</v>
      </c>
      <c r="D622" s="42" t="str">
        <f t="shared" si="84"/>
        <v>Q2-2025</v>
      </c>
      <c r="E622" s="42">
        <v>45780</v>
      </c>
      <c r="F622" s="42">
        <f t="shared" si="85"/>
        <v>45780</v>
      </c>
      <c r="G622" s="43">
        <f t="shared" si="86"/>
        <v>16</v>
      </c>
      <c r="H622" s="29">
        <f>IF(Table1[[#This Row],[LeadTimeDays]]&lt;=7,1,0)</f>
        <v>0</v>
      </c>
      <c r="I622" s="44" t="s">
        <v>648</v>
      </c>
      <c r="J622" s="44" t="s">
        <v>655</v>
      </c>
      <c r="K622" s="44" t="s">
        <v>692</v>
      </c>
      <c r="L622" s="30" t="str">
        <f t="shared" si="87"/>
        <v>Americas→Brazil→Rio de Janeiro</v>
      </c>
      <c r="M622" s="44" t="s">
        <v>704</v>
      </c>
      <c r="N622" s="44" t="s">
        <v>709</v>
      </c>
      <c r="O622" s="44" t="s">
        <v>713</v>
      </c>
      <c r="P622" s="44" t="s">
        <v>729</v>
      </c>
      <c r="Q622" s="44" t="s">
        <v>1353</v>
      </c>
      <c r="R622" s="45">
        <v>168.68</v>
      </c>
      <c r="S622" s="45">
        <v>413.34</v>
      </c>
      <c r="T622" s="45" t="str">
        <f>IF('standardised dimensions'!$R622&lt;=_xlfn.PERCENTILE.INC( R622:R1243,0.25),"Low",IF(S622&lt;=_xlfn.PERCENTILE.INC(R622:R1243,0.5),"Medium","High"))</f>
        <v>Low</v>
      </c>
      <c r="U622" s="46">
        <v>0.186</v>
      </c>
      <c r="V622" s="43">
        <v>7</v>
      </c>
      <c r="W622" s="45">
        <f t="shared" si="81"/>
        <v>2355.2113199999999</v>
      </c>
      <c r="X622" s="45">
        <f t="shared" si="82"/>
        <v>1180.76</v>
      </c>
      <c r="Y622" s="45">
        <f t="shared" si="88"/>
        <v>1174.4513199999999</v>
      </c>
      <c r="Z622" s="46">
        <f t="shared" si="89"/>
        <v>0.49866069767361682</v>
      </c>
    </row>
    <row r="623" spans="1:26" x14ac:dyDescent="0.3">
      <c r="A623" s="35" t="s">
        <v>636</v>
      </c>
      <c r="B623" s="36">
        <v>45501</v>
      </c>
      <c r="C623" s="36" t="str">
        <f t="shared" si="83"/>
        <v>Jul-2024</v>
      </c>
      <c r="D623" s="36" t="str">
        <f t="shared" si="84"/>
        <v>Q3-2024</v>
      </c>
      <c r="E623" s="36">
        <v>45527</v>
      </c>
      <c r="F623" s="36">
        <f t="shared" si="85"/>
        <v>45527</v>
      </c>
      <c r="G623" s="37">
        <f t="shared" si="86"/>
        <v>26</v>
      </c>
      <c r="H623" s="29">
        <f>IF(Table1[[#This Row],[LeadTimeDays]]&lt;=7,1,0)</f>
        <v>0</v>
      </c>
      <c r="I623" s="38" t="s">
        <v>647</v>
      </c>
      <c r="J623" s="38" t="s">
        <v>654</v>
      </c>
      <c r="K623" s="38" t="s">
        <v>696</v>
      </c>
      <c r="L623" s="30" t="str">
        <f t="shared" si="87"/>
        <v>Asia→India→Hyderabad</v>
      </c>
      <c r="M623" s="38" t="s">
        <v>701</v>
      </c>
      <c r="N623" s="38" t="s">
        <v>707</v>
      </c>
      <c r="O623" s="38" t="s">
        <v>713</v>
      </c>
      <c r="P623" s="38" t="s">
        <v>729</v>
      </c>
      <c r="Q623" s="38" t="s">
        <v>1354</v>
      </c>
      <c r="R623" s="39">
        <v>1339.24</v>
      </c>
      <c r="S623" s="39">
        <v>1558.89</v>
      </c>
      <c r="T623" s="39" t="str">
        <f>IF('standardised dimensions'!$R623&lt;=_xlfn.PERCENTILE.INC( R623:R1244,0.25),"Low",IF(S623&lt;=_xlfn.PERCENTILE.INC(R623:R1244,0.5),"Medium","High"))</f>
        <v>High</v>
      </c>
      <c r="U623" s="40">
        <v>0.192</v>
      </c>
      <c r="V623" s="37">
        <v>24</v>
      </c>
      <c r="W623" s="39">
        <f t="shared" si="81"/>
        <v>30229.994880000002</v>
      </c>
      <c r="X623" s="39">
        <f t="shared" si="82"/>
        <v>32141.760000000002</v>
      </c>
      <c r="Y623" s="39">
        <f t="shared" si="88"/>
        <v>-1911.76512</v>
      </c>
      <c r="Z623" s="40">
        <f t="shared" si="89"/>
        <v>-6.3240669659021781E-2</v>
      </c>
    </row>
    <row r="624" spans="1:26" x14ac:dyDescent="0.3">
      <c r="A624" s="41" t="s">
        <v>637</v>
      </c>
      <c r="B624" s="42">
        <v>45857</v>
      </c>
      <c r="C624" s="42" t="str">
        <f t="shared" si="83"/>
        <v>Jul-2025</v>
      </c>
      <c r="D624" s="42" t="str">
        <f t="shared" si="84"/>
        <v>Q3-2025</v>
      </c>
      <c r="E624" s="42">
        <v>45869</v>
      </c>
      <c r="F624" s="42">
        <f t="shared" si="85"/>
        <v>45869</v>
      </c>
      <c r="G624" s="43">
        <f t="shared" si="86"/>
        <v>12</v>
      </c>
      <c r="H624" s="29">
        <f>IF(Table1[[#This Row],[LeadTimeDays]]&lt;=7,1,0)</f>
        <v>0</v>
      </c>
      <c r="I624" s="44" t="s">
        <v>646</v>
      </c>
      <c r="J624" s="44" t="s">
        <v>650</v>
      </c>
      <c r="K624" s="44" t="s">
        <v>664</v>
      </c>
      <c r="L624" s="30" t="str">
        <f t="shared" si="87"/>
        <v>Africa→Kenya→Nairobi</v>
      </c>
      <c r="M624" s="44" t="s">
        <v>705</v>
      </c>
      <c r="N624" s="44" t="s">
        <v>709</v>
      </c>
      <c r="O624" s="44" t="s">
        <v>719</v>
      </c>
      <c r="P624" s="44" t="s">
        <v>733</v>
      </c>
      <c r="Q624" s="44" t="s">
        <v>1355</v>
      </c>
      <c r="R624" s="45">
        <v>619.64</v>
      </c>
      <c r="S624" s="45">
        <v>861.16</v>
      </c>
      <c r="T624" s="45" t="str">
        <f>IF('standardised dimensions'!$R624&lt;=_xlfn.PERCENTILE.INC( R624:R1245,0.25),"Low",IF(S624&lt;=_xlfn.PERCENTILE.INC(R624:R1245,0.5),"Medium","High"))</f>
        <v>High</v>
      </c>
      <c r="U624" s="46">
        <v>0.113</v>
      </c>
      <c r="V624" s="43">
        <v>14</v>
      </c>
      <c r="W624" s="45">
        <f t="shared" si="81"/>
        <v>10693.88488</v>
      </c>
      <c r="X624" s="45">
        <f t="shared" si="82"/>
        <v>8674.9599999999991</v>
      </c>
      <c r="Y624" s="45">
        <f t="shared" si="88"/>
        <v>2018.9248800000005</v>
      </c>
      <c r="Z624" s="46">
        <f t="shared" si="89"/>
        <v>0.18879246435276761</v>
      </c>
    </row>
    <row r="625" spans="1:26" x14ac:dyDescent="0.3">
      <c r="A625" s="35" t="s">
        <v>638</v>
      </c>
      <c r="B625" s="36">
        <v>45141</v>
      </c>
      <c r="C625" s="36" t="str">
        <f t="shared" si="83"/>
        <v>Aug-2023</v>
      </c>
      <c r="D625" s="36" t="str">
        <f t="shared" si="84"/>
        <v>Q3-2023</v>
      </c>
      <c r="E625" s="36">
        <v>45140</v>
      </c>
      <c r="F625" s="36">
        <f t="shared" si="85"/>
        <v>45141</v>
      </c>
      <c r="G625" s="37">
        <f t="shared" si="86"/>
        <v>0</v>
      </c>
      <c r="H625" s="29">
        <f>IF(Table1[[#This Row],[LeadTimeDays]]&lt;=7,1,0)</f>
        <v>1</v>
      </c>
      <c r="I625" s="38" t="s">
        <v>647</v>
      </c>
      <c r="J625" s="38" t="s">
        <v>659</v>
      </c>
      <c r="K625" s="38" t="s">
        <v>685</v>
      </c>
      <c r="L625" s="30" t="str">
        <f t="shared" si="87"/>
        <v>Asia→China→Shanghai</v>
      </c>
      <c r="M625" s="38" t="s">
        <v>703</v>
      </c>
      <c r="N625" s="38" t="s">
        <v>711</v>
      </c>
      <c r="O625" s="38" t="s">
        <v>713</v>
      </c>
      <c r="P625" s="38" t="s">
        <v>729</v>
      </c>
      <c r="Q625" s="38" t="s">
        <v>1356</v>
      </c>
      <c r="R625" s="39">
        <v>1021.97</v>
      </c>
      <c r="S625" s="39">
        <v>2296.25</v>
      </c>
      <c r="T625" s="39" t="str">
        <f>IF('standardised dimensions'!$R625&lt;=_xlfn.PERCENTILE.INC( R625:R1246,0.25),"Low",IF(S625&lt;=_xlfn.PERCENTILE.INC(R625:R1246,0.5),"Medium","High"))</f>
        <v>High</v>
      </c>
      <c r="U625" s="40">
        <v>0.161</v>
      </c>
      <c r="V625" s="37">
        <v>26</v>
      </c>
      <c r="W625" s="39">
        <f t="shared" si="81"/>
        <v>50090.397499999999</v>
      </c>
      <c r="X625" s="39">
        <f t="shared" si="82"/>
        <v>26571.22</v>
      </c>
      <c r="Y625" s="39">
        <f t="shared" si="88"/>
        <v>23519.177499999998</v>
      </c>
      <c r="Z625" s="40">
        <f t="shared" si="89"/>
        <v>0.46953465482081669</v>
      </c>
    </row>
    <row r="626" spans="1:26" x14ac:dyDescent="0.3">
      <c r="A626" s="41" t="s">
        <v>639</v>
      </c>
      <c r="B626" s="42">
        <v>45249</v>
      </c>
      <c r="C626" s="42" t="str">
        <f t="shared" si="83"/>
        <v>Nov-2023</v>
      </c>
      <c r="D626" s="42" t="str">
        <f t="shared" si="84"/>
        <v>Q4-2023</v>
      </c>
      <c r="E626" s="42">
        <v>45272</v>
      </c>
      <c r="F626" s="42">
        <f t="shared" si="85"/>
        <v>45272</v>
      </c>
      <c r="G626" s="43">
        <f t="shared" si="86"/>
        <v>23</v>
      </c>
      <c r="H626" s="29">
        <f>IF(Table1[[#This Row],[LeadTimeDays]]&lt;=7,1,0)</f>
        <v>0</v>
      </c>
      <c r="I626" s="44" t="s">
        <v>647</v>
      </c>
      <c r="J626" s="44" t="s">
        <v>654</v>
      </c>
      <c r="K626" s="44" t="s">
        <v>680</v>
      </c>
      <c r="L626" s="30" t="str">
        <f t="shared" si="87"/>
        <v>Asia→India→Delhi</v>
      </c>
      <c r="M626" s="44" t="s">
        <v>705</v>
      </c>
      <c r="N626" s="44" t="s">
        <v>711</v>
      </c>
      <c r="O626" s="44" t="s">
        <v>712</v>
      </c>
      <c r="P626" s="44" t="s">
        <v>729</v>
      </c>
      <c r="Q626" s="44" t="s">
        <v>1357</v>
      </c>
      <c r="R626" s="45">
        <v>1349.04</v>
      </c>
      <c r="S626" s="45">
        <v>2636.6</v>
      </c>
      <c r="T626" s="45" t="str">
        <f>IF('standardised dimensions'!$R626&lt;=_xlfn.PERCENTILE.INC( R626:R1247,0.25),"Low",IF(S626&lt;=_xlfn.PERCENTILE.INC(R626:R1247,0.5),"Medium","High"))</f>
        <v>High</v>
      </c>
      <c r="U626" s="46">
        <v>0.114</v>
      </c>
      <c r="V626" s="43">
        <v>14</v>
      </c>
      <c r="W626" s="45">
        <f t="shared" si="81"/>
        <v>32704.386400000003</v>
      </c>
      <c r="X626" s="45">
        <f t="shared" si="82"/>
        <v>18886.559999999998</v>
      </c>
      <c r="Y626" s="45">
        <f t="shared" si="88"/>
        <v>13817.826400000005</v>
      </c>
      <c r="Z626" s="46">
        <f t="shared" si="89"/>
        <v>0.42250682312143928</v>
      </c>
    </row>
    <row r="627" spans="1:26" x14ac:dyDescent="0.3">
      <c r="A627" s="35" t="s">
        <v>640</v>
      </c>
      <c r="B627" s="36">
        <v>45282</v>
      </c>
      <c r="C627" s="36" t="str">
        <f t="shared" si="83"/>
        <v>Dec-2023</v>
      </c>
      <c r="D627" s="36" t="str">
        <f t="shared" si="84"/>
        <v>Q4-2023</v>
      </c>
      <c r="E627" s="36">
        <v>45307</v>
      </c>
      <c r="F627" s="36">
        <f t="shared" si="85"/>
        <v>45307</v>
      </c>
      <c r="G627" s="37">
        <f t="shared" si="86"/>
        <v>25</v>
      </c>
      <c r="H627" s="29">
        <f>IF(Table1[[#This Row],[LeadTimeDays]]&lt;=7,1,0)</f>
        <v>0</v>
      </c>
      <c r="I627" s="38" t="s">
        <v>647</v>
      </c>
      <c r="J627" s="38" t="s">
        <v>654</v>
      </c>
      <c r="K627" s="38" t="s">
        <v>696</v>
      </c>
      <c r="L627" s="30" t="str">
        <f t="shared" si="87"/>
        <v>Asia→India→Hyderabad</v>
      </c>
      <c r="M627" s="38" t="s">
        <v>705</v>
      </c>
      <c r="N627" s="38" t="s">
        <v>707</v>
      </c>
      <c r="O627" s="38" t="s">
        <v>720</v>
      </c>
      <c r="P627" s="38" t="s">
        <v>727</v>
      </c>
      <c r="Q627" s="38" t="s">
        <v>1358</v>
      </c>
      <c r="R627" s="39">
        <v>1346.81</v>
      </c>
      <c r="S627" s="39">
        <v>978.09</v>
      </c>
      <c r="T627" s="39" t="str">
        <f>IF('standardised dimensions'!$R627&lt;=_xlfn.PERCENTILE.INC( R627:R1248,0.25),"Low",IF(S627&lt;=_xlfn.PERCENTILE.INC(R627:R1248,0.5),"Medium","High"))</f>
        <v>High</v>
      </c>
      <c r="U627" s="40">
        <v>0.159</v>
      </c>
      <c r="V627" s="37">
        <v>17</v>
      </c>
      <c r="W627" s="39">
        <f t="shared" si="81"/>
        <v>13983.752729999998</v>
      </c>
      <c r="X627" s="39">
        <f t="shared" si="82"/>
        <v>22895.77</v>
      </c>
      <c r="Y627" s="39">
        <f t="shared" si="88"/>
        <v>-8912.0172700000021</v>
      </c>
      <c r="Z627" s="40">
        <f t="shared" si="89"/>
        <v>-0.6373122753293996</v>
      </c>
    </row>
    <row r="628" spans="1:26" x14ac:dyDescent="0.3">
      <c r="A628" s="41" t="s">
        <v>641</v>
      </c>
      <c r="B628" s="42">
        <v>45141</v>
      </c>
      <c r="C628" s="42" t="str">
        <f t="shared" si="83"/>
        <v>Aug-2023</v>
      </c>
      <c r="D628" s="42" t="str">
        <f t="shared" si="84"/>
        <v>Q3-2023</v>
      </c>
      <c r="E628" s="42">
        <v>45168</v>
      </c>
      <c r="F628" s="42">
        <f t="shared" si="85"/>
        <v>45168</v>
      </c>
      <c r="G628" s="43">
        <f t="shared" si="86"/>
        <v>27</v>
      </c>
      <c r="H628" s="29">
        <f>IF(Table1[[#This Row],[LeadTimeDays]]&lt;=7,1,0)</f>
        <v>0</v>
      </c>
      <c r="I628" s="44" t="s">
        <v>647</v>
      </c>
      <c r="J628" s="44" t="s">
        <v>659</v>
      </c>
      <c r="K628" s="44" t="s">
        <v>685</v>
      </c>
      <c r="L628" s="30" t="str">
        <f t="shared" si="87"/>
        <v>Asia→China→Shanghai</v>
      </c>
      <c r="M628" s="44" t="s">
        <v>704</v>
      </c>
      <c r="N628" s="44" t="s">
        <v>710</v>
      </c>
      <c r="O628" s="44" t="s">
        <v>725</v>
      </c>
      <c r="P628" s="44" t="s">
        <v>732</v>
      </c>
      <c r="Q628" s="44" t="s">
        <v>1359</v>
      </c>
      <c r="R628" s="45">
        <v>226.04</v>
      </c>
      <c r="S628" s="45">
        <v>545.72</v>
      </c>
      <c r="T628" s="45" t="str">
        <f>IF('standardised dimensions'!$R628&lt;=_xlfn.PERCENTILE.INC( R628:R1249,0.25),"Low",IF(S628&lt;=_xlfn.PERCENTILE.INC(R628:R1249,0.5),"Medium","High"))</f>
        <v>Medium</v>
      </c>
      <c r="U628" s="46">
        <v>0.151</v>
      </c>
      <c r="V628" s="43">
        <v>11</v>
      </c>
      <c r="W628" s="45">
        <f t="shared" si="81"/>
        <v>5096.4790800000001</v>
      </c>
      <c r="X628" s="45">
        <f t="shared" si="82"/>
        <v>2486.44</v>
      </c>
      <c r="Y628" s="45">
        <f t="shared" si="88"/>
        <v>2610.03908</v>
      </c>
      <c r="Z628" s="46">
        <f t="shared" si="89"/>
        <v>0.51212592831834014</v>
      </c>
    </row>
    <row r="629" spans="1:26" x14ac:dyDescent="0.3">
      <c r="A629" s="35" t="s">
        <v>642</v>
      </c>
      <c r="B629" s="36">
        <v>45100</v>
      </c>
      <c r="C629" s="36" t="str">
        <f t="shared" si="83"/>
        <v>Jun-2023</v>
      </c>
      <c r="D629" s="36" t="str">
        <f t="shared" si="84"/>
        <v>Q2-2023</v>
      </c>
      <c r="E629" s="36">
        <v>45125</v>
      </c>
      <c r="F629" s="36">
        <f t="shared" si="85"/>
        <v>45125</v>
      </c>
      <c r="G629" s="37">
        <f t="shared" si="86"/>
        <v>25</v>
      </c>
      <c r="H629" s="29">
        <f>IF(Table1[[#This Row],[LeadTimeDays]]&lt;=7,1,0)</f>
        <v>0</v>
      </c>
      <c r="I629" s="38" t="s">
        <v>648</v>
      </c>
      <c r="J629" s="38" t="s">
        <v>653</v>
      </c>
      <c r="K629" s="38" t="s">
        <v>688</v>
      </c>
      <c r="L629" s="30" t="str">
        <f t="shared" si="87"/>
        <v>Americas→Canada→Vancouver</v>
      </c>
      <c r="M629" s="38" t="s">
        <v>706</v>
      </c>
      <c r="N629" s="38" t="s">
        <v>708</v>
      </c>
      <c r="O629" s="38" t="s">
        <v>725</v>
      </c>
      <c r="P629" s="38" t="s">
        <v>730</v>
      </c>
      <c r="Q629" s="38" t="s">
        <v>1360</v>
      </c>
      <c r="R629" s="39">
        <v>807.02</v>
      </c>
      <c r="S629" s="39">
        <v>1435.54</v>
      </c>
      <c r="T629" s="39" t="str">
        <f>IF('standardised dimensions'!$R629&lt;=_xlfn.PERCENTILE.INC( R629:R1250,0.25),"Low",IF(S629&lt;=_xlfn.PERCENTILE.INC(R629:R1250,0.5),"Medium","High"))</f>
        <v>High</v>
      </c>
      <c r="U629" s="40">
        <v>0</v>
      </c>
      <c r="V629" s="37">
        <v>23</v>
      </c>
      <c r="W629" s="39">
        <f t="shared" si="81"/>
        <v>33017.42</v>
      </c>
      <c r="X629" s="39">
        <f t="shared" si="82"/>
        <v>18561.46</v>
      </c>
      <c r="Y629" s="39">
        <f t="shared" si="88"/>
        <v>14455.96</v>
      </c>
      <c r="Z629" s="40">
        <f t="shared" si="89"/>
        <v>0.43782827368098415</v>
      </c>
    </row>
    <row r="630" spans="1:26" x14ac:dyDescent="0.3">
      <c r="A630" s="41" t="s">
        <v>643</v>
      </c>
      <c r="B630" s="42">
        <v>45267</v>
      </c>
      <c r="C630" s="42" t="str">
        <f t="shared" si="83"/>
        <v>Dec-2023</v>
      </c>
      <c r="D630" s="42" t="str">
        <f t="shared" si="84"/>
        <v>Q4-2023</v>
      </c>
      <c r="E630" s="42">
        <v>45293</v>
      </c>
      <c r="F630" s="42">
        <f t="shared" si="85"/>
        <v>45293</v>
      </c>
      <c r="G630" s="43">
        <f t="shared" si="86"/>
        <v>26</v>
      </c>
      <c r="H630" s="29">
        <f>IF(Table1[[#This Row],[LeadTimeDays]]&lt;=7,1,0)</f>
        <v>0</v>
      </c>
      <c r="I630" s="44" t="s">
        <v>649</v>
      </c>
      <c r="J630" s="44" t="s">
        <v>656</v>
      </c>
      <c r="K630" s="44" t="s">
        <v>698</v>
      </c>
      <c r="L630" s="30" t="str">
        <f t="shared" si="87"/>
        <v>Europe→Germany→Frankfurt</v>
      </c>
      <c r="M630" s="44" t="s">
        <v>706</v>
      </c>
      <c r="N630" s="44" t="s">
        <v>710</v>
      </c>
      <c r="O630" s="44" t="s">
        <v>718</v>
      </c>
      <c r="P630" s="44" t="s">
        <v>727</v>
      </c>
      <c r="Q630" s="44" t="s">
        <v>1361</v>
      </c>
      <c r="R630" s="45">
        <v>1071.99</v>
      </c>
      <c r="S630" s="45">
        <v>2397.3000000000002</v>
      </c>
      <c r="T630" s="45" t="str">
        <f>IF('standardised dimensions'!$R630&lt;=_xlfn.PERCENTILE.INC( R630:R1251,0.25),"Low",IF(S630&lt;=_xlfn.PERCENTILE.INC(R630:R1251,0.5),"Medium","High"))</f>
        <v>High</v>
      </c>
      <c r="U630" s="46">
        <v>6.2E-2</v>
      </c>
      <c r="V630" s="43">
        <v>18</v>
      </c>
      <c r="W630" s="45">
        <f t="shared" si="81"/>
        <v>40476.013200000001</v>
      </c>
      <c r="X630" s="45">
        <f t="shared" si="82"/>
        <v>19295.82</v>
      </c>
      <c r="Y630" s="45">
        <f t="shared" si="88"/>
        <v>21180.193200000002</v>
      </c>
      <c r="Z630" s="46">
        <f t="shared" si="89"/>
        <v>0.52327765324476183</v>
      </c>
    </row>
    <row r="631" spans="1:26" x14ac:dyDescent="0.3">
      <c r="A631" s="35" t="s">
        <v>644</v>
      </c>
      <c r="B631" s="36">
        <v>45249</v>
      </c>
      <c r="C631" s="36" t="str">
        <f t="shared" si="83"/>
        <v>Nov-2023</v>
      </c>
      <c r="D631" s="36" t="str">
        <f t="shared" si="84"/>
        <v>Q4-2023</v>
      </c>
      <c r="E631" s="36">
        <v>45279</v>
      </c>
      <c r="F631" s="36">
        <f t="shared" si="85"/>
        <v>45279</v>
      </c>
      <c r="G631" s="37">
        <f t="shared" si="86"/>
        <v>30</v>
      </c>
      <c r="H631" s="29">
        <f>IF(Table1[[#This Row],[LeadTimeDays]]&lt;=7,1,0)</f>
        <v>0</v>
      </c>
      <c r="I631" s="38" t="s">
        <v>647</v>
      </c>
      <c r="J631" s="38" t="s">
        <v>652</v>
      </c>
      <c r="K631" s="38" t="s">
        <v>694</v>
      </c>
      <c r="L631" s="30" t="str">
        <f t="shared" si="87"/>
        <v>Asia→Japan→Nagoya</v>
      </c>
      <c r="M631" s="38" t="s">
        <v>704</v>
      </c>
      <c r="N631" s="38" t="s">
        <v>707</v>
      </c>
      <c r="O631" s="38" t="s">
        <v>1427</v>
      </c>
      <c r="P631" s="38" t="s">
        <v>730</v>
      </c>
      <c r="Q631" s="38" t="s">
        <v>1362</v>
      </c>
      <c r="R631" s="39">
        <v>807.11</v>
      </c>
      <c r="S631" s="39">
        <v>1853.86</v>
      </c>
      <c r="T631" s="39" t="str">
        <f>IF('standardised dimensions'!$R631&lt;=_xlfn.PERCENTILE.INC( R631:R1252,0.25),"Low",IF(S631&lt;=_xlfn.PERCENTILE.INC(R631:R1252,0.5),"Medium","High"))</f>
        <v>High</v>
      </c>
      <c r="U631" s="40">
        <v>0.13900000000000001</v>
      </c>
      <c r="V631" s="37">
        <v>8</v>
      </c>
      <c r="W631" s="39">
        <f t="shared" si="81"/>
        <v>12769.38768</v>
      </c>
      <c r="X631" s="39">
        <f t="shared" si="82"/>
        <v>6456.88</v>
      </c>
      <c r="Y631" s="39">
        <f t="shared" si="88"/>
        <v>6312.5076799999997</v>
      </c>
      <c r="Z631" s="40">
        <f t="shared" si="89"/>
        <v>0.49434693645388639</v>
      </c>
    </row>
    <row r="632" spans="1:26" x14ac:dyDescent="0.3">
      <c r="A632" s="41" t="s">
        <v>645</v>
      </c>
      <c r="B632" s="42">
        <v>45716</v>
      </c>
      <c r="C632" s="42" t="str">
        <f t="shared" si="83"/>
        <v>Feb-2025</v>
      </c>
      <c r="D632" s="42" t="str">
        <f t="shared" si="84"/>
        <v>Q1-2025</v>
      </c>
      <c r="E632" s="42">
        <v>45726</v>
      </c>
      <c r="F632" s="42">
        <f t="shared" si="85"/>
        <v>45726</v>
      </c>
      <c r="G632" s="43">
        <f t="shared" si="86"/>
        <v>10</v>
      </c>
      <c r="H632" s="29">
        <f>IF(Table1[[#This Row],[LeadTimeDays]]&lt;=7,1,0)</f>
        <v>0</v>
      </c>
      <c r="I632" s="44" t="s">
        <v>647</v>
      </c>
      <c r="J632" s="44" t="s">
        <v>652</v>
      </c>
      <c r="K632" s="44" t="s">
        <v>666</v>
      </c>
      <c r="L632" s="30" t="str">
        <f t="shared" si="87"/>
        <v>Asia→Japan→Osaka</v>
      </c>
      <c r="M632" s="44" t="s">
        <v>702</v>
      </c>
      <c r="N632" s="44" t="s">
        <v>710</v>
      </c>
      <c r="O632" s="44" t="s">
        <v>725</v>
      </c>
      <c r="P632" s="44" t="s">
        <v>731</v>
      </c>
      <c r="Q632" s="44" t="s">
        <v>1363</v>
      </c>
      <c r="R632" s="45">
        <v>51.86</v>
      </c>
      <c r="S632" s="45">
        <v>45.98</v>
      </c>
      <c r="T632" s="45" t="str">
        <f>IF('standardised dimensions'!$R632&lt;=_xlfn.PERCENTILE.INC( R632:R1253,0.25),"Low",IF(S632&lt;=_xlfn.PERCENTILE.INC(R632:R1253,0.5),"Medium","High"))</f>
        <v>Low</v>
      </c>
      <c r="U632" s="46">
        <v>0.17299999999999999</v>
      </c>
      <c r="V632" s="43">
        <v>7</v>
      </c>
      <c r="W632" s="45">
        <f t="shared" si="81"/>
        <v>266.17821999999995</v>
      </c>
      <c r="X632" s="45">
        <f t="shared" si="82"/>
        <v>363.02</v>
      </c>
      <c r="Y632" s="45">
        <f t="shared" si="88"/>
        <v>-96.841780000000028</v>
      </c>
      <c r="Z632" s="46">
        <f t="shared" si="89"/>
        <v>-0.3638230806412337</v>
      </c>
    </row>
  </sheetData>
  <scenarios current="0" show="0">
    <scenario name="Global Discount Cap" locked="1" count="1" user="isaac izzoh" comment="0%-25%_x000a_Modified by isaac izzoh on 10/4/2025">
      <inputCells r="U2" val="0%-25%" numFmtId="10"/>
    </scenario>
  </scenarios>
  <conditionalFormatting sqref="K1:L632">
    <cfRule type="containsText" dxfId="3" priority="2" operator="containsText" text="Unknown">
      <formula>NOT(ISERROR(SEARCH("Unknown",K1)))</formula>
    </cfRule>
  </conditionalFormatting>
  <conditionalFormatting sqref="N1:N632">
    <cfRule type="containsText" dxfId="2" priority="3" operator="containsText" text="Unknown">
      <formula>NOT(ISERROR(SEARCH("Unknown",N1)))</formula>
    </cfRule>
  </conditionalFormatting>
  <conditionalFormatting sqref="O1:O632">
    <cfRule type="containsText" dxfId="1" priority="1" operator="containsText" text="Unassigned">
      <formula>NOT(ISERROR(SEARCH("Unassigned",O1)))</formula>
    </cfRule>
  </conditionalFormatting>
  <dataValidations count="1">
    <dataValidation type="list" allowBlank="1" showInputMessage="1" showErrorMessage="1" sqref="P2:P632" xr:uid="{BABEADAA-434D-4918-A1F2-15FE79798DBF}">
      <formula1>"Components, Printers, Networking, Phones, Printers, Laptops, Monitors, Components, Accessories,"</formula1>
    </dataValidation>
  </dataValidation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9A4E13-F644-4639-B048-8DD49CDC7D6B}">
  <dimension ref="A1:G630"/>
  <sheetViews>
    <sheetView topLeftCell="A2" workbookViewId="0">
      <selection activeCell="G236" sqref="G236"/>
    </sheetView>
  </sheetViews>
  <sheetFormatPr defaultRowHeight="14.4" x14ac:dyDescent="0.3"/>
  <cols>
    <col min="1" max="1" width="14.77734375" bestFit="1" customWidth="1"/>
    <col min="2" max="2" width="10" bestFit="1" customWidth="1"/>
    <col min="3" max="3" width="18.88671875" style="8" bestFit="1" customWidth="1"/>
    <col min="4" max="4" width="12.5546875" style="8" bestFit="1" customWidth="1"/>
    <col min="5" max="5" width="17.77734375" style="8" bestFit="1" customWidth="1"/>
    <col min="6" max="6" width="11.5546875" style="10" bestFit="1" customWidth="1"/>
    <col min="7" max="7" width="15.44140625" bestFit="1" customWidth="1"/>
  </cols>
  <sheetData>
    <row r="1" spans="1:7" x14ac:dyDescent="0.3">
      <c r="A1" t="s">
        <v>9</v>
      </c>
      <c r="B1" t="s">
        <v>10</v>
      </c>
      <c r="C1" s="8" t="s">
        <v>1456</v>
      </c>
      <c r="D1" s="8" t="s">
        <v>1459</v>
      </c>
      <c r="E1" s="8" t="s">
        <v>1460</v>
      </c>
      <c r="F1" s="10" t="s">
        <v>1461</v>
      </c>
      <c r="G1" t="s">
        <v>1462</v>
      </c>
    </row>
    <row r="2" spans="1:7" x14ac:dyDescent="0.3">
      <c r="A2" t="s">
        <v>733</v>
      </c>
      <c r="B2" t="s">
        <v>873</v>
      </c>
      <c r="C2" s="8">
        <v>1446.9507000000001</v>
      </c>
      <c r="D2" s="8">
        <f>SUMIFS($C$2:$C$630, $A$2:$A$630, $A2)</f>
        <v>1304889.6283200004</v>
      </c>
      <c r="E2" s="8">
        <f>SUMIFS($C$2:C2, $A$2:A2, A2)</f>
        <v>1446.9507000000001</v>
      </c>
      <c r="F2" s="10">
        <f>E2/D2</f>
        <v>1.1088682664011195E-3</v>
      </c>
      <c r="G2" t="str">
        <f>IF(F2&lt;=0.8,"A",IF(F2&lt;=0.95,"B","C"))</f>
        <v>A</v>
      </c>
    </row>
    <row r="3" spans="1:7" x14ac:dyDescent="0.3">
      <c r="A3" t="str">
        <f t="shared" ref="A3:A34" si="0">A2</f>
        <v>Accessories</v>
      </c>
      <c r="B3" t="s">
        <v>1355</v>
      </c>
      <c r="C3" s="8">
        <v>10693.88488</v>
      </c>
      <c r="D3" s="8">
        <f t="shared" ref="D3:D66" si="1">SUMIFS($C$2:$C$630, $A$2:$A$630, $A3)</f>
        <v>1304889.6283200004</v>
      </c>
      <c r="E3" s="8">
        <f>SUMIFS($C$2:C3, $A$2:A3, A3)</f>
        <v>12140.835579999999</v>
      </c>
      <c r="F3" s="10">
        <f t="shared" ref="F3:F66" si="2">E3/D3</f>
        <v>9.3041091878635733E-3</v>
      </c>
      <c r="G3" t="str">
        <f t="shared" ref="G3:G66" si="3">IF(F3&lt;=0.8,"A",IF(F3&lt;=0.95,"B","C"))</f>
        <v>A</v>
      </c>
    </row>
    <row r="4" spans="1:7" x14ac:dyDescent="0.3">
      <c r="A4" t="str">
        <f t="shared" si="0"/>
        <v>Accessories</v>
      </c>
      <c r="B4" t="s">
        <v>1067</v>
      </c>
      <c r="C4" s="8">
        <v>5610.0923999999995</v>
      </c>
      <c r="D4" s="8">
        <f t="shared" si="1"/>
        <v>1304889.6283200004</v>
      </c>
      <c r="E4" s="8">
        <f>SUMIFS($C$2:C4, $A$2:A4, A4)</f>
        <v>17750.92798</v>
      </c>
      <c r="F4" s="10">
        <f t="shared" si="2"/>
        <v>1.360339418350171E-2</v>
      </c>
      <c r="G4" t="str">
        <f t="shared" si="3"/>
        <v>A</v>
      </c>
    </row>
    <row r="5" spans="1:7" x14ac:dyDescent="0.3">
      <c r="A5" t="str">
        <f t="shared" si="0"/>
        <v>Accessories</v>
      </c>
      <c r="B5" t="s">
        <v>1149</v>
      </c>
      <c r="C5" s="8">
        <v>10893.6232</v>
      </c>
      <c r="D5" s="8">
        <f t="shared" si="1"/>
        <v>1304889.6283200004</v>
      </c>
      <c r="E5" s="8">
        <f>SUMIFS($C$2:C5, $A$2:A5, A5)</f>
        <v>28644.551180000002</v>
      </c>
      <c r="F5" s="10">
        <f t="shared" si="2"/>
        <v>2.1951704234846939E-2</v>
      </c>
      <c r="G5" t="str">
        <f t="shared" si="3"/>
        <v>A</v>
      </c>
    </row>
    <row r="6" spans="1:7" x14ac:dyDescent="0.3">
      <c r="A6" t="str">
        <f t="shared" si="0"/>
        <v>Accessories</v>
      </c>
      <c r="B6" t="s">
        <v>1074</v>
      </c>
      <c r="C6" s="8">
        <v>17067.938400000003</v>
      </c>
      <c r="D6" s="8">
        <f t="shared" si="1"/>
        <v>1304889.6283200004</v>
      </c>
      <c r="E6" s="8">
        <f>SUMIFS($C$2:C6, $A$2:A6, A6)</f>
        <v>45712.489580000009</v>
      </c>
      <c r="F6" s="10">
        <f t="shared" si="2"/>
        <v>3.5031690487764271E-2</v>
      </c>
      <c r="G6" t="str">
        <f t="shared" si="3"/>
        <v>A</v>
      </c>
    </row>
    <row r="7" spans="1:7" x14ac:dyDescent="0.3">
      <c r="A7" t="str">
        <f t="shared" si="0"/>
        <v>Accessories</v>
      </c>
      <c r="B7" t="s">
        <v>1128</v>
      </c>
      <c r="C7" s="8">
        <v>14431.738420000001</v>
      </c>
      <c r="D7" s="8">
        <f t="shared" si="1"/>
        <v>1304889.6283200004</v>
      </c>
      <c r="E7" s="8">
        <f>SUMIFS($C$2:C7, $A$2:A7, A7)</f>
        <v>60144.22800000001</v>
      </c>
      <c r="F7" s="10">
        <f t="shared" si="2"/>
        <v>4.6091429263204121E-2</v>
      </c>
      <c r="G7" t="str">
        <f t="shared" si="3"/>
        <v>A</v>
      </c>
    </row>
    <row r="8" spans="1:7" x14ac:dyDescent="0.3">
      <c r="A8" t="str">
        <f t="shared" si="0"/>
        <v>Accessories</v>
      </c>
      <c r="B8" t="s">
        <v>1175</v>
      </c>
      <c r="C8" s="8">
        <v>31513.085009999999</v>
      </c>
      <c r="D8" s="8">
        <f t="shared" si="1"/>
        <v>1304889.6283200004</v>
      </c>
      <c r="E8" s="8">
        <f>SUMIFS($C$2:C8, $A$2:A8, A8)</f>
        <v>91657.313010000013</v>
      </c>
      <c r="F8" s="10">
        <f t="shared" si="2"/>
        <v>7.024142963570458E-2</v>
      </c>
      <c r="G8" t="str">
        <f t="shared" si="3"/>
        <v>A</v>
      </c>
    </row>
    <row r="9" spans="1:7" x14ac:dyDescent="0.3">
      <c r="A9" t="str">
        <f t="shared" si="0"/>
        <v>Accessories</v>
      </c>
      <c r="B9" t="s">
        <v>1027</v>
      </c>
      <c r="C9" s="8">
        <v>7382.1450000000004</v>
      </c>
      <c r="D9" s="8">
        <f t="shared" si="1"/>
        <v>1304889.6283200004</v>
      </c>
      <c r="E9" s="8">
        <f>SUMIFS($C$2:C9, $A$2:A9, A9)</f>
        <v>99039.458010000017</v>
      </c>
      <c r="F9" s="10">
        <f t="shared" si="2"/>
        <v>7.5898724199003592E-2</v>
      </c>
      <c r="G9" t="str">
        <f t="shared" si="3"/>
        <v>A</v>
      </c>
    </row>
    <row r="10" spans="1:7" x14ac:dyDescent="0.3">
      <c r="A10" t="str">
        <f t="shared" si="0"/>
        <v>Accessories</v>
      </c>
      <c r="B10" t="s">
        <v>1225</v>
      </c>
      <c r="C10" s="8">
        <v>7507.4514899999995</v>
      </c>
      <c r="D10" s="8">
        <f t="shared" si="1"/>
        <v>1304889.6283200004</v>
      </c>
      <c r="E10" s="8">
        <f>SUMIFS($C$2:C10, $A$2:A10, A10)</f>
        <v>106546.90950000001</v>
      </c>
      <c r="F10" s="10">
        <f t="shared" si="2"/>
        <v>8.1652047182852863E-2</v>
      </c>
      <c r="G10" t="str">
        <f t="shared" si="3"/>
        <v>A</v>
      </c>
    </row>
    <row r="11" spans="1:7" x14ac:dyDescent="0.3">
      <c r="A11" t="str">
        <f t="shared" si="0"/>
        <v>Accessories</v>
      </c>
      <c r="B11" t="s">
        <v>1321</v>
      </c>
      <c r="C11" s="8">
        <v>12040.64352</v>
      </c>
      <c r="D11" s="8">
        <f t="shared" si="1"/>
        <v>1304889.6283200004</v>
      </c>
      <c r="E11" s="8">
        <f>SUMIFS($C$2:C11, $A$2:A11, A11)</f>
        <v>118587.55302000001</v>
      </c>
      <c r="F11" s="10">
        <f t="shared" si="2"/>
        <v>9.0879374351896205E-2</v>
      </c>
      <c r="G11" t="str">
        <f t="shared" si="3"/>
        <v>A</v>
      </c>
    </row>
    <row r="12" spans="1:7" x14ac:dyDescent="0.3">
      <c r="A12" t="str">
        <f t="shared" si="0"/>
        <v>Accessories</v>
      </c>
      <c r="B12" t="s">
        <v>941</v>
      </c>
      <c r="C12" s="8">
        <v>28386.015839999996</v>
      </c>
      <c r="D12" s="8">
        <f t="shared" si="1"/>
        <v>1304889.6283200004</v>
      </c>
      <c r="E12" s="8">
        <f>SUMIFS($C$2:C12, $A$2:A12, A12)</f>
        <v>146973.56886</v>
      </c>
      <c r="F12" s="10">
        <f t="shared" si="2"/>
        <v>0.11263295045821102</v>
      </c>
      <c r="G12" t="str">
        <f t="shared" si="3"/>
        <v>A</v>
      </c>
    </row>
    <row r="13" spans="1:7" x14ac:dyDescent="0.3">
      <c r="A13" t="str">
        <f t="shared" si="0"/>
        <v>Accessories</v>
      </c>
      <c r="B13" t="s">
        <v>748</v>
      </c>
      <c r="C13" s="8">
        <v>7578.84</v>
      </c>
      <c r="D13" s="8">
        <f t="shared" si="1"/>
        <v>1304889.6283200004</v>
      </c>
      <c r="E13" s="8">
        <f>SUMIFS($C$2:C13, $A$2:A13, A13)</f>
        <v>154552.40886</v>
      </c>
      <c r="F13" s="10">
        <f t="shared" si="2"/>
        <v>0.11844098190816399</v>
      </c>
      <c r="G13" t="str">
        <f t="shared" si="3"/>
        <v>A</v>
      </c>
    </row>
    <row r="14" spans="1:7" x14ac:dyDescent="0.3">
      <c r="A14" t="str">
        <f t="shared" si="0"/>
        <v>Accessories</v>
      </c>
      <c r="B14" t="s">
        <v>1212</v>
      </c>
      <c r="C14" s="8">
        <v>22620.859800000002</v>
      </c>
      <c r="D14" s="8">
        <f t="shared" si="1"/>
        <v>1304889.6283200004</v>
      </c>
      <c r="E14" s="8">
        <f>SUMIFS($C$2:C14, $A$2:A14, A14)</f>
        <v>177173.26866</v>
      </c>
      <c r="F14" s="10">
        <f t="shared" si="2"/>
        <v>0.13577644025579724</v>
      </c>
      <c r="G14" t="str">
        <f t="shared" si="3"/>
        <v>A</v>
      </c>
    </row>
    <row r="15" spans="1:7" x14ac:dyDescent="0.3">
      <c r="A15" t="str">
        <f t="shared" si="0"/>
        <v>Accessories</v>
      </c>
      <c r="B15" t="s">
        <v>792</v>
      </c>
      <c r="C15" s="8">
        <v>272.98599999999999</v>
      </c>
      <c r="D15" s="8">
        <f t="shared" si="1"/>
        <v>1304889.6283200004</v>
      </c>
      <c r="E15" s="8">
        <f>SUMIFS($C$2:C15, $A$2:A15, A15)</f>
        <v>177446.25466000001</v>
      </c>
      <c r="F15" s="10">
        <f t="shared" si="2"/>
        <v>0.13598564262362622</v>
      </c>
      <c r="G15" t="str">
        <f t="shared" si="3"/>
        <v>A</v>
      </c>
    </row>
    <row r="16" spans="1:7" x14ac:dyDescent="0.3">
      <c r="A16" t="str">
        <f t="shared" si="0"/>
        <v>Accessories</v>
      </c>
      <c r="B16" t="s">
        <v>995</v>
      </c>
      <c r="C16" s="8">
        <v>17964.4038</v>
      </c>
      <c r="D16" s="8">
        <f t="shared" si="1"/>
        <v>1304889.6283200004</v>
      </c>
      <c r="E16" s="8">
        <f>SUMIFS($C$2:C16, $A$2:A16, A16)</f>
        <v>195410.65846000001</v>
      </c>
      <c r="F16" s="10">
        <f t="shared" si="2"/>
        <v>0.14975263364732569</v>
      </c>
      <c r="G16" t="str">
        <f t="shared" si="3"/>
        <v>A</v>
      </c>
    </row>
    <row r="17" spans="1:7" x14ac:dyDescent="0.3">
      <c r="A17" t="str">
        <f t="shared" si="0"/>
        <v>Accessories</v>
      </c>
      <c r="B17" t="s">
        <v>793</v>
      </c>
      <c r="C17" s="8">
        <v>4569.8508000000002</v>
      </c>
      <c r="D17" s="8">
        <f t="shared" si="1"/>
        <v>1304889.6283200004</v>
      </c>
      <c r="E17" s="8">
        <f>SUMIFS($C$2:C17, $A$2:A17, A17)</f>
        <v>199980.50926000002</v>
      </c>
      <c r="F17" s="10">
        <f t="shared" si="2"/>
        <v>0.15325473122004035</v>
      </c>
      <c r="G17" t="str">
        <f t="shared" si="3"/>
        <v>A</v>
      </c>
    </row>
    <row r="18" spans="1:7" x14ac:dyDescent="0.3">
      <c r="A18" t="str">
        <f t="shared" si="0"/>
        <v>Accessories</v>
      </c>
      <c r="B18" t="s">
        <v>1059</v>
      </c>
      <c r="C18" s="8">
        <v>9829.0483199999999</v>
      </c>
      <c r="D18" s="8">
        <f t="shared" si="1"/>
        <v>1304889.6283200004</v>
      </c>
      <c r="E18" s="8">
        <f>SUMIFS($C$2:C18, $A$2:A18, A18)</f>
        <v>209809.55758000002</v>
      </c>
      <c r="F18" s="10">
        <f t="shared" si="2"/>
        <v>0.16078720607973754</v>
      </c>
      <c r="G18" t="str">
        <f t="shared" si="3"/>
        <v>A</v>
      </c>
    </row>
    <row r="19" spans="1:7" x14ac:dyDescent="0.3">
      <c r="A19" t="str">
        <f t="shared" si="0"/>
        <v>Accessories</v>
      </c>
      <c r="B19" t="s">
        <v>837</v>
      </c>
      <c r="C19" s="8">
        <v>5960.3340000000007</v>
      </c>
      <c r="D19" s="8">
        <f t="shared" si="1"/>
        <v>1304889.6283200004</v>
      </c>
      <c r="E19" s="8">
        <f>SUMIFS($C$2:C19, $A$2:A19, A19)</f>
        <v>215769.89158000002</v>
      </c>
      <c r="F19" s="10">
        <f t="shared" si="2"/>
        <v>0.16535489814398802</v>
      </c>
      <c r="G19" t="str">
        <f t="shared" si="3"/>
        <v>A</v>
      </c>
    </row>
    <row r="20" spans="1:7" x14ac:dyDescent="0.3">
      <c r="A20" t="str">
        <f t="shared" si="0"/>
        <v>Accessories</v>
      </c>
      <c r="B20" t="s">
        <v>904</v>
      </c>
      <c r="C20" s="8">
        <v>14549.029120000001</v>
      </c>
      <c r="D20" s="8">
        <f t="shared" si="1"/>
        <v>1304889.6283200004</v>
      </c>
      <c r="E20" s="8">
        <f>SUMIFS($C$2:C20, $A$2:A20, A20)</f>
        <v>230318.92070000002</v>
      </c>
      <c r="F20" s="10">
        <f t="shared" si="2"/>
        <v>0.17650452245262119</v>
      </c>
      <c r="G20" t="str">
        <f t="shared" si="3"/>
        <v>A</v>
      </c>
    </row>
    <row r="21" spans="1:7" x14ac:dyDescent="0.3">
      <c r="A21" t="str">
        <f t="shared" si="0"/>
        <v>Accessories</v>
      </c>
      <c r="B21" t="s">
        <v>804</v>
      </c>
      <c r="C21" s="8">
        <v>10647.727199999999</v>
      </c>
      <c r="D21" s="8">
        <f t="shared" si="1"/>
        <v>1304889.6283200004</v>
      </c>
      <c r="E21" s="8">
        <f>SUMIFS($C$2:C21, $A$2:A21, A21)</f>
        <v>240966.64790000001</v>
      </c>
      <c r="F21" s="10">
        <f t="shared" si="2"/>
        <v>0.18466439051265671</v>
      </c>
      <c r="G21" t="str">
        <f t="shared" si="3"/>
        <v>A</v>
      </c>
    </row>
    <row r="22" spans="1:7" x14ac:dyDescent="0.3">
      <c r="A22" t="str">
        <f t="shared" si="0"/>
        <v>Accessories</v>
      </c>
      <c r="B22" t="s">
        <v>1231</v>
      </c>
      <c r="C22" s="8">
        <v>8644.6696000000011</v>
      </c>
      <c r="D22" s="8">
        <f t="shared" si="1"/>
        <v>1304889.6283200004</v>
      </c>
      <c r="E22" s="8">
        <f>SUMIFS($C$2:C22, $A$2:A22, A22)</f>
        <v>249611.3175</v>
      </c>
      <c r="F22" s="10">
        <f t="shared" si="2"/>
        <v>0.19128921870684637</v>
      </c>
      <c r="G22" t="str">
        <f t="shared" si="3"/>
        <v>A</v>
      </c>
    </row>
    <row r="23" spans="1:7" x14ac:dyDescent="0.3">
      <c r="A23" t="str">
        <f t="shared" si="0"/>
        <v>Accessories</v>
      </c>
      <c r="B23" t="s">
        <v>1150</v>
      </c>
      <c r="C23" s="8">
        <v>7969.4615000000003</v>
      </c>
      <c r="D23" s="8">
        <f t="shared" si="1"/>
        <v>1304889.6283200004</v>
      </c>
      <c r="E23" s="8">
        <f>SUMIFS($C$2:C23, $A$2:A23, A23)</f>
        <v>257580.77900000001</v>
      </c>
      <c r="F23" s="10">
        <f t="shared" si="2"/>
        <v>0.19739660229472911</v>
      </c>
      <c r="G23" t="str">
        <f t="shared" si="3"/>
        <v>A</v>
      </c>
    </row>
    <row r="24" spans="1:7" x14ac:dyDescent="0.3">
      <c r="A24" t="str">
        <f t="shared" si="0"/>
        <v>Accessories</v>
      </c>
      <c r="B24" t="s">
        <v>1046</v>
      </c>
      <c r="C24" s="8">
        <v>11283.400799999999</v>
      </c>
      <c r="D24" s="8">
        <f t="shared" si="1"/>
        <v>1304889.6283200004</v>
      </c>
      <c r="E24" s="8">
        <f>SUMIFS($C$2:C24, $A$2:A24, A24)</f>
        <v>268864.17979999998</v>
      </c>
      <c r="F24" s="10">
        <f t="shared" si="2"/>
        <v>0.20604361776264035</v>
      </c>
      <c r="G24" t="str">
        <f t="shared" si="3"/>
        <v>A</v>
      </c>
    </row>
    <row r="25" spans="1:7" x14ac:dyDescent="0.3">
      <c r="A25" t="str">
        <f t="shared" si="0"/>
        <v>Accessories</v>
      </c>
      <c r="B25" t="s">
        <v>1053</v>
      </c>
      <c r="C25" s="8">
        <v>53034.364139999991</v>
      </c>
      <c r="D25" s="8">
        <f t="shared" si="1"/>
        <v>1304889.6283200004</v>
      </c>
      <c r="E25" s="8">
        <f>SUMIFS($C$2:C25, $A$2:A25, A25)</f>
        <v>321898.54394</v>
      </c>
      <c r="F25" s="10">
        <f t="shared" si="2"/>
        <v>0.2466864146620838</v>
      </c>
      <c r="G25" t="str">
        <f t="shared" si="3"/>
        <v>A</v>
      </c>
    </row>
    <row r="26" spans="1:7" x14ac:dyDescent="0.3">
      <c r="A26" t="str">
        <f t="shared" si="0"/>
        <v>Accessories</v>
      </c>
      <c r="B26" t="s">
        <v>1223</v>
      </c>
      <c r="C26" s="8">
        <v>1547.3500000000001</v>
      </c>
      <c r="D26" s="8">
        <f t="shared" si="1"/>
        <v>1304889.6283200004</v>
      </c>
      <c r="E26" s="8">
        <f>SUMIFS($C$2:C26, $A$2:A26, A26)</f>
        <v>323445.89393999998</v>
      </c>
      <c r="F26" s="10">
        <f t="shared" si="2"/>
        <v>0.24787222376533502</v>
      </c>
      <c r="G26" t="str">
        <f t="shared" si="3"/>
        <v>A</v>
      </c>
    </row>
    <row r="27" spans="1:7" x14ac:dyDescent="0.3">
      <c r="A27" t="str">
        <f t="shared" si="0"/>
        <v>Accessories</v>
      </c>
      <c r="B27" t="s">
        <v>1066</v>
      </c>
      <c r="C27" s="8">
        <v>7105.3528000000006</v>
      </c>
      <c r="D27" s="8">
        <f t="shared" si="1"/>
        <v>1304889.6283200004</v>
      </c>
      <c r="E27" s="8">
        <f>SUMIFS($C$2:C27, $A$2:A27, A27)</f>
        <v>330551.24673999997</v>
      </c>
      <c r="F27" s="10">
        <f t="shared" si="2"/>
        <v>0.25331739908575496</v>
      </c>
      <c r="G27" t="str">
        <f t="shared" si="3"/>
        <v>A</v>
      </c>
    </row>
    <row r="28" spans="1:7" x14ac:dyDescent="0.3">
      <c r="A28" t="str">
        <f t="shared" si="0"/>
        <v>Accessories</v>
      </c>
      <c r="B28" t="s">
        <v>1089</v>
      </c>
      <c r="C28" s="8">
        <v>23195.01828</v>
      </c>
      <c r="D28" s="8">
        <f t="shared" si="1"/>
        <v>1304889.6283200004</v>
      </c>
      <c r="E28" s="8">
        <f>SUMIFS($C$2:C28, $A$2:A28, A28)</f>
        <v>353746.26501999999</v>
      </c>
      <c r="F28" s="10">
        <f t="shared" si="2"/>
        <v>0.27109286283119277</v>
      </c>
      <c r="G28" t="str">
        <f t="shared" si="3"/>
        <v>A</v>
      </c>
    </row>
    <row r="29" spans="1:7" x14ac:dyDescent="0.3">
      <c r="A29" t="str">
        <f t="shared" si="0"/>
        <v>Accessories</v>
      </c>
      <c r="B29" t="s">
        <v>1250</v>
      </c>
      <c r="C29" s="8">
        <v>1010.3759200000001</v>
      </c>
      <c r="D29" s="8">
        <f t="shared" si="1"/>
        <v>1304889.6283200004</v>
      </c>
      <c r="E29" s="8">
        <f>SUMIFS($C$2:C29, $A$2:A29, A29)</f>
        <v>354756.64094000001</v>
      </c>
      <c r="F29" s="10">
        <f t="shared" si="2"/>
        <v>0.2718671627398378</v>
      </c>
      <c r="G29" t="str">
        <f t="shared" si="3"/>
        <v>A</v>
      </c>
    </row>
    <row r="30" spans="1:7" x14ac:dyDescent="0.3">
      <c r="A30" t="str">
        <f t="shared" si="0"/>
        <v>Accessories</v>
      </c>
      <c r="B30" t="s">
        <v>919</v>
      </c>
      <c r="C30" s="8">
        <v>10388.429999999998</v>
      </c>
      <c r="D30" s="8">
        <f t="shared" si="1"/>
        <v>1304889.6283200004</v>
      </c>
      <c r="E30" s="8">
        <f>SUMIFS($C$2:C30, $A$2:A30, A30)</f>
        <v>365145.07094000001</v>
      </c>
      <c r="F30" s="10">
        <f t="shared" si="2"/>
        <v>0.27982831882119524</v>
      </c>
      <c r="G30" t="str">
        <f t="shared" si="3"/>
        <v>A</v>
      </c>
    </row>
    <row r="31" spans="1:7" x14ac:dyDescent="0.3">
      <c r="A31" t="str">
        <f t="shared" si="0"/>
        <v>Accessories</v>
      </c>
      <c r="B31" t="s">
        <v>1279</v>
      </c>
      <c r="C31" s="8">
        <v>15530.929919999999</v>
      </c>
      <c r="D31" s="8">
        <f t="shared" si="1"/>
        <v>1304889.6283200004</v>
      </c>
      <c r="E31" s="8">
        <f>SUMIFS($C$2:C31, $A$2:A31, A31)</f>
        <v>380676.00086000003</v>
      </c>
      <c r="F31" s="10">
        <f t="shared" si="2"/>
        <v>0.29173042117754205</v>
      </c>
      <c r="G31" t="str">
        <f t="shared" si="3"/>
        <v>A</v>
      </c>
    </row>
    <row r="32" spans="1:7" x14ac:dyDescent="0.3">
      <c r="A32" t="str">
        <f t="shared" si="0"/>
        <v>Accessories</v>
      </c>
      <c r="B32" t="s">
        <v>955</v>
      </c>
      <c r="C32" s="8">
        <v>908.03700000000003</v>
      </c>
      <c r="D32" s="8">
        <f t="shared" si="1"/>
        <v>1304889.6283200004</v>
      </c>
      <c r="E32" s="8">
        <f>SUMIFS($C$2:C32, $A$2:A32, A32)</f>
        <v>381584.03786000004</v>
      </c>
      <c r="F32" s="10">
        <f t="shared" si="2"/>
        <v>0.29242629382477053</v>
      </c>
      <c r="G32" t="str">
        <f t="shared" si="3"/>
        <v>A</v>
      </c>
    </row>
    <row r="33" spans="1:7" x14ac:dyDescent="0.3">
      <c r="A33" t="str">
        <f t="shared" si="0"/>
        <v>Accessories</v>
      </c>
      <c r="B33" t="s">
        <v>993</v>
      </c>
      <c r="C33" s="8">
        <v>7568.9632000000001</v>
      </c>
      <c r="D33" s="8">
        <f t="shared" si="1"/>
        <v>1304889.6283200004</v>
      </c>
      <c r="E33" s="8">
        <f>SUMIFS($C$2:C33, $A$2:A33, A33)</f>
        <v>389153.00106000004</v>
      </c>
      <c r="F33" s="10">
        <f t="shared" si="2"/>
        <v>0.29822675620544314</v>
      </c>
      <c r="G33" t="str">
        <f t="shared" si="3"/>
        <v>A</v>
      </c>
    </row>
    <row r="34" spans="1:7" x14ac:dyDescent="0.3">
      <c r="A34" t="str">
        <f t="shared" si="0"/>
        <v>Accessories</v>
      </c>
      <c r="B34" t="s">
        <v>1184</v>
      </c>
      <c r="C34" s="8">
        <v>19628.476999999999</v>
      </c>
      <c r="D34" s="8">
        <f t="shared" si="1"/>
        <v>1304889.6283200004</v>
      </c>
      <c r="E34" s="8">
        <f>SUMIFS($C$2:C34, $A$2:A34, A34)</f>
        <v>408781.47806000005</v>
      </c>
      <c r="F34" s="10">
        <f t="shared" si="2"/>
        <v>0.31326900696290449</v>
      </c>
      <c r="G34" t="str">
        <f t="shared" si="3"/>
        <v>A</v>
      </c>
    </row>
    <row r="35" spans="1:7" x14ac:dyDescent="0.3">
      <c r="A35" t="str">
        <f t="shared" ref="A35:A66" si="4">A34</f>
        <v>Accessories</v>
      </c>
      <c r="B35" t="s">
        <v>1255</v>
      </c>
      <c r="C35" s="8">
        <v>22526.66</v>
      </c>
      <c r="D35" s="8">
        <f t="shared" si="1"/>
        <v>1304889.6283200004</v>
      </c>
      <c r="E35" s="8">
        <f>SUMIFS($C$2:C35, $A$2:A35, A35)</f>
        <v>431308.13806000003</v>
      </c>
      <c r="F35" s="10">
        <f t="shared" si="2"/>
        <v>0.33053227545021885</v>
      </c>
      <c r="G35" t="str">
        <f t="shared" si="3"/>
        <v>A</v>
      </c>
    </row>
    <row r="36" spans="1:7" x14ac:dyDescent="0.3">
      <c r="A36" t="str">
        <f t="shared" si="4"/>
        <v>Accessories</v>
      </c>
      <c r="B36" t="s">
        <v>1310</v>
      </c>
      <c r="C36" s="8">
        <v>6732.4334000000008</v>
      </c>
      <c r="D36" s="8">
        <f t="shared" si="1"/>
        <v>1304889.6283200004</v>
      </c>
      <c r="E36" s="8">
        <f>SUMIFS($C$2:C36, $A$2:A36, A36)</f>
        <v>438040.57146000001</v>
      </c>
      <c r="F36" s="10">
        <f t="shared" si="2"/>
        <v>0.33569166460765104</v>
      </c>
      <c r="G36" t="str">
        <f t="shared" si="3"/>
        <v>A</v>
      </c>
    </row>
    <row r="37" spans="1:7" x14ac:dyDescent="0.3">
      <c r="A37" t="str">
        <f t="shared" si="4"/>
        <v>Accessories</v>
      </c>
      <c r="B37" t="s">
        <v>1004</v>
      </c>
      <c r="C37" s="8">
        <v>7235.2134999999998</v>
      </c>
      <c r="D37" s="8">
        <f t="shared" si="1"/>
        <v>1304889.6283200004</v>
      </c>
      <c r="E37" s="8">
        <f>SUMIFS($C$2:C37, $A$2:A37, A37)</f>
        <v>445275.78496000002</v>
      </c>
      <c r="F37" s="10">
        <f t="shared" si="2"/>
        <v>0.34123635845989286</v>
      </c>
      <c r="G37" t="str">
        <f t="shared" si="3"/>
        <v>A</v>
      </c>
    </row>
    <row r="38" spans="1:7" x14ac:dyDescent="0.3">
      <c r="A38" t="str">
        <f t="shared" si="4"/>
        <v>Accessories</v>
      </c>
      <c r="B38" t="s">
        <v>756</v>
      </c>
      <c r="C38" s="8">
        <v>10936.992</v>
      </c>
      <c r="D38" s="8">
        <f t="shared" si="1"/>
        <v>1304889.6283200004</v>
      </c>
      <c r="E38" s="8">
        <f>SUMIFS($C$2:C38, $A$2:A38, A38)</f>
        <v>456212.77696000005</v>
      </c>
      <c r="F38" s="10">
        <f t="shared" si="2"/>
        <v>0.34961790411910776</v>
      </c>
      <c r="G38" t="str">
        <f t="shared" si="3"/>
        <v>A</v>
      </c>
    </row>
    <row r="39" spans="1:7" x14ac:dyDescent="0.3">
      <c r="A39" t="str">
        <f t="shared" si="4"/>
        <v>Accessories</v>
      </c>
      <c r="B39" t="s">
        <v>892</v>
      </c>
      <c r="C39" s="8">
        <v>10382.65884</v>
      </c>
      <c r="D39" s="8">
        <f t="shared" si="1"/>
        <v>1304889.6283200004</v>
      </c>
      <c r="E39" s="8">
        <f>SUMIFS($C$2:C39, $A$2:A39, A39)</f>
        <v>466595.43580000004</v>
      </c>
      <c r="F39" s="10">
        <f t="shared" si="2"/>
        <v>0.35757463748158169</v>
      </c>
      <c r="G39" t="str">
        <f t="shared" si="3"/>
        <v>A</v>
      </c>
    </row>
    <row r="40" spans="1:7" x14ac:dyDescent="0.3">
      <c r="A40" t="str">
        <f t="shared" si="4"/>
        <v>Accessories</v>
      </c>
      <c r="B40" t="s">
        <v>865</v>
      </c>
      <c r="C40" s="8">
        <v>4417.8334199999999</v>
      </c>
      <c r="D40" s="8">
        <f t="shared" si="1"/>
        <v>1304889.6283200004</v>
      </c>
      <c r="E40" s="8">
        <f>SUMIFS($C$2:C40, $A$2:A40, A40)</f>
        <v>471013.26922000002</v>
      </c>
      <c r="F40" s="10">
        <f t="shared" si="2"/>
        <v>0.36096023678754585</v>
      </c>
      <c r="G40" t="str">
        <f t="shared" si="3"/>
        <v>A</v>
      </c>
    </row>
    <row r="41" spans="1:7" x14ac:dyDescent="0.3">
      <c r="A41" t="str">
        <f t="shared" si="4"/>
        <v>Accessories</v>
      </c>
      <c r="B41" t="s">
        <v>888</v>
      </c>
      <c r="C41" s="8">
        <v>11015.510400000003</v>
      </c>
      <c r="D41" s="8">
        <f t="shared" si="1"/>
        <v>1304889.6283200004</v>
      </c>
      <c r="E41" s="8">
        <f>SUMIFS($C$2:C41, $A$2:A41, A41)</f>
        <v>482028.77962000004</v>
      </c>
      <c r="F41" s="10">
        <f t="shared" si="2"/>
        <v>0.36940195489222732</v>
      </c>
      <c r="G41" t="str">
        <f t="shared" si="3"/>
        <v>A</v>
      </c>
    </row>
    <row r="42" spans="1:7" x14ac:dyDescent="0.3">
      <c r="A42" t="str">
        <f t="shared" si="4"/>
        <v>Accessories</v>
      </c>
      <c r="B42" t="s">
        <v>1024</v>
      </c>
      <c r="C42" s="8">
        <v>19066.045319999997</v>
      </c>
      <c r="D42" s="8">
        <f t="shared" si="1"/>
        <v>1304889.6283200004</v>
      </c>
      <c r="E42" s="8">
        <f>SUMIFS($C$2:C42, $A$2:A42, A42)</f>
        <v>501094.82494000002</v>
      </c>
      <c r="F42" s="10">
        <f t="shared" si="2"/>
        <v>0.38401318706559268</v>
      </c>
      <c r="G42" t="str">
        <f t="shared" si="3"/>
        <v>A</v>
      </c>
    </row>
    <row r="43" spans="1:7" x14ac:dyDescent="0.3">
      <c r="A43" t="str">
        <f t="shared" si="4"/>
        <v>Accessories</v>
      </c>
      <c r="B43" t="s">
        <v>810</v>
      </c>
      <c r="C43" s="8">
        <v>35396.277799999996</v>
      </c>
      <c r="D43" s="8">
        <f t="shared" si="1"/>
        <v>1304889.6283200004</v>
      </c>
      <c r="E43" s="8">
        <f>SUMIFS($C$2:C43, $A$2:A43, A43)</f>
        <v>536491.10274</v>
      </c>
      <c r="F43" s="10">
        <f t="shared" si="2"/>
        <v>0.41113906578498405</v>
      </c>
      <c r="G43" t="str">
        <f t="shared" si="3"/>
        <v>A</v>
      </c>
    </row>
    <row r="44" spans="1:7" x14ac:dyDescent="0.3">
      <c r="A44" t="str">
        <f t="shared" si="4"/>
        <v>Accessories</v>
      </c>
      <c r="B44" t="s">
        <v>847</v>
      </c>
      <c r="C44" s="8">
        <v>2117.4834999999998</v>
      </c>
      <c r="D44" s="8">
        <f t="shared" si="1"/>
        <v>1304889.6283200004</v>
      </c>
      <c r="E44" s="8">
        <f>SUMIFS($C$2:C44, $A$2:A44, A44)</f>
        <v>538608.58623999998</v>
      </c>
      <c r="F44" s="10">
        <f t="shared" si="2"/>
        <v>0.4127617957493</v>
      </c>
      <c r="G44" t="str">
        <f t="shared" si="3"/>
        <v>A</v>
      </c>
    </row>
    <row r="45" spans="1:7" x14ac:dyDescent="0.3">
      <c r="A45" t="str">
        <f t="shared" si="4"/>
        <v>Accessories</v>
      </c>
      <c r="B45" t="s">
        <v>1303</v>
      </c>
      <c r="C45" s="8">
        <v>4577.1480000000001</v>
      </c>
      <c r="D45" s="8">
        <f t="shared" si="1"/>
        <v>1304889.6283200004</v>
      </c>
      <c r="E45" s="8">
        <f>SUMIFS($C$2:C45, $A$2:A45, A45)</f>
        <v>543185.73424000002</v>
      </c>
      <c r="F45" s="10">
        <f t="shared" si="2"/>
        <v>0.4162694855191183</v>
      </c>
      <c r="G45" t="str">
        <f t="shared" si="3"/>
        <v>A</v>
      </c>
    </row>
    <row r="46" spans="1:7" x14ac:dyDescent="0.3">
      <c r="A46" t="str">
        <f t="shared" si="4"/>
        <v>Accessories</v>
      </c>
      <c r="B46" t="s">
        <v>1352</v>
      </c>
      <c r="C46" s="8">
        <v>1030.7574</v>
      </c>
      <c r="D46" s="8">
        <f t="shared" si="1"/>
        <v>1304889.6283200004</v>
      </c>
      <c r="E46" s="8">
        <f>SUMIFS($C$2:C46, $A$2:A46, A46)</f>
        <v>544216.49164000002</v>
      </c>
      <c r="F46" s="10">
        <f t="shared" si="2"/>
        <v>0.41705940474111952</v>
      </c>
      <c r="G46" t="str">
        <f t="shared" si="3"/>
        <v>A</v>
      </c>
    </row>
    <row r="47" spans="1:7" x14ac:dyDescent="0.3">
      <c r="A47" t="str">
        <f t="shared" si="4"/>
        <v>Accessories</v>
      </c>
      <c r="B47" t="s">
        <v>1322</v>
      </c>
      <c r="C47" s="8">
        <v>9022.35</v>
      </c>
      <c r="D47" s="8">
        <f t="shared" si="1"/>
        <v>1304889.6283200004</v>
      </c>
      <c r="E47" s="8">
        <f>SUMIFS($C$2:C47, $A$2:A47, A47)</f>
        <v>553238.84164</v>
      </c>
      <c r="F47" s="10">
        <f t="shared" si="2"/>
        <v>0.42397366768274158</v>
      </c>
      <c r="G47" t="str">
        <f t="shared" si="3"/>
        <v>A</v>
      </c>
    </row>
    <row r="48" spans="1:7" x14ac:dyDescent="0.3">
      <c r="A48" t="str">
        <f t="shared" si="4"/>
        <v>Accessories</v>
      </c>
      <c r="B48" t="s">
        <v>961</v>
      </c>
      <c r="C48" s="8">
        <v>5533.6230000000005</v>
      </c>
      <c r="D48" s="8">
        <f t="shared" si="1"/>
        <v>1304889.6283200004</v>
      </c>
      <c r="E48" s="8">
        <f>SUMIFS($C$2:C48, $A$2:A48, A48)</f>
        <v>558772.46464000002</v>
      </c>
      <c r="F48" s="10">
        <f t="shared" si="2"/>
        <v>0.42821435048066092</v>
      </c>
      <c r="G48" t="str">
        <f t="shared" si="3"/>
        <v>A</v>
      </c>
    </row>
    <row r="49" spans="1:7" x14ac:dyDescent="0.3">
      <c r="A49" t="str">
        <f t="shared" si="4"/>
        <v>Accessories</v>
      </c>
      <c r="B49" t="s">
        <v>1286</v>
      </c>
      <c r="C49" s="8">
        <v>15860.782080000001</v>
      </c>
      <c r="D49" s="8">
        <f t="shared" si="1"/>
        <v>1304889.6283200004</v>
      </c>
      <c r="E49" s="8">
        <f>SUMIFS($C$2:C49, $A$2:A49, A49)</f>
        <v>574633.24672000005</v>
      </c>
      <c r="F49" s="10">
        <f t="shared" si="2"/>
        <v>0.44036923449213111</v>
      </c>
      <c r="G49" t="str">
        <f t="shared" si="3"/>
        <v>A</v>
      </c>
    </row>
    <row r="50" spans="1:7" x14ac:dyDescent="0.3">
      <c r="A50" t="str">
        <f t="shared" si="4"/>
        <v>Accessories</v>
      </c>
      <c r="B50" t="s">
        <v>1285</v>
      </c>
      <c r="C50" s="8">
        <v>20163.409200000002</v>
      </c>
      <c r="D50" s="8">
        <f t="shared" si="1"/>
        <v>1304889.6283200004</v>
      </c>
      <c r="E50" s="8">
        <f>SUMIFS($C$2:C50, $A$2:A50, A50)</f>
        <v>594796.65592000005</v>
      </c>
      <c r="F50" s="10">
        <f t="shared" si="2"/>
        <v>0.45582142965285111</v>
      </c>
      <c r="G50" t="str">
        <f t="shared" si="3"/>
        <v>A</v>
      </c>
    </row>
    <row r="51" spans="1:7" x14ac:dyDescent="0.3">
      <c r="A51" t="str">
        <f t="shared" si="4"/>
        <v>Accessories</v>
      </c>
      <c r="B51" t="s">
        <v>831</v>
      </c>
      <c r="C51" s="8">
        <v>34139.159999999996</v>
      </c>
      <c r="D51" s="8">
        <f t="shared" si="1"/>
        <v>1304889.6283200004</v>
      </c>
      <c r="E51" s="8">
        <f>SUMIFS($C$2:C51, $A$2:A51, A51)</f>
        <v>628935.81592000008</v>
      </c>
      <c r="F51" s="10">
        <f t="shared" si="2"/>
        <v>0.4819839182335543</v>
      </c>
      <c r="G51" t="str">
        <f t="shared" si="3"/>
        <v>A</v>
      </c>
    </row>
    <row r="52" spans="1:7" x14ac:dyDescent="0.3">
      <c r="A52" t="str">
        <f t="shared" si="4"/>
        <v>Accessories</v>
      </c>
      <c r="B52" t="s">
        <v>1194</v>
      </c>
      <c r="C52" s="8">
        <v>930.17574000000002</v>
      </c>
      <c r="D52" s="8">
        <f t="shared" si="1"/>
        <v>1304889.6283200004</v>
      </c>
      <c r="E52" s="8">
        <f>SUMIFS($C$2:C52, $A$2:A52, A52)</f>
        <v>629865.99166000006</v>
      </c>
      <c r="F52" s="10">
        <f t="shared" si="2"/>
        <v>0.48269675686742214</v>
      </c>
      <c r="G52" t="str">
        <f t="shared" si="3"/>
        <v>A</v>
      </c>
    </row>
    <row r="53" spans="1:7" x14ac:dyDescent="0.3">
      <c r="A53" t="str">
        <f t="shared" si="4"/>
        <v>Accessories</v>
      </c>
      <c r="B53" t="s">
        <v>948</v>
      </c>
      <c r="C53" s="8">
        <v>7854.6693599999999</v>
      </c>
      <c r="D53" s="8">
        <f t="shared" si="1"/>
        <v>1304889.6283200004</v>
      </c>
      <c r="E53" s="8">
        <f>SUMIFS($C$2:C53, $A$2:A53, A53)</f>
        <v>637720.66102</v>
      </c>
      <c r="F53" s="10">
        <f t="shared" si="2"/>
        <v>0.48871616968941883</v>
      </c>
      <c r="G53" t="str">
        <f t="shared" si="3"/>
        <v>A</v>
      </c>
    </row>
    <row r="54" spans="1:7" x14ac:dyDescent="0.3">
      <c r="A54" t="str">
        <f t="shared" si="4"/>
        <v>Accessories</v>
      </c>
      <c r="B54" t="s">
        <v>1086</v>
      </c>
      <c r="C54" s="8">
        <v>26552.60298</v>
      </c>
      <c r="D54" s="8">
        <f t="shared" si="1"/>
        <v>1304889.6283200004</v>
      </c>
      <c r="E54" s="8">
        <f>SUMIFS($C$2:C54, $A$2:A54, A54)</f>
        <v>664273.26399999997</v>
      </c>
      <c r="F54" s="10">
        <f t="shared" si="2"/>
        <v>0.50906471289470545</v>
      </c>
      <c r="G54" t="str">
        <f t="shared" si="3"/>
        <v>A</v>
      </c>
    </row>
    <row r="55" spans="1:7" x14ac:dyDescent="0.3">
      <c r="A55" t="str">
        <f t="shared" si="4"/>
        <v>Accessories</v>
      </c>
      <c r="B55" t="s">
        <v>1033</v>
      </c>
      <c r="C55" s="8">
        <v>12699.28</v>
      </c>
      <c r="D55" s="8">
        <f t="shared" si="1"/>
        <v>1304889.6283200004</v>
      </c>
      <c r="E55" s="8">
        <f>SUMIFS($C$2:C55, $A$2:A55, A55)</f>
        <v>676972.54399999999</v>
      </c>
      <c r="F55" s="10">
        <f t="shared" si="2"/>
        <v>0.51879678503658455</v>
      </c>
      <c r="G55" t="str">
        <f t="shared" si="3"/>
        <v>A</v>
      </c>
    </row>
    <row r="56" spans="1:7" x14ac:dyDescent="0.3">
      <c r="A56" t="str">
        <f t="shared" si="4"/>
        <v>Accessories</v>
      </c>
      <c r="B56" t="s">
        <v>791</v>
      </c>
      <c r="C56" s="8">
        <v>4790.1068000000005</v>
      </c>
      <c r="D56" s="8">
        <f t="shared" si="1"/>
        <v>1304889.6283200004</v>
      </c>
      <c r="E56" s="8">
        <f>SUMIFS($C$2:C56, $A$2:A56, A56)</f>
        <v>681762.65079999994</v>
      </c>
      <c r="F56" s="10">
        <f t="shared" si="2"/>
        <v>0.52246767542918204</v>
      </c>
      <c r="G56" t="str">
        <f t="shared" si="3"/>
        <v>A</v>
      </c>
    </row>
    <row r="57" spans="1:7" x14ac:dyDescent="0.3">
      <c r="A57" t="str">
        <f t="shared" si="4"/>
        <v>Accessories</v>
      </c>
      <c r="B57" t="s">
        <v>1022</v>
      </c>
      <c r="C57" s="8">
        <v>26765.040239999998</v>
      </c>
      <c r="D57" s="8">
        <f t="shared" si="1"/>
        <v>1304889.6283200004</v>
      </c>
      <c r="E57" s="8">
        <f>SUMIFS($C$2:C57, $A$2:A57, A57)</f>
        <v>708527.69103999995</v>
      </c>
      <c r="F57" s="10">
        <f t="shared" si="2"/>
        <v>0.54297901957593497</v>
      </c>
      <c r="G57" t="str">
        <f t="shared" si="3"/>
        <v>A</v>
      </c>
    </row>
    <row r="58" spans="1:7" x14ac:dyDescent="0.3">
      <c r="A58" t="str">
        <f t="shared" si="4"/>
        <v>Accessories</v>
      </c>
      <c r="B58" t="s">
        <v>784</v>
      </c>
      <c r="C58" s="8">
        <v>14894.903999999999</v>
      </c>
      <c r="D58" s="8">
        <f t="shared" si="1"/>
        <v>1304889.6283200004</v>
      </c>
      <c r="E58" s="8">
        <f>SUMIFS($C$2:C58, $A$2:A58, A58)</f>
        <v>723422.59503999993</v>
      </c>
      <c r="F58" s="10">
        <f t="shared" si="2"/>
        <v>0.55439370452455905</v>
      </c>
      <c r="G58" t="str">
        <f t="shared" si="3"/>
        <v>A</v>
      </c>
    </row>
    <row r="59" spans="1:7" x14ac:dyDescent="0.3">
      <c r="A59" t="str">
        <f t="shared" si="4"/>
        <v>Accessories</v>
      </c>
      <c r="B59" t="s">
        <v>881</v>
      </c>
      <c r="C59" s="8">
        <v>13321.14</v>
      </c>
      <c r="D59" s="8">
        <f t="shared" si="1"/>
        <v>1304889.6283200004</v>
      </c>
      <c r="E59" s="8">
        <f>SUMIFS($C$2:C59, $A$2:A59, A59)</f>
        <v>736743.73503999994</v>
      </c>
      <c r="F59" s="10">
        <f t="shared" si="2"/>
        <v>0.56460233804489013</v>
      </c>
      <c r="G59" t="str">
        <f t="shared" si="3"/>
        <v>A</v>
      </c>
    </row>
    <row r="60" spans="1:7" x14ac:dyDescent="0.3">
      <c r="A60" t="str">
        <f t="shared" si="4"/>
        <v>Accessories</v>
      </c>
      <c r="B60" t="s">
        <v>1171</v>
      </c>
      <c r="C60" s="8">
        <v>24278.849280000002</v>
      </c>
      <c r="D60" s="8">
        <f t="shared" si="1"/>
        <v>1304889.6283200004</v>
      </c>
      <c r="E60" s="8">
        <f>SUMIFS($C$2:C60, $A$2:A60, A60)</f>
        <v>761022.58431999991</v>
      </c>
      <c r="F60" s="10">
        <f t="shared" si="2"/>
        <v>0.58320839387756485</v>
      </c>
      <c r="G60" t="str">
        <f t="shared" si="3"/>
        <v>A</v>
      </c>
    </row>
    <row r="61" spans="1:7" x14ac:dyDescent="0.3">
      <c r="A61" t="str">
        <f t="shared" si="4"/>
        <v>Accessories</v>
      </c>
      <c r="B61" t="s">
        <v>1080</v>
      </c>
      <c r="C61" s="8">
        <v>79082.507010000001</v>
      </c>
      <c r="D61" s="8">
        <f t="shared" si="1"/>
        <v>1304889.6283200004</v>
      </c>
      <c r="E61" s="8">
        <f>SUMIFS($C$2:C61, $A$2:A61, A61)</f>
        <v>840105.09132999997</v>
      </c>
      <c r="F61" s="10">
        <f t="shared" si="2"/>
        <v>0.64381314181461136</v>
      </c>
      <c r="G61" t="str">
        <f t="shared" si="3"/>
        <v>A</v>
      </c>
    </row>
    <row r="62" spans="1:7" x14ac:dyDescent="0.3">
      <c r="A62" t="str">
        <f t="shared" si="4"/>
        <v>Accessories</v>
      </c>
      <c r="B62" t="s">
        <v>914</v>
      </c>
      <c r="C62" s="8">
        <v>18.659839999999999</v>
      </c>
      <c r="D62" s="8">
        <f t="shared" si="1"/>
        <v>1304889.6283200004</v>
      </c>
      <c r="E62" s="8">
        <f>SUMIFS($C$2:C62, $A$2:A62, A62)</f>
        <v>840123.75116999994</v>
      </c>
      <c r="F62" s="10">
        <f t="shared" si="2"/>
        <v>0.64382744175201223</v>
      </c>
      <c r="G62" t="str">
        <f t="shared" si="3"/>
        <v>A</v>
      </c>
    </row>
    <row r="63" spans="1:7" x14ac:dyDescent="0.3">
      <c r="A63" t="str">
        <f t="shared" si="4"/>
        <v>Accessories</v>
      </c>
      <c r="B63" t="s">
        <v>1092</v>
      </c>
      <c r="C63" s="8">
        <v>4071.8</v>
      </c>
      <c r="D63" s="8">
        <f t="shared" si="1"/>
        <v>1304889.6283200004</v>
      </c>
      <c r="E63" s="8">
        <f>SUMIFS($C$2:C63, $A$2:A63, A63)</f>
        <v>844195.55116999999</v>
      </c>
      <c r="F63" s="10">
        <f t="shared" si="2"/>
        <v>0.64694785892111972</v>
      </c>
      <c r="G63" t="str">
        <f t="shared" si="3"/>
        <v>A</v>
      </c>
    </row>
    <row r="64" spans="1:7" x14ac:dyDescent="0.3">
      <c r="A64" t="str">
        <f t="shared" si="4"/>
        <v>Accessories</v>
      </c>
      <c r="B64" t="s">
        <v>876</v>
      </c>
      <c r="C64" s="8">
        <v>32086.37586</v>
      </c>
      <c r="D64" s="8">
        <f t="shared" si="1"/>
        <v>1304889.6283200004</v>
      </c>
      <c r="E64" s="8">
        <f>SUMIFS($C$2:C64, $A$2:A64, A64)</f>
        <v>876281.92703000002</v>
      </c>
      <c r="F64" s="10">
        <f t="shared" si="2"/>
        <v>0.6715371997846149</v>
      </c>
      <c r="G64" t="str">
        <f t="shared" si="3"/>
        <v>A</v>
      </c>
    </row>
    <row r="65" spans="1:7" x14ac:dyDescent="0.3">
      <c r="A65" t="str">
        <f t="shared" si="4"/>
        <v>Accessories</v>
      </c>
      <c r="B65" t="s">
        <v>1227</v>
      </c>
      <c r="C65" s="8">
        <v>11859.695119999998</v>
      </c>
      <c r="D65" s="8">
        <f t="shared" si="1"/>
        <v>1304889.6283200004</v>
      </c>
      <c r="E65" s="8">
        <f>SUMIFS($C$2:C65, $A$2:A65, A65)</f>
        <v>888141.62215000007</v>
      </c>
      <c r="F65" s="10">
        <f t="shared" si="2"/>
        <v>0.68062585744776838</v>
      </c>
      <c r="G65" t="str">
        <f t="shared" si="3"/>
        <v>A</v>
      </c>
    </row>
    <row r="66" spans="1:7" x14ac:dyDescent="0.3">
      <c r="A66" t="str">
        <f t="shared" si="4"/>
        <v>Accessories</v>
      </c>
      <c r="B66" t="s">
        <v>1291</v>
      </c>
      <c r="C66" s="8">
        <v>13108.78584</v>
      </c>
      <c r="D66" s="8">
        <f t="shared" si="1"/>
        <v>1304889.6283200004</v>
      </c>
      <c r="E66" s="8">
        <f>SUMIFS($C$2:C66, $A$2:A66, A66)</f>
        <v>901250.40799000009</v>
      </c>
      <c r="F66" s="10">
        <f t="shared" si="2"/>
        <v>0.69067175371018041</v>
      </c>
      <c r="G66" t="str">
        <f t="shared" si="3"/>
        <v>A</v>
      </c>
    </row>
    <row r="67" spans="1:7" x14ac:dyDescent="0.3">
      <c r="A67" t="str">
        <f t="shared" ref="A67:A88" si="5">A66</f>
        <v>Accessories</v>
      </c>
      <c r="B67" t="s">
        <v>1199</v>
      </c>
      <c r="C67" s="8">
        <v>2719.8567000000003</v>
      </c>
      <c r="D67" s="8">
        <f t="shared" ref="D67:D130" si="6">SUMIFS($C$2:$C$630, $A$2:$A$630, $A67)</f>
        <v>1304889.6283200004</v>
      </c>
      <c r="E67" s="8">
        <f>SUMIFS($C$2:C67, $A$2:A67, A67)</f>
        <v>903970.2646900001</v>
      </c>
      <c r="F67" s="10">
        <f t="shared" ref="F67:F130" si="7">E67/D67</f>
        <v>0.69275611137612469</v>
      </c>
      <c r="G67" t="str">
        <f t="shared" ref="G67:G130" si="8">IF(F67&lt;=0.8,"A",IF(F67&lt;=0.95,"B","C"))</f>
        <v>A</v>
      </c>
    </row>
    <row r="68" spans="1:7" x14ac:dyDescent="0.3">
      <c r="A68" t="str">
        <f t="shared" si="5"/>
        <v>Accessories</v>
      </c>
      <c r="B68" t="s">
        <v>1338</v>
      </c>
      <c r="C68" s="8">
        <v>13856.52411</v>
      </c>
      <c r="D68" s="8">
        <f t="shared" si="6"/>
        <v>1304889.6283200004</v>
      </c>
      <c r="E68" s="8">
        <f>SUMIFS($C$2:C68, $A$2:A68, A68)</f>
        <v>917826.7888000001</v>
      </c>
      <c r="F68" s="10">
        <f t="shared" si="7"/>
        <v>0.70337503562019255</v>
      </c>
      <c r="G68" t="str">
        <f t="shared" si="8"/>
        <v>A</v>
      </c>
    </row>
    <row r="69" spans="1:7" x14ac:dyDescent="0.3">
      <c r="A69" t="str">
        <f t="shared" si="5"/>
        <v>Accessories</v>
      </c>
      <c r="B69" t="s">
        <v>1094</v>
      </c>
      <c r="C69" s="8">
        <v>35167.7448</v>
      </c>
      <c r="D69" s="8">
        <f t="shared" si="6"/>
        <v>1304889.6283200004</v>
      </c>
      <c r="E69" s="8">
        <f>SUMIFS($C$2:C69, $A$2:A69, A69)</f>
        <v>952994.53360000008</v>
      </c>
      <c r="F69" s="10">
        <f t="shared" si="7"/>
        <v>0.73032577845449431</v>
      </c>
      <c r="G69" t="str">
        <f t="shared" si="8"/>
        <v>A</v>
      </c>
    </row>
    <row r="70" spans="1:7" x14ac:dyDescent="0.3">
      <c r="A70" t="str">
        <f t="shared" si="5"/>
        <v>Accessories</v>
      </c>
      <c r="B70" t="s">
        <v>1326</v>
      </c>
      <c r="C70" s="8">
        <v>8366.02</v>
      </c>
      <c r="D70" s="8">
        <f t="shared" si="6"/>
        <v>1304889.6283200004</v>
      </c>
      <c r="E70" s="8">
        <f>SUMIFS($C$2:C70, $A$2:A70, A70)</f>
        <v>961360.5536000001</v>
      </c>
      <c r="F70" s="10">
        <f t="shared" si="7"/>
        <v>0.73673706399039907</v>
      </c>
      <c r="G70" t="str">
        <f t="shared" si="8"/>
        <v>A</v>
      </c>
    </row>
    <row r="71" spans="1:7" x14ac:dyDescent="0.3">
      <c r="A71" t="str">
        <f t="shared" si="5"/>
        <v>Accessories</v>
      </c>
      <c r="B71" t="s">
        <v>744</v>
      </c>
      <c r="C71" s="8">
        <v>16006.14344</v>
      </c>
      <c r="D71" s="8">
        <f t="shared" si="6"/>
        <v>1304889.6283200004</v>
      </c>
      <c r="E71" s="8">
        <f>SUMIFS($C$2:C71, $A$2:A71, A71)</f>
        <v>977366.69704000012</v>
      </c>
      <c r="F71" s="10">
        <f t="shared" si="7"/>
        <v>0.74900334543874447</v>
      </c>
      <c r="G71" t="str">
        <f t="shared" si="8"/>
        <v>A</v>
      </c>
    </row>
    <row r="72" spans="1:7" x14ac:dyDescent="0.3">
      <c r="A72" t="str">
        <f t="shared" si="5"/>
        <v>Accessories</v>
      </c>
      <c r="B72" t="s">
        <v>1011</v>
      </c>
      <c r="C72" s="8">
        <v>6066.54648</v>
      </c>
      <c r="D72" s="8">
        <f t="shared" si="6"/>
        <v>1304889.6283200004</v>
      </c>
      <c r="E72" s="8">
        <f>SUMIFS($C$2:C72, $A$2:A72, A72)</f>
        <v>983433.24352000013</v>
      </c>
      <c r="F72" s="10">
        <f t="shared" si="7"/>
        <v>0.75365243326068576</v>
      </c>
      <c r="G72" t="str">
        <f t="shared" si="8"/>
        <v>A</v>
      </c>
    </row>
    <row r="73" spans="1:7" x14ac:dyDescent="0.3">
      <c r="A73" t="str">
        <f t="shared" si="5"/>
        <v>Accessories</v>
      </c>
      <c r="B73" t="s">
        <v>752</v>
      </c>
      <c r="C73" s="8">
        <v>38096.18406</v>
      </c>
      <c r="D73" s="8">
        <f t="shared" si="6"/>
        <v>1304889.6283200004</v>
      </c>
      <c r="E73" s="8">
        <f>SUMIFS($C$2:C73, $A$2:A73, A73)</f>
        <v>1021529.4275800001</v>
      </c>
      <c r="F73" s="10">
        <f t="shared" si="7"/>
        <v>0.78284738065945347</v>
      </c>
      <c r="G73" t="str">
        <f t="shared" si="8"/>
        <v>A</v>
      </c>
    </row>
    <row r="74" spans="1:7" x14ac:dyDescent="0.3">
      <c r="A74" t="str">
        <f t="shared" si="5"/>
        <v>Accessories</v>
      </c>
      <c r="B74" t="s">
        <v>1072</v>
      </c>
      <c r="C74" s="8">
        <v>3021.5016000000001</v>
      </c>
      <c r="D74" s="8">
        <f t="shared" si="6"/>
        <v>1304889.6283200004</v>
      </c>
      <c r="E74" s="8">
        <f>SUMIFS($C$2:C74, $A$2:A74, A74)</f>
        <v>1024550.9291800001</v>
      </c>
      <c r="F74" s="10">
        <f t="shared" si="7"/>
        <v>0.78516290339365602</v>
      </c>
      <c r="G74" t="str">
        <f t="shared" si="8"/>
        <v>A</v>
      </c>
    </row>
    <row r="75" spans="1:7" x14ac:dyDescent="0.3">
      <c r="A75" t="str">
        <f t="shared" si="5"/>
        <v>Accessories</v>
      </c>
      <c r="B75" t="s">
        <v>1275</v>
      </c>
      <c r="C75" s="8">
        <v>4737.2198399999997</v>
      </c>
      <c r="D75" s="8">
        <f t="shared" si="6"/>
        <v>1304889.6283200004</v>
      </c>
      <c r="E75" s="8">
        <f>SUMIFS($C$2:C75, $A$2:A75, A75)</f>
        <v>1029288.1490200001</v>
      </c>
      <c r="F75" s="10">
        <f t="shared" si="7"/>
        <v>0.78879326395227201</v>
      </c>
      <c r="G75" t="str">
        <f t="shared" si="8"/>
        <v>A</v>
      </c>
    </row>
    <row r="76" spans="1:7" x14ac:dyDescent="0.3">
      <c r="A76" t="str">
        <f t="shared" si="5"/>
        <v>Accessories</v>
      </c>
      <c r="B76" t="s">
        <v>1026</v>
      </c>
      <c r="C76" s="8">
        <v>23375.594060000003</v>
      </c>
      <c r="D76" s="8">
        <f t="shared" si="6"/>
        <v>1304889.6283200004</v>
      </c>
      <c r="E76" s="8">
        <f>SUMIFS($C$2:C76, $A$2:A76, A76)</f>
        <v>1052663.7430800002</v>
      </c>
      <c r="F76" s="10">
        <f t="shared" si="7"/>
        <v>0.80670711164688147</v>
      </c>
      <c r="G76" t="str">
        <f t="shared" si="8"/>
        <v>B</v>
      </c>
    </row>
    <row r="77" spans="1:7" x14ac:dyDescent="0.3">
      <c r="A77" t="str">
        <f t="shared" si="5"/>
        <v>Accessories</v>
      </c>
      <c r="B77" t="s">
        <v>1188</v>
      </c>
      <c r="C77" s="8">
        <v>14752.706080000002</v>
      </c>
      <c r="D77" s="8">
        <f t="shared" si="6"/>
        <v>1304889.6283200004</v>
      </c>
      <c r="E77" s="8">
        <f>SUMIFS($C$2:C77, $A$2:A77, A77)</f>
        <v>1067416.4491600001</v>
      </c>
      <c r="F77" s="10">
        <f t="shared" si="7"/>
        <v>0.81801282345562154</v>
      </c>
      <c r="G77" t="str">
        <f t="shared" si="8"/>
        <v>B</v>
      </c>
    </row>
    <row r="78" spans="1:7" x14ac:dyDescent="0.3">
      <c r="A78" t="str">
        <f t="shared" si="5"/>
        <v>Accessories</v>
      </c>
      <c r="B78" t="s">
        <v>759</v>
      </c>
      <c r="C78" s="8">
        <v>8596.2905599999995</v>
      </c>
      <c r="D78" s="8">
        <f t="shared" si="6"/>
        <v>1304889.6283200004</v>
      </c>
      <c r="E78" s="8">
        <f>SUMIFS($C$2:C78, $A$2:A78, A78)</f>
        <v>1076012.7397200002</v>
      </c>
      <c r="F78" s="10">
        <f t="shared" si="7"/>
        <v>0.8246005764528368</v>
      </c>
      <c r="G78" t="str">
        <f t="shared" si="8"/>
        <v>B</v>
      </c>
    </row>
    <row r="79" spans="1:7" x14ac:dyDescent="0.3">
      <c r="A79" t="str">
        <f t="shared" si="5"/>
        <v>Accessories</v>
      </c>
      <c r="B79" t="s">
        <v>943</v>
      </c>
      <c r="C79" s="8">
        <v>17847.907199999998</v>
      </c>
      <c r="D79" s="8">
        <f t="shared" si="6"/>
        <v>1304889.6283200004</v>
      </c>
      <c r="E79" s="8">
        <f>SUMIFS($C$2:C79, $A$2:A79, A79)</f>
        <v>1093860.6469200002</v>
      </c>
      <c r="F79" s="10">
        <f t="shared" si="7"/>
        <v>0.83827829050055935</v>
      </c>
      <c r="G79" t="str">
        <f t="shared" si="8"/>
        <v>B</v>
      </c>
    </row>
    <row r="80" spans="1:7" x14ac:dyDescent="0.3">
      <c r="A80" t="str">
        <f t="shared" si="5"/>
        <v>Accessories</v>
      </c>
      <c r="B80" t="s">
        <v>827</v>
      </c>
      <c r="C80" s="8">
        <v>20079.343620000003</v>
      </c>
      <c r="D80" s="8">
        <f t="shared" si="6"/>
        <v>1304889.6283200004</v>
      </c>
      <c r="E80" s="8">
        <f>SUMIFS($C$2:C80, $A$2:A80, A80)</f>
        <v>1113939.9905400001</v>
      </c>
      <c r="F80" s="10">
        <f t="shared" si="7"/>
        <v>0.85366606214363039</v>
      </c>
      <c r="G80" t="str">
        <f t="shared" si="8"/>
        <v>B</v>
      </c>
    </row>
    <row r="81" spans="1:7" x14ac:dyDescent="0.3">
      <c r="A81" t="str">
        <f t="shared" si="5"/>
        <v>Accessories</v>
      </c>
      <c r="B81" t="s">
        <v>800</v>
      </c>
      <c r="C81" s="8">
        <v>16013.681599999998</v>
      </c>
      <c r="D81" s="8">
        <f t="shared" si="6"/>
        <v>1304889.6283200004</v>
      </c>
      <c r="E81" s="8">
        <f>SUMIFS($C$2:C81, $A$2:A81, A81)</f>
        <v>1129953.6721400002</v>
      </c>
      <c r="F81" s="10">
        <f t="shared" si="7"/>
        <v>0.86593812044837526</v>
      </c>
      <c r="G81" t="str">
        <f t="shared" si="8"/>
        <v>B</v>
      </c>
    </row>
    <row r="82" spans="1:7" x14ac:dyDescent="0.3">
      <c r="A82" t="str">
        <f t="shared" si="5"/>
        <v>Accessories</v>
      </c>
      <c r="B82" t="s">
        <v>811</v>
      </c>
      <c r="C82" s="8">
        <v>33062.236480000007</v>
      </c>
      <c r="D82" s="8">
        <f t="shared" si="6"/>
        <v>1304889.6283200004</v>
      </c>
      <c r="E82" s="8">
        <f>SUMIFS($C$2:C82, $A$2:A82, A82)</f>
        <v>1163015.9086200001</v>
      </c>
      <c r="F82" s="10">
        <f t="shared" si="7"/>
        <v>0.89127531047767028</v>
      </c>
      <c r="G82" t="str">
        <f t="shared" si="8"/>
        <v>B</v>
      </c>
    </row>
    <row r="83" spans="1:7" x14ac:dyDescent="0.3">
      <c r="A83" t="str">
        <f t="shared" si="5"/>
        <v>Accessories</v>
      </c>
      <c r="B83" t="s">
        <v>1288</v>
      </c>
      <c r="C83" s="8">
        <v>46450.26</v>
      </c>
      <c r="D83" s="8">
        <f t="shared" si="6"/>
        <v>1304889.6283200004</v>
      </c>
      <c r="E83" s="8">
        <f>SUMIFS($C$2:C83, $A$2:A83, A83)</f>
        <v>1209466.1686200001</v>
      </c>
      <c r="F83" s="10">
        <f t="shared" si="7"/>
        <v>0.92687239010179379</v>
      </c>
      <c r="G83" t="str">
        <f t="shared" si="8"/>
        <v>B</v>
      </c>
    </row>
    <row r="84" spans="1:7" x14ac:dyDescent="0.3">
      <c r="A84" t="str">
        <f t="shared" si="5"/>
        <v>Accessories</v>
      </c>
      <c r="B84" t="s">
        <v>1270</v>
      </c>
      <c r="C84" s="8">
        <v>20430.771599999996</v>
      </c>
      <c r="D84" s="8">
        <f t="shared" si="6"/>
        <v>1304889.6283200004</v>
      </c>
      <c r="E84" s="8">
        <f>SUMIFS($C$2:C84, $A$2:A84, A84)</f>
        <v>1229896.9402200002</v>
      </c>
      <c r="F84" s="10">
        <f t="shared" si="7"/>
        <v>0.94252947799382036</v>
      </c>
      <c r="G84" t="str">
        <f t="shared" si="8"/>
        <v>B</v>
      </c>
    </row>
    <row r="85" spans="1:7" x14ac:dyDescent="0.3">
      <c r="A85" t="str">
        <f t="shared" si="5"/>
        <v>Accessories</v>
      </c>
      <c r="B85" t="s">
        <v>1040</v>
      </c>
      <c r="C85" s="8">
        <v>43084.872000000003</v>
      </c>
      <c r="D85" s="8">
        <f t="shared" si="6"/>
        <v>1304889.6283200004</v>
      </c>
      <c r="E85" s="8">
        <f>SUMIFS($C$2:C85, $A$2:A85, A85)</f>
        <v>1272981.8122200002</v>
      </c>
      <c r="F85" s="10">
        <f t="shared" si="7"/>
        <v>0.97554749811209673</v>
      </c>
      <c r="G85" t="str">
        <f t="shared" si="8"/>
        <v>C</v>
      </c>
    </row>
    <row r="86" spans="1:7" x14ac:dyDescent="0.3">
      <c r="A86" t="str">
        <f t="shared" si="5"/>
        <v>Accessories</v>
      </c>
      <c r="B86" t="s">
        <v>916</v>
      </c>
      <c r="C86" s="8">
        <v>7689.4560000000001</v>
      </c>
      <c r="D86" s="8">
        <f t="shared" si="6"/>
        <v>1304889.6283200004</v>
      </c>
      <c r="E86" s="8">
        <f>SUMIFS($C$2:C86, $A$2:A86, A86)</f>
        <v>1280671.2682200002</v>
      </c>
      <c r="F86" s="10">
        <f t="shared" si="7"/>
        <v>0.98144029994998083</v>
      </c>
      <c r="G86" t="str">
        <f t="shared" si="8"/>
        <v>C</v>
      </c>
    </row>
    <row r="87" spans="1:7" x14ac:dyDescent="0.3">
      <c r="A87" t="str">
        <f t="shared" si="5"/>
        <v>Accessories</v>
      </c>
      <c r="B87" t="s">
        <v>1142</v>
      </c>
      <c r="C87" s="8">
        <v>23668.560000000001</v>
      </c>
      <c r="D87" s="8">
        <f t="shared" si="6"/>
        <v>1304889.6283200004</v>
      </c>
      <c r="E87" s="8">
        <f>SUMIFS($C$2:C87, $A$2:A87, A87)</f>
        <v>1304339.8282200003</v>
      </c>
      <c r="F87" s="10">
        <f t="shared" si="7"/>
        <v>0.99957866160626319</v>
      </c>
      <c r="G87" t="str">
        <f t="shared" si="8"/>
        <v>C</v>
      </c>
    </row>
    <row r="88" spans="1:7" x14ac:dyDescent="0.3">
      <c r="A88" t="str">
        <f t="shared" si="5"/>
        <v>Accessories</v>
      </c>
      <c r="B88" t="s">
        <v>843</v>
      </c>
      <c r="C88" s="8">
        <v>549.80010000000004</v>
      </c>
      <c r="D88" s="8">
        <f t="shared" si="6"/>
        <v>1304889.6283200004</v>
      </c>
      <c r="E88" s="8">
        <f>SUMIFS($C$2:C88, $A$2:A88, A88)</f>
        <v>1304889.6283200004</v>
      </c>
      <c r="F88" s="10">
        <f t="shared" si="7"/>
        <v>1</v>
      </c>
      <c r="G88" t="str">
        <f t="shared" si="8"/>
        <v>C</v>
      </c>
    </row>
    <row r="89" spans="1:7" x14ac:dyDescent="0.3">
      <c r="A89" t="s">
        <v>727</v>
      </c>
      <c r="B89" t="s">
        <v>809</v>
      </c>
      <c r="C89" s="8">
        <v>6874.4828600000001</v>
      </c>
      <c r="D89" s="8">
        <f t="shared" si="6"/>
        <v>1545646.997579999</v>
      </c>
      <c r="E89" s="8">
        <f>SUMIFS($C$2:C89, $A$2:A89, A89)</f>
        <v>6874.4828600000001</v>
      </c>
      <c r="F89" s="10">
        <f t="shared" si="7"/>
        <v>4.4476409366196136E-3</v>
      </c>
      <c r="G89" t="str">
        <f t="shared" si="8"/>
        <v>A</v>
      </c>
    </row>
    <row r="90" spans="1:7" x14ac:dyDescent="0.3">
      <c r="A90" t="str">
        <f t="shared" ref="A90:A121" si="9">A89</f>
        <v>Components</v>
      </c>
      <c r="B90" t="s">
        <v>903</v>
      </c>
      <c r="C90" s="8">
        <v>2316.2621999999997</v>
      </c>
      <c r="D90" s="8">
        <f t="shared" si="6"/>
        <v>1545646.997579999</v>
      </c>
      <c r="E90" s="8">
        <f>SUMIFS($C$2:C90, $A$2:A90, A90)</f>
        <v>9190.7450599999993</v>
      </c>
      <c r="F90" s="10">
        <f t="shared" si="7"/>
        <v>5.9462122168838279E-3</v>
      </c>
      <c r="G90" t="str">
        <f t="shared" si="8"/>
        <v>A</v>
      </c>
    </row>
    <row r="91" spans="1:7" x14ac:dyDescent="0.3">
      <c r="A91" t="str">
        <f t="shared" si="9"/>
        <v>Components</v>
      </c>
      <c r="B91" t="s">
        <v>1247</v>
      </c>
      <c r="C91" s="8">
        <v>33308.550000000003</v>
      </c>
      <c r="D91" s="8">
        <f t="shared" si="6"/>
        <v>1545646.997579999</v>
      </c>
      <c r="E91" s="8">
        <f>SUMIFS($C$2:C91, $A$2:A91, A91)</f>
        <v>42499.295060000004</v>
      </c>
      <c r="F91" s="10">
        <f t="shared" si="7"/>
        <v>2.7496119829780435E-2</v>
      </c>
      <c r="G91" t="str">
        <f t="shared" si="8"/>
        <v>A</v>
      </c>
    </row>
    <row r="92" spans="1:7" x14ac:dyDescent="0.3">
      <c r="A92" t="str">
        <f t="shared" si="9"/>
        <v>Components</v>
      </c>
      <c r="B92" t="s">
        <v>1205</v>
      </c>
      <c r="C92" s="8">
        <v>15374.563199999999</v>
      </c>
      <c r="D92" s="8">
        <f t="shared" si="6"/>
        <v>1545646.997579999</v>
      </c>
      <c r="E92" s="8">
        <f>SUMIFS($C$2:C92, $A$2:A92, A92)</f>
        <v>57873.858260000001</v>
      </c>
      <c r="F92" s="10">
        <f t="shared" si="7"/>
        <v>3.7443127926759738E-2</v>
      </c>
      <c r="G92" t="str">
        <f t="shared" si="8"/>
        <v>A</v>
      </c>
    </row>
    <row r="93" spans="1:7" x14ac:dyDescent="0.3">
      <c r="A93" t="str">
        <f t="shared" si="9"/>
        <v>Components</v>
      </c>
      <c r="B93" t="s">
        <v>1313</v>
      </c>
      <c r="C93" s="8">
        <v>6137.8019999999988</v>
      </c>
      <c r="D93" s="8">
        <f t="shared" si="6"/>
        <v>1545646.997579999</v>
      </c>
      <c r="E93" s="8">
        <f>SUMIFS($C$2:C93, $A$2:A93, A93)</f>
        <v>64011.660259999997</v>
      </c>
      <c r="F93" s="10">
        <f t="shared" si="7"/>
        <v>4.1414152364816992E-2</v>
      </c>
      <c r="G93" t="str">
        <f t="shared" si="8"/>
        <v>A</v>
      </c>
    </row>
    <row r="94" spans="1:7" x14ac:dyDescent="0.3">
      <c r="A94" t="str">
        <f t="shared" si="9"/>
        <v>Components</v>
      </c>
      <c r="B94" t="s">
        <v>1341</v>
      </c>
      <c r="C94" s="8">
        <v>2077.46</v>
      </c>
      <c r="D94" s="8">
        <f t="shared" si="6"/>
        <v>1545646.997579999</v>
      </c>
      <c r="E94" s="8">
        <f>SUMIFS($C$2:C94, $A$2:A94, A94)</f>
        <v>66089.120259999996</v>
      </c>
      <c r="F94" s="10">
        <f t="shared" si="7"/>
        <v>4.2758223814024117E-2</v>
      </c>
      <c r="G94" t="str">
        <f t="shared" si="8"/>
        <v>A</v>
      </c>
    </row>
    <row r="95" spans="1:7" x14ac:dyDescent="0.3">
      <c r="A95" t="str">
        <f t="shared" si="9"/>
        <v>Components</v>
      </c>
      <c r="B95" t="s">
        <v>1358</v>
      </c>
      <c r="C95" s="8">
        <v>13983.752729999998</v>
      </c>
      <c r="D95" s="8">
        <f t="shared" si="6"/>
        <v>1545646.997579999</v>
      </c>
      <c r="E95" s="8">
        <f>SUMIFS($C$2:C95, $A$2:A95, A95)</f>
        <v>80072.872989999989</v>
      </c>
      <c r="F95" s="10">
        <f t="shared" si="7"/>
        <v>5.1805407777693824E-2</v>
      </c>
      <c r="G95" t="str">
        <f t="shared" si="8"/>
        <v>A</v>
      </c>
    </row>
    <row r="96" spans="1:7" x14ac:dyDescent="0.3">
      <c r="A96" t="str">
        <f t="shared" si="9"/>
        <v>Components</v>
      </c>
      <c r="B96" t="s">
        <v>768</v>
      </c>
      <c r="C96" s="8">
        <v>27331.829999999998</v>
      </c>
      <c r="D96" s="8">
        <f t="shared" si="6"/>
        <v>1545646.997579999</v>
      </c>
      <c r="E96" s="8">
        <f>SUMIFS($C$2:C96, $A$2:A96, A96)</f>
        <v>107404.70298999999</v>
      </c>
      <c r="F96" s="10">
        <f t="shared" si="7"/>
        <v>6.9488507504082267E-2</v>
      </c>
      <c r="G96" t="str">
        <f t="shared" si="8"/>
        <v>A</v>
      </c>
    </row>
    <row r="97" spans="1:7" x14ac:dyDescent="0.3">
      <c r="A97" t="str">
        <f t="shared" si="9"/>
        <v>Components</v>
      </c>
      <c r="B97" t="s">
        <v>906</v>
      </c>
      <c r="C97" s="8">
        <v>97.0154</v>
      </c>
      <c r="D97" s="8">
        <f t="shared" si="6"/>
        <v>1545646.997579999</v>
      </c>
      <c r="E97" s="8">
        <f>SUMIFS($C$2:C97, $A$2:A97, A97)</f>
        <v>107501.71838999999</v>
      </c>
      <c r="F97" s="10">
        <f t="shared" si="7"/>
        <v>6.9551274358449336E-2</v>
      </c>
      <c r="G97" t="str">
        <f t="shared" si="8"/>
        <v>A</v>
      </c>
    </row>
    <row r="98" spans="1:7" x14ac:dyDescent="0.3">
      <c r="A98" t="str">
        <f t="shared" si="9"/>
        <v>Components</v>
      </c>
      <c r="B98" t="s">
        <v>1361</v>
      </c>
      <c r="C98" s="8">
        <v>40476.013200000001</v>
      </c>
      <c r="D98" s="8">
        <f t="shared" si="6"/>
        <v>1545646.997579999</v>
      </c>
      <c r="E98" s="8">
        <f>SUMIFS($C$2:C98, $A$2:A98, A98)</f>
        <v>147977.73158999998</v>
      </c>
      <c r="F98" s="10">
        <f t="shared" si="7"/>
        <v>9.5738374817592203E-2</v>
      </c>
      <c r="G98" t="str">
        <f t="shared" si="8"/>
        <v>A</v>
      </c>
    </row>
    <row r="99" spans="1:7" x14ac:dyDescent="0.3">
      <c r="A99" t="str">
        <f t="shared" si="9"/>
        <v>Components</v>
      </c>
      <c r="B99" t="s">
        <v>1135</v>
      </c>
      <c r="C99" s="8">
        <v>16946.091840000001</v>
      </c>
      <c r="D99" s="8">
        <f t="shared" si="6"/>
        <v>1545646.997579999</v>
      </c>
      <c r="E99" s="8">
        <f>SUMIFS($C$2:C99, $A$2:A99, A99)</f>
        <v>164923.82342999999</v>
      </c>
      <c r="F99" s="10">
        <f t="shared" si="7"/>
        <v>0.10670212777446547</v>
      </c>
      <c r="G99" t="str">
        <f t="shared" si="8"/>
        <v>A</v>
      </c>
    </row>
    <row r="100" spans="1:7" x14ac:dyDescent="0.3">
      <c r="A100" t="str">
        <f t="shared" si="9"/>
        <v>Components</v>
      </c>
      <c r="B100" t="s">
        <v>860</v>
      </c>
      <c r="C100" s="8">
        <v>65111.38614000001</v>
      </c>
      <c r="D100" s="8">
        <f t="shared" si="6"/>
        <v>1545646.997579999</v>
      </c>
      <c r="E100" s="8">
        <f>SUMIFS($C$2:C100, $A$2:A100, A100)</f>
        <v>230035.20957000001</v>
      </c>
      <c r="F100" s="10">
        <f t="shared" si="7"/>
        <v>0.14882777887199558</v>
      </c>
      <c r="G100" t="str">
        <f t="shared" si="8"/>
        <v>A</v>
      </c>
    </row>
    <row r="101" spans="1:7" x14ac:dyDescent="0.3">
      <c r="A101" t="str">
        <f t="shared" si="9"/>
        <v>Components</v>
      </c>
      <c r="B101" t="s">
        <v>1125</v>
      </c>
      <c r="C101" s="8">
        <v>48097.911050000002</v>
      </c>
      <c r="D101" s="8">
        <f t="shared" si="6"/>
        <v>1545646.997579999</v>
      </c>
      <c r="E101" s="8">
        <f>SUMIFS($C$2:C101, $A$2:A101, A101)</f>
        <v>278133.12062</v>
      </c>
      <c r="F101" s="10">
        <f t="shared" si="7"/>
        <v>0.17994608151503524</v>
      </c>
      <c r="G101" t="str">
        <f t="shared" si="8"/>
        <v>A</v>
      </c>
    </row>
    <row r="102" spans="1:7" x14ac:dyDescent="0.3">
      <c r="A102" t="str">
        <f t="shared" si="9"/>
        <v>Components</v>
      </c>
      <c r="B102" t="s">
        <v>858</v>
      </c>
      <c r="C102" s="8">
        <v>2072.9258400000003</v>
      </c>
      <c r="D102" s="8">
        <f t="shared" si="6"/>
        <v>1545646.997579999</v>
      </c>
      <c r="E102" s="8">
        <f>SUMIFS($C$2:C102, $A$2:A102, A102)</f>
        <v>280206.04645999998</v>
      </c>
      <c r="F102" s="10">
        <f t="shared" si="7"/>
        <v>0.18128721946130988</v>
      </c>
      <c r="G102" t="str">
        <f t="shared" si="8"/>
        <v>A</v>
      </c>
    </row>
    <row r="103" spans="1:7" x14ac:dyDescent="0.3">
      <c r="A103" t="str">
        <f t="shared" si="9"/>
        <v>Components</v>
      </c>
      <c r="B103" t="s">
        <v>1218</v>
      </c>
      <c r="C103" s="8">
        <v>6063.2517199999993</v>
      </c>
      <c r="D103" s="8">
        <f t="shared" si="6"/>
        <v>1545646.997579999</v>
      </c>
      <c r="E103" s="8">
        <f>SUMIFS($C$2:C103, $A$2:A103, A103)</f>
        <v>286269.29817999998</v>
      </c>
      <c r="F103" s="10">
        <f t="shared" si="7"/>
        <v>0.18521001148917468</v>
      </c>
      <c r="G103" t="str">
        <f t="shared" si="8"/>
        <v>A</v>
      </c>
    </row>
    <row r="104" spans="1:7" x14ac:dyDescent="0.3">
      <c r="A104" t="str">
        <f t="shared" si="9"/>
        <v>Components</v>
      </c>
      <c r="B104" t="s">
        <v>1257</v>
      </c>
      <c r="C104" s="8">
        <v>6435.2555999999995</v>
      </c>
      <c r="D104" s="8">
        <f t="shared" si="6"/>
        <v>1545646.997579999</v>
      </c>
      <c r="E104" s="8">
        <f>SUMIFS($C$2:C104, $A$2:A104, A104)</f>
        <v>292704.55377999996</v>
      </c>
      <c r="F104" s="10">
        <f t="shared" si="7"/>
        <v>0.18937348193881526</v>
      </c>
      <c r="G104" t="str">
        <f t="shared" si="8"/>
        <v>A</v>
      </c>
    </row>
    <row r="105" spans="1:7" x14ac:dyDescent="0.3">
      <c r="A105" t="str">
        <f t="shared" si="9"/>
        <v>Components</v>
      </c>
      <c r="B105" t="s">
        <v>1111</v>
      </c>
      <c r="C105" s="8">
        <v>15348.702599999999</v>
      </c>
      <c r="D105" s="8">
        <f t="shared" si="6"/>
        <v>1545646.997579999</v>
      </c>
      <c r="E105" s="8">
        <f>SUMIFS($C$2:C105, $A$2:A105, A105)</f>
        <v>308053.25637999998</v>
      </c>
      <c r="F105" s="10">
        <f t="shared" si="7"/>
        <v>0.19930375878988882</v>
      </c>
      <c r="G105" t="str">
        <f t="shared" si="8"/>
        <v>A</v>
      </c>
    </row>
    <row r="106" spans="1:7" x14ac:dyDescent="0.3">
      <c r="A106" t="str">
        <f t="shared" si="9"/>
        <v>Components</v>
      </c>
      <c r="B106" t="s">
        <v>758</v>
      </c>
      <c r="C106" s="8">
        <v>24894.430559999997</v>
      </c>
      <c r="D106" s="8">
        <f t="shared" si="6"/>
        <v>1545646.997579999</v>
      </c>
      <c r="E106" s="8">
        <f>SUMIFS($C$2:C106, $A$2:A106, A106)</f>
        <v>332947.68693999999</v>
      </c>
      <c r="F106" s="10">
        <f t="shared" si="7"/>
        <v>0.21540991407565388</v>
      </c>
      <c r="G106" t="str">
        <f t="shared" si="8"/>
        <v>A</v>
      </c>
    </row>
    <row r="107" spans="1:7" x14ac:dyDescent="0.3">
      <c r="A107" t="str">
        <f t="shared" si="9"/>
        <v>Components</v>
      </c>
      <c r="B107" t="s">
        <v>821</v>
      </c>
      <c r="C107" s="8">
        <v>1654.8966000000003</v>
      </c>
      <c r="D107" s="8">
        <f t="shared" si="6"/>
        <v>1545646.997579999</v>
      </c>
      <c r="E107" s="8">
        <f>SUMIFS($C$2:C107, $A$2:A107, A107)</f>
        <v>334602.58353999996</v>
      </c>
      <c r="F107" s="10">
        <f t="shared" si="7"/>
        <v>0.21648059619297499</v>
      </c>
      <c r="G107" t="str">
        <f t="shared" si="8"/>
        <v>A</v>
      </c>
    </row>
    <row r="108" spans="1:7" x14ac:dyDescent="0.3">
      <c r="A108" t="str">
        <f t="shared" si="9"/>
        <v>Components</v>
      </c>
      <c r="B108" t="s">
        <v>816</v>
      </c>
      <c r="C108" s="8">
        <v>5331.6696000000002</v>
      </c>
      <c r="D108" s="8">
        <f t="shared" si="6"/>
        <v>1545646.997579999</v>
      </c>
      <c r="E108" s="8">
        <f>SUMIFS($C$2:C108, $A$2:A108, A108)</f>
        <v>339934.25313999999</v>
      </c>
      <c r="F108" s="10">
        <f t="shared" si="7"/>
        <v>0.21993007049619412</v>
      </c>
      <c r="G108" t="str">
        <f t="shared" si="8"/>
        <v>A</v>
      </c>
    </row>
    <row r="109" spans="1:7" x14ac:dyDescent="0.3">
      <c r="A109" t="str">
        <f t="shared" si="9"/>
        <v>Components</v>
      </c>
      <c r="B109" t="s">
        <v>1058</v>
      </c>
      <c r="C109" s="8">
        <v>26015.449459999996</v>
      </c>
      <c r="D109" s="8">
        <f t="shared" si="6"/>
        <v>1545646.997579999</v>
      </c>
      <c r="E109" s="8">
        <f>SUMIFS($C$2:C109, $A$2:A109, A109)</f>
        <v>365949.70259999996</v>
      </c>
      <c r="F109" s="10">
        <f t="shared" si="7"/>
        <v>0.2367615006356322</v>
      </c>
      <c r="G109" t="str">
        <f t="shared" si="8"/>
        <v>A</v>
      </c>
    </row>
    <row r="110" spans="1:7" x14ac:dyDescent="0.3">
      <c r="A110" t="str">
        <f t="shared" si="9"/>
        <v>Components</v>
      </c>
      <c r="B110" t="s">
        <v>1244</v>
      </c>
      <c r="C110" s="8">
        <v>3525.5505600000001</v>
      </c>
      <c r="D110" s="8">
        <f t="shared" si="6"/>
        <v>1545646.997579999</v>
      </c>
      <c r="E110" s="8">
        <f>SUMIFS($C$2:C110, $A$2:A110, A110)</f>
        <v>369475.25315999996</v>
      </c>
      <c r="F110" s="10">
        <f t="shared" si="7"/>
        <v>0.23904245519092196</v>
      </c>
      <c r="G110" t="str">
        <f t="shared" si="8"/>
        <v>A</v>
      </c>
    </row>
    <row r="111" spans="1:7" x14ac:dyDescent="0.3">
      <c r="A111" t="str">
        <f t="shared" si="9"/>
        <v>Components</v>
      </c>
      <c r="B111" t="s">
        <v>1101</v>
      </c>
      <c r="C111" s="8">
        <v>18554.370299999999</v>
      </c>
      <c r="D111" s="8">
        <f t="shared" si="6"/>
        <v>1545646.997579999</v>
      </c>
      <c r="E111" s="8">
        <f>SUMIFS($C$2:C111, $A$2:A111, A111)</f>
        <v>388029.62345999997</v>
      </c>
      <c r="F111" s="10">
        <f t="shared" si="7"/>
        <v>0.2510467293421676</v>
      </c>
      <c r="G111" t="str">
        <f t="shared" si="8"/>
        <v>A</v>
      </c>
    </row>
    <row r="112" spans="1:7" x14ac:dyDescent="0.3">
      <c r="A112" t="str">
        <f t="shared" si="9"/>
        <v>Components</v>
      </c>
      <c r="B112" t="s">
        <v>1192</v>
      </c>
      <c r="C112" s="8">
        <v>24321.57</v>
      </c>
      <c r="D112" s="8">
        <f t="shared" si="6"/>
        <v>1545646.997579999</v>
      </c>
      <c r="E112" s="8">
        <f>SUMIFS($C$2:C112, $A$2:A112, A112)</f>
        <v>412351.19345999998</v>
      </c>
      <c r="F112" s="10">
        <f t="shared" si="7"/>
        <v>0.26678225630147978</v>
      </c>
      <c r="G112" t="str">
        <f t="shared" si="8"/>
        <v>A</v>
      </c>
    </row>
    <row r="113" spans="1:7" x14ac:dyDescent="0.3">
      <c r="A113" t="str">
        <f t="shared" si="9"/>
        <v>Components</v>
      </c>
      <c r="B113" t="s">
        <v>746</v>
      </c>
      <c r="C113" s="8">
        <v>4968.5039999999999</v>
      </c>
      <c r="D113" s="8">
        <f t="shared" si="6"/>
        <v>1545646.997579999</v>
      </c>
      <c r="E113" s="8">
        <f>SUMIFS($C$2:C113, $A$2:A113, A113)</f>
        <v>417319.69746</v>
      </c>
      <c r="F113" s="10">
        <f t="shared" si="7"/>
        <v>0.26999677035790998</v>
      </c>
      <c r="G113" t="str">
        <f t="shared" si="8"/>
        <v>A</v>
      </c>
    </row>
    <row r="114" spans="1:7" x14ac:dyDescent="0.3">
      <c r="A114" t="str">
        <f t="shared" si="9"/>
        <v>Components</v>
      </c>
      <c r="B114" t="s">
        <v>870</v>
      </c>
      <c r="C114" s="8">
        <v>9698.1638399999993</v>
      </c>
      <c r="D114" s="8">
        <f t="shared" si="6"/>
        <v>1545646.997579999</v>
      </c>
      <c r="E114" s="8">
        <f>SUMIFS($C$2:C114, $A$2:A114, A114)</f>
        <v>427017.86129999999</v>
      </c>
      <c r="F114" s="10">
        <f t="shared" si="7"/>
        <v>0.27627127149250558</v>
      </c>
      <c r="G114" t="str">
        <f t="shared" si="8"/>
        <v>A</v>
      </c>
    </row>
    <row r="115" spans="1:7" x14ac:dyDescent="0.3">
      <c r="A115" t="str">
        <f t="shared" si="9"/>
        <v>Components</v>
      </c>
      <c r="B115" t="s">
        <v>743</v>
      </c>
      <c r="C115" s="8">
        <v>60928.502359999999</v>
      </c>
      <c r="D115" s="8">
        <f t="shared" si="6"/>
        <v>1545646.997579999</v>
      </c>
      <c r="E115" s="8">
        <f>SUMIFS($C$2:C115, $A$2:A115, A115)</f>
        <v>487946.36365999997</v>
      </c>
      <c r="F115" s="10">
        <f t="shared" si="7"/>
        <v>0.31569068773398568</v>
      </c>
      <c r="G115" t="str">
        <f t="shared" si="8"/>
        <v>A</v>
      </c>
    </row>
    <row r="116" spans="1:7" x14ac:dyDescent="0.3">
      <c r="A116" t="str">
        <f t="shared" si="9"/>
        <v>Components</v>
      </c>
      <c r="B116" t="s">
        <v>1028</v>
      </c>
      <c r="C116" s="8">
        <v>8903.4839999999986</v>
      </c>
      <c r="D116" s="8">
        <f t="shared" si="6"/>
        <v>1545646.997579999</v>
      </c>
      <c r="E116" s="8">
        <f>SUMIFS($C$2:C116, $A$2:A116, A116)</f>
        <v>496849.84765999997</v>
      </c>
      <c r="F116" s="10">
        <f t="shared" si="7"/>
        <v>0.32145104829104693</v>
      </c>
      <c r="G116" t="str">
        <f t="shared" si="8"/>
        <v>A</v>
      </c>
    </row>
    <row r="117" spans="1:7" x14ac:dyDescent="0.3">
      <c r="A117" t="str">
        <f t="shared" si="9"/>
        <v>Components</v>
      </c>
      <c r="B117" t="s">
        <v>891</v>
      </c>
      <c r="C117" s="8">
        <v>24147.922500000001</v>
      </c>
      <c r="D117" s="8">
        <f t="shared" si="6"/>
        <v>1545646.997579999</v>
      </c>
      <c r="E117" s="8">
        <f>SUMIFS($C$2:C117, $A$2:A117, A117)</f>
        <v>520997.77015999996</v>
      </c>
      <c r="F117" s="10">
        <f t="shared" si="7"/>
        <v>0.33707422909352519</v>
      </c>
      <c r="G117" t="str">
        <f t="shared" si="8"/>
        <v>A</v>
      </c>
    </row>
    <row r="118" spans="1:7" x14ac:dyDescent="0.3">
      <c r="A118" t="str">
        <f t="shared" si="9"/>
        <v>Components</v>
      </c>
      <c r="B118" t="s">
        <v>1198</v>
      </c>
      <c r="C118" s="8">
        <v>84136.119600000005</v>
      </c>
      <c r="D118" s="8">
        <f t="shared" si="6"/>
        <v>1545646.997579999</v>
      </c>
      <c r="E118" s="8">
        <f>SUMIFS($C$2:C118, $A$2:A118, A118)</f>
        <v>605133.88975999993</v>
      </c>
      <c r="F118" s="10">
        <f t="shared" si="7"/>
        <v>0.39150846907958337</v>
      </c>
      <c r="G118" t="str">
        <f t="shared" si="8"/>
        <v>A</v>
      </c>
    </row>
    <row r="119" spans="1:7" x14ac:dyDescent="0.3">
      <c r="A119" t="str">
        <f t="shared" si="9"/>
        <v>Components</v>
      </c>
      <c r="B119" t="s">
        <v>944</v>
      </c>
      <c r="C119" s="8">
        <v>18061.204320000004</v>
      </c>
      <c r="D119" s="8">
        <f t="shared" si="6"/>
        <v>1545646.997579999</v>
      </c>
      <c r="E119" s="8">
        <f>SUMIFS($C$2:C119, $A$2:A119, A119)</f>
        <v>623195.09407999995</v>
      </c>
      <c r="F119" s="10">
        <f t="shared" si="7"/>
        <v>0.40319367556481461</v>
      </c>
      <c r="G119" t="str">
        <f t="shared" si="8"/>
        <v>A</v>
      </c>
    </row>
    <row r="120" spans="1:7" x14ac:dyDescent="0.3">
      <c r="A120" t="str">
        <f t="shared" si="9"/>
        <v>Components</v>
      </c>
      <c r="B120" t="s">
        <v>1049</v>
      </c>
      <c r="C120" s="8">
        <v>8780.5809000000008</v>
      </c>
      <c r="D120" s="8">
        <f t="shared" si="6"/>
        <v>1545646.997579999</v>
      </c>
      <c r="E120" s="8">
        <f>SUMIFS($C$2:C120, $A$2:A120, A120)</f>
        <v>631975.67497999989</v>
      </c>
      <c r="F120" s="10">
        <f t="shared" si="7"/>
        <v>0.40887452048849227</v>
      </c>
      <c r="G120" t="str">
        <f t="shared" si="8"/>
        <v>A</v>
      </c>
    </row>
    <row r="121" spans="1:7" x14ac:dyDescent="0.3">
      <c r="A121" t="str">
        <f t="shared" si="9"/>
        <v>Components</v>
      </c>
      <c r="B121" t="s">
        <v>1201</v>
      </c>
      <c r="C121" s="8">
        <v>25269.09</v>
      </c>
      <c r="D121" s="8">
        <f t="shared" si="6"/>
        <v>1545646.997579999</v>
      </c>
      <c r="E121" s="8">
        <f>SUMIFS($C$2:C121, $A$2:A121, A121)</f>
        <v>657244.76497999986</v>
      </c>
      <c r="F121" s="10">
        <f t="shared" si="7"/>
        <v>0.42522307228561251</v>
      </c>
      <c r="G121" t="str">
        <f t="shared" si="8"/>
        <v>A</v>
      </c>
    </row>
    <row r="122" spans="1:7" x14ac:dyDescent="0.3">
      <c r="A122" t="str">
        <f t="shared" ref="A122:A153" si="10">A121</f>
        <v>Components</v>
      </c>
      <c r="B122" t="s">
        <v>819</v>
      </c>
      <c r="C122" s="8">
        <v>13146.470699999998</v>
      </c>
      <c r="D122" s="8">
        <f t="shared" si="6"/>
        <v>1545646.997579999</v>
      </c>
      <c r="E122" s="8">
        <f>SUMIFS($C$2:C122, $A$2:A122, A122)</f>
        <v>670391.23567999981</v>
      </c>
      <c r="F122" s="10">
        <f t="shared" si="7"/>
        <v>0.43372855298112917</v>
      </c>
      <c r="G122" t="str">
        <f t="shared" si="8"/>
        <v>A</v>
      </c>
    </row>
    <row r="123" spans="1:7" x14ac:dyDescent="0.3">
      <c r="A123" t="str">
        <f t="shared" si="10"/>
        <v>Components</v>
      </c>
      <c r="B123" t="s">
        <v>895</v>
      </c>
      <c r="C123" s="8">
        <v>5650.1744000000008</v>
      </c>
      <c r="D123" s="8">
        <f t="shared" si="6"/>
        <v>1545646.997579999</v>
      </c>
      <c r="E123" s="8">
        <f>SUMIFS($C$2:C123, $A$2:A123, A123)</f>
        <v>676041.41007999983</v>
      </c>
      <c r="F123" s="10">
        <f t="shared" si="7"/>
        <v>0.43738409296460951</v>
      </c>
      <c r="G123" t="str">
        <f t="shared" si="8"/>
        <v>A</v>
      </c>
    </row>
    <row r="124" spans="1:7" x14ac:dyDescent="0.3">
      <c r="A124" t="str">
        <f t="shared" si="10"/>
        <v>Components</v>
      </c>
      <c r="B124" t="s">
        <v>994</v>
      </c>
      <c r="C124" s="8">
        <v>22882.675440000003</v>
      </c>
      <c r="D124" s="8">
        <f t="shared" si="6"/>
        <v>1545646.997579999</v>
      </c>
      <c r="E124" s="8">
        <f>SUMIFS($C$2:C124, $A$2:A124, A124)</f>
        <v>698924.08551999985</v>
      </c>
      <c r="F124" s="10">
        <f t="shared" si="7"/>
        <v>0.45218868642988785</v>
      </c>
      <c r="G124" t="str">
        <f t="shared" si="8"/>
        <v>A</v>
      </c>
    </row>
    <row r="125" spans="1:7" x14ac:dyDescent="0.3">
      <c r="A125" t="str">
        <f t="shared" si="10"/>
        <v>Components</v>
      </c>
      <c r="B125" t="s">
        <v>1082</v>
      </c>
      <c r="C125" s="8">
        <v>27158.894079999998</v>
      </c>
      <c r="D125" s="8">
        <f t="shared" si="6"/>
        <v>1545646.997579999</v>
      </c>
      <c r="E125" s="8">
        <f>SUMIFS($C$2:C125, $A$2:A125, A125)</f>
        <v>726082.97959999985</v>
      </c>
      <c r="F125" s="10">
        <f t="shared" si="7"/>
        <v>0.46975990037623033</v>
      </c>
      <c r="G125" t="str">
        <f t="shared" si="8"/>
        <v>A</v>
      </c>
    </row>
    <row r="126" spans="1:7" x14ac:dyDescent="0.3">
      <c r="A126" t="str">
        <f t="shared" si="10"/>
        <v>Components</v>
      </c>
      <c r="B126" t="s">
        <v>990</v>
      </c>
      <c r="C126" s="8">
        <v>19073.059649999999</v>
      </c>
      <c r="D126" s="8">
        <f t="shared" si="6"/>
        <v>1545646.997579999</v>
      </c>
      <c r="E126" s="8">
        <f>SUMIFS($C$2:C126, $A$2:A126, A126)</f>
        <v>745156.0392499998</v>
      </c>
      <c r="F126" s="10">
        <f t="shared" si="7"/>
        <v>0.48209975525891852</v>
      </c>
      <c r="G126" t="str">
        <f t="shared" si="8"/>
        <v>A</v>
      </c>
    </row>
    <row r="127" spans="1:7" x14ac:dyDescent="0.3">
      <c r="A127" t="str">
        <f t="shared" si="10"/>
        <v>Components</v>
      </c>
      <c r="B127" t="s">
        <v>1307</v>
      </c>
      <c r="C127" s="8">
        <v>496.98660000000001</v>
      </c>
      <c r="D127" s="8">
        <f t="shared" si="6"/>
        <v>1545646.997579999</v>
      </c>
      <c r="E127" s="8">
        <f>SUMIFS($C$2:C127, $A$2:A127, A127)</f>
        <v>745653.02584999974</v>
      </c>
      <c r="F127" s="10">
        <f t="shared" si="7"/>
        <v>0.48242129478300011</v>
      </c>
      <c r="G127" t="str">
        <f t="shared" si="8"/>
        <v>A</v>
      </c>
    </row>
    <row r="128" spans="1:7" x14ac:dyDescent="0.3">
      <c r="A128" t="str">
        <f t="shared" si="10"/>
        <v>Components</v>
      </c>
      <c r="B128" t="s">
        <v>954</v>
      </c>
      <c r="C128" s="8">
        <v>13519.529099999998</v>
      </c>
      <c r="D128" s="8">
        <f t="shared" si="6"/>
        <v>1545646.997579999</v>
      </c>
      <c r="E128" s="8">
        <f>SUMIFS($C$2:C128, $A$2:A128, A128)</f>
        <v>759172.55494999979</v>
      </c>
      <c r="F128" s="10">
        <f t="shared" si="7"/>
        <v>0.49116813615180382</v>
      </c>
      <c r="G128" t="str">
        <f t="shared" si="8"/>
        <v>A</v>
      </c>
    </row>
    <row r="129" spans="1:7" x14ac:dyDescent="0.3">
      <c r="A129" t="str">
        <f t="shared" si="10"/>
        <v>Components</v>
      </c>
      <c r="B129" t="s">
        <v>1351</v>
      </c>
      <c r="C129" s="8">
        <v>41419.524249999995</v>
      </c>
      <c r="D129" s="8">
        <f t="shared" si="6"/>
        <v>1545646.997579999</v>
      </c>
      <c r="E129" s="8">
        <f>SUMIFS($C$2:C129, $A$2:A129, A129)</f>
        <v>800592.0791999998</v>
      </c>
      <c r="F129" s="10">
        <f t="shared" si="7"/>
        <v>0.51796566774527253</v>
      </c>
      <c r="G129" t="str">
        <f t="shared" si="8"/>
        <v>A</v>
      </c>
    </row>
    <row r="130" spans="1:7" x14ac:dyDescent="0.3">
      <c r="A130" t="str">
        <f t="shared" si="10"/>
        <v>Components</v>
      </c>
      <c r="B130" t="s">
        <v>1328</v>
      </c>
      <c r="C130" s="8">
        <v>8128.5187499999993</v>
      </c>
      <c r="D130" s="8">
        <f t="shared" si="6"/>
        <v>1545646.997579999</v>
      </c>
      <c r="E130" s="8">
        <f>SUMIFS($C$2:C130, $A$2:A130, A130)</f>
        <v>808720.59794999985</v>
      </c>
      <c r="F130" s="10">
        <f t="shared" si="7"/>
        <v>0.52322464263586965</v>
      </c>
      <c r="G130" t="str">
        <f t="shared" si="8"/>
        <v>A</v>
      </c>
    </row>
    <row r="131" spans="1:7" x14ac:dyDescent="0.3">
      <c r="A131" t="str">
        <f t="shared" si="10"/>
        <v>Components</v>
      </c>
      <c r="B131" t="s">
        <v>1060</v>
      </c>
      <c r="C131" s="8">
        <v>2373.9623200000001</v>
      </c>
      <c r="D131" s="8">
        <f t="shared" ref="D131:D194" si="11">SUMIFS($C$2:$C$630, $A$2:$A$630, $A131)</f>
        <v>1545646.997579999</v>
      </c>
      <c r="E131" s="8">
        <f>SUMIFS($C$2:C131, $A$2:A131, A131)</f>
        <v>811094.5602699999</v>
      </c>
      <c r="F131" s="10">
        <f t="shared" ref="F131:F194" si="12">E131/D131</f>
        <v>0.52476054463918409</v>
      </c>
      <c r="G131" t="str">
        <f t="shared" ref="G131:G194" si="13">IF(F131&lt;=0.8,"A",IF(F131&lt;=0.95,"B","C"))</f>
        <v>A</v>
      </c>
    </row>
    <row r="132" spans="1:7" x14ac:dyDescent="0.3">
      <c r="A132" t="str">
        <f t="shared" si="10"/>
        <v>Components</v>
      </c>
      <c r="B132" t="s">
        <v>808</v>
      </c>
      <c r="C132" s="8">
        <v>4427.9172000000008</v>
      </c>
      <c r="D132" s="8">
        <f t="shared" si="11"/>
        <v>1545646.997579999</v>
      </c>
      <c r="E132" s="8">
        <f>SUMIFS($C$2:C132, $A$2:A132, A132)</f>
        <v>815522.47746999993</v>
      </c>
      <c r="F132" s="10">
        <f t="shared" si="12"/>
        <v>0.52762531079014396</v>
      </c>
      <c r="G132" t="str">
        <f t="shared" si="13"/>
        <v>A</v>
      </c>
    </row>
    <row r="133" spans="1:7" x14ac:dyDescent="0.3">
      <c r="A133" t="str">
        <f t="shared" si="10"/>
        <v>Components</v>
      </c>
      <c r="B133" t="s">
        <v>905</v>
      </c>
      <c r="C133" s="8">
        <v>8928.9795999999988</v>
      </c>
      <c r="D133" s="8">
        <f t="shared" si="11"/>
        <v>1545646.997579999</v>
      </c>
      <c r="E133" s="8">
        <f>SUMIFS($C$2:C133, $A$2:A133, A133)</f>
        <v>824451.45706999989</v>
      </c>
      <c r="F133" s="10">
        <f t="shared" si="12"/>
        <v>0.53340216644604732</v>
      </c>
      <c r="G133" t="str">
        <f t="shared" si="13"/>
        <v>A</v>
      </c>
    </row>
    <row r="134" spans="1:7" x14ac:dyDescent="0.3">
      <c r="A134" t="str">
        <f t="shared" si="10"/>
        <v>Components</v>
      </c>
      <c r="B134" t="s">
        <v>1323</v>
      </c>
      <c r="C134" s="8">
        <v>11742.8703</v>
      </c>
      <c r="D134" s="8">
        <f t="shared" si="11"/>
        <v>1545646.997579999</v>
      </c>
      <c r="E134" s="8">
        <f>SUMIFS($C$2:C134, $A$2:A134, A134)</f>
        <v>836194.32736999984</v>
      </c>
      <c r="F134" s="10">
        <f t="shared" si="12"/>
        <v>0.54099954820163931</v>
      </c>
      <c r="G134" t="str">
        <f t="shared" si="13"/>
        <v>A</v>
      </c>
    </row>
    <row r="135" spans="1:7" x14ac:dyDescent="0.3">
      <c r="A135" t="str">
        <f t="shared" si="10"/>
        <v>Components</v>
      </c>
      <c r="B135" t="s">
        <v>1224</v>
      </c>
      <c r="C135" s="8">
        <v>6664.0999999999995</v>
      </c>
      <c r="D135" s="8">
        <f t="shared" si="11"/>
        <v>1545646.997579999</v>
      </c>
      <c r="E135" s="8">
        <f>SUMIFS($C$2:C135, $A$2:A135, A135)</f>
        <v>842858.42736999982</v>
      </c>
      <c r="F135" s="10">
        <f t="shared" si="12"/>
        <v>0.54531107600225226</v>
      </c>
      <c r="G135" t="str">
        <f t="shared" si="13"/>
        <v>A</v>
      </c>
    </row>
    <row r="136" spans="1:7" x14ac:dyDescent="0.3">
      <c r="A136" t="str">
        <f t="shared" si="10"/>
        <v>Components</v>
      </c>
      <c r="B136" t="s">
        <v>1252</v>
      </c>
      <c r="C136" s="8">
        <v>855.72881999999993</v>
      </c>
      <c r="D136" s="8">
        <f t="shared" si="11"/>
        <v>1545646.997579999</v>
      </c>
      <c r="E136" s="8">
        <f>SUMIFS($C$2:C136, $A$2:A136, A136)</f>
        <v>843714.15618999978</v>
      </c>
      <c r="F136" s="10">
        <f t="shared" si="12"/>
        <v>0.54586471394244152</v>
      </c>
      <c r="G136" t="str">
        <f t="shared" si="13"/>
        <v>A</v>
      </c>
    </row>
    <row r="137" spans="1:7" x14ac:dyDescent="0.3">
      <c r="A137" t="str">
        <f t="shared" si="10"/>
        <v>Components</v>
      </c>
      <c r="B137" t="s">
        <v>1197</v>
      </c>
      <c r="C137" s="8">
        <v>1808.04592</v>
      </c>
      <c r="D137" s="8">
        <f t="shared" si="11"/>
        <v>1545646.997579999</v>
      </c>
      <c r="E137" s="8">
        <f>SUMIFS($C$2:C137, $A$2:A137, A137)</f>
        <v>845522.20210999972</v>
      </c>
      <c r="F137" s="10">
        <f t="shared" si="12"/>
        <v>0.54703448033983415</v>
      </c>
      <c r="G137" t="str">
        <f t="shared" si="13"/>
        <v>A</v>
      </c>
    </row>
    <row r="138" spans="1:7" x14ac:dyDescent="0.3">
      <c r="A138" t="str">
        <f t="shared" si="10"/>
        <v>Components</v>
      </c>
      <c r="B138" t="s">
        <v>812</v>
      </c>
      <c r="C138" s="8">
        <v>21787.936199999996</v>
      </c>
      <c r="D138" s="8">
        <f t="shared" si="11"/>
        <v>1545646.997579999</v>
      </c>
      <c r="E138" s="8">
        <f>SUMIFS($C$2:C138, $A$2:A138, A138)</f>
        <v>867310.13830999972</v>
      </c>
      <c r="F138" s="10">
        <f t="shared" si="12"/>
        <v>0.56113080132005355</v>
      </c>
      <c r="G138" t="str">
        <f t="shared" si="13"/>
        <v>A</v>
      </c>
    </row>
    <row r="139" spans="1:7" x14ac:dyDescent="0.3">
      <c r="A139" t="str">
        <f t="shared" si="10"/>
        <v>Components</v>
      </c>
      <c r="B139" t="s">
        <v>1253</v>
      </c>
      <c r="C139" s="8">
        <v>7399.4832000000006</v>
      </c>
      <c r="D139" s="8">
        <f t="shared" si="11"/>
        <v>1545646.997579999</v>
      </c>
      <c r="E139" s="8">
        <f>SUMIFS($C$2:C139, $A$2:A139, A139)</f>
        <v>874709.62150999974</v>
      </c>
      <c r="F139" s="10">
        <f t="shared" si="12"/>
        <v>0.56591810606142423</v>
      </c>
      <c r="G139" t="str">
        <f t="shared" si="13"/>
        <v>A</v>
      </c>
    </row>
    <row r="140" spans="1:7" x14ac:dyDescent="0.3">
      <c r="A140" t="str">
        <f t="shared" si="10"/>
        <v>Components</v>
      </c>
      <c r="B140" t="s">
        <v>1298</v>
      </c>
      <c r="C140" s="8">
        <v>17540.201120000002</v>
      </c>
      <c r="D140" s="8">
        <f t="shared" si="11"/>
        <v>1545646.997579999</v>
      </c>
      <c r="E140" s="8">
        <f>SUMIFS($C$2:C140, $A$2:A140, A140)</f>
        <v>892249.82262999972</v>
      </c>
      <c r="F140" s="10">
        <f t="shared" si="12"/>
        <v>0.57726623480457351</v>
      </c>
      <c r="G140" t="str">
        <f t="shared" si="13"/>
        <v>A</v>
      </c>
    </row>
    <row r="141" spans="1:7" x14ac:dyDescent="0.3">
      <c r="A141" t="str">
        <f t="shared" si="10"/>
        <v>Components</v>
      </c>
      <c r="B141" t="s">
        <v>778</v>
      </c>
      <c r="C141" s="8">
        <v>17930.494560000003</v>
      </c>
      <c r="D141" s="8">
        <f t="shared" si="11"/>
        <v>1545646.997579999</v>
      </c>
      <c r="E141" s="8">
        <f>SUMIFS($C$2:C141, $A$2:A141, A141)</f>
        <v>910180.31718999974</v>
      </c>
      <c r="F141" s="10">
        <f t="shared" si="12"/>
        <v>0.58886687491714351</v>
      </c>
      <c r="G141" t="str">
        <f t="shared" si="13"/>
        <v>A</v>
      </c>
    </row>
    <row r="142" spans="1:7" x14ac:dyDescent="0.3">
      <c r="A142" t="str">
        <f t="shared" si="10"/>
        <v>Components</v>
      </c>
      <c r="B142" t="s">
        <v>861</v>
      </c>
      <c r="C142" s="8">
        <v>853.32276999999988</v>
      </c>
      <c r="D142" s="8">
        <f t="shared" si="11"/>
        <v>1545646.997579999</v>
      </c>
      <c r="E142" s="8">
        <f>SUMIFS($C$2:C142, $A$2:A142, A142)</f>
        <v>911033.63995999971</v>
      </c>
      <c r="F142" s="10">
        <f t="shared" si="12"/>
        <v>0.58941895619529827</v>
      </c>
      <c r="G142" t="str">
        <f t="shared" si="13"/>
        <v>A</v>
      </c>
    </row>
    <row r="143" spans="1:7" x14ac:dyDescent="0.3">
      <c r="A143" t="str">
        <f t="shared" si="10"/>
        <v>Components</v>
      </c>
      <c r="B143" t="s">
        <v>859</v>
      </c>
      <c r="C143" s="8">
        <v>8909.8587200000002</v>
      </c>
      <c r="D143" s="8">
        <f t="shared" si="11"/>
        <v>1545646.997579999</v>
      </c>
      <c r="E143" s="8">
        <f>SUMIFS($C$2:C143, $A$2:A143, A143)</f>
        <v>919943.49867999973</v>
      </c>
      <c r="F143" s="10">
        <f t="shared" si="12"/>
        <v>0.59518344105759224</v>
      </c>
      <c r="G143" t="str">
        <f t="shared" si="13"/>
        <v>A</v>
      </c>
    </row>
    <row r="144" spans="1:7" x14ac:dyDescent="0.3">
      <c r="A144" t="str">
        <f t="shared" si="10"/>
        <v>Components</v>
      </c>
      <c r="B144" t="s">
        <v>844</v>
      </c>
      <c r="C144" s="8">
        <v>27676.35</v>
      </c>
      <c r="D144" s="8">
        <f t="shared" si="11"/>
        <v>1545646.997579999</v>
      </c>
      <c r="E144" s="8">
        <f>SUMIFS($C$2:C144, $A$2:A144, A144)</f>
        <v>947619.8486799997</v>
      </c>
      <c r="F144" s="10">
        <f t="shared" si="12"/>
        <v>0.61308943773298608</v>
      </c>
      <c r="G144" t="str">
        <f t="shared" si="13"/>
        <v>A</v>
      </c>
    </row>
    <row r="145" spans="1:7" x14ac:dyDescent="0.3">
      <c r="A145" t="str">
        <f t="shared" si="10"/>
        <v>Components</v>
      </c>
      <c r="B145" t="s">
        <v>1302</v>
      </c>
      <c r="C145" s="8">
        <v>3378.1478400000001</v>
      </c>
      <c r="D145" s="8">
        <f t="shared" si="11"/>
        <v>1545646.997579999</v>
      </c>
      <c r="E145" s="8">
        <f>SUMIFS($C$2:C145, $A$2:A145, A145)</f>
        <v>950997.9965199997</v>
      </c>
      <c r="F145" s="10">
        <f t="shared" si="12"/>
        <v>0.61527502593345429</v>
      </c>
      <c r="G145" t="str">
        <f t="shared" si="13"/>
        <v>A</v>
      </c>
    </row>
    <row r="146" spans="1:7" x14ac:dyDescent="0.3">
      <c r="A146" t="str">
        <f t="shared" si="10"/>
        <v>Components</v>
      </c>
      <c r="B146" t="s">
        <v>1238</v>
      </c>
      <c r="C146" s="8">
        <v>32335.21802</v>
      </c>
      <c r="D146" s="8">
        <f t="shared" si="11"/>
        <v>1545646.997579999</v>
      </c>
      <c r="E146" s="8">
        <f>SUMIFS($C$2:C146, $A$2:A146, A146)</f>
        <v>983333.21453999972</v>
      </c>
      <c r="F146" s="10">
        <f t="shared" si="12"/>
        <v>0.63619520891871995</v>
      </c>
      <c r="G146" t="str">
        <f t="shared" si="13"/>
        <v>A</v>
      </c>
    </row>
    <row r="147" spans="1:7" x14ac:dyDescent="0.3">
      <c r="A147" t="str">
        <f t="shared" si="10"/>
        <v>Components</v>
      </c>
      <c r="B147" t="s">
        <v>1193</v>
      </c>
      <c r="C147" s="8">
        <v>1662.6945600000001</v>
      </c>
      <c r="D147" s="8">
        <f t="shared" si="11"/>
        <v>1545646.997579999</v>
      </c>
      <c r="E147" s="8">
        <f>SUMIFS($C$2:C147, $A$2:A147, A147)</f>
        <v>984995.9090999997</v>
      </c>
      <c r="F147" s="10">
        <f t="shared" si="12"/>
        <v>0.6372709361466079</v>
      </c>
      <c r="G147" t="str">
        <f t="shared" si="13"/>
        <v>A</v>
      </c>
    </row>
    <row r="148" spans="1:7" x14ac:dyDescent="0.3">
      <c r="A148" t="str">
        <f t="shared" si="10"/>
        <v>Components</v>
      </c>
      <c r="B148" t="s">
        <v>1185</v>
      </c>
      <c r="C148" s="8">
        <v>23694.405119999999</v>
      </c>
      <c r="D148" s="8">
        <f t="shared" si="11"/>
        <v>1545646.997579999</v>
      </c>
      <c r="E148" s="8">
        <f>SUMIFS($C$2:C148, $A$2:A148, A148)</f>
        <v>1008690.3142199997</v>
      </c>
      <c r="F148" s="10">
        <f t="shared" si="12"/>
        <v>0.65260070106518109</v>
      </c>
      <c r="G148" t="str">
        <f t="shared" si="13"/>
        <v>A</v>
      </c>
    </row>
    <row r="149" spans="1:7" x14ac:dyDescent="0.3">
      <c r="A149" t="str">
        <f t="shared" si="10"/>
        <v>Components</v>
      </c>
      <c r="B149" t="s">
        <v>1131</v>
      </c>
      <c r="C149" s="8">
        <v>13185.543</v>
      </c>
      <c r="D149" s="8">
        <f t="shared" si="11"/>
        <v>1545646.997579999</v>
      </c>
      <c r="E149" s="8">
        <f>SUMIFS($C$2:C149, $A$2:A149, A149)</f>
        <v>1021875.8572199997</v>
      </c>
      <c r="F149" s="10">
        <f t="shared" si="12"/>
        <v>0.66113146068923789</v>
      </c>
      <c r="G149" t="str">
        <f t="shared" si="13"/>
        <v>A</v>
      </c>
    </row>
    <row r="150" spans="1:7" x14ac:dyDescent="0.3">
      <c r="A150" t="str">
        <f t="shared" si="10"/>
        <v>Components</v>
      </c>
      <c r="B150" t="s">
        <v>764</v>
      </c>
      <c r="C150" s="8">
        <v>9805.8573800000013</v>
      </c>
      <c r="D150" s="8">
        <f t="shared" si="11"/>
        <v>1545646.997579999</v>
      </c>
      <c r="E150" s="8">
        <f>SUMIFS($C$2:C150, $A$2:A150, A150)</f>
        <v>1031681.7145999996</v>
      </c>
      <c r="F150" s="10">
        <f t="shared" si="12"/>
        <v>0.66747563720260272</v>
      </c>
      <c r="G150" t="str">
        <f t="shared" si="13"/>
        <v>A</v>
      </c>
    </row>
    <row r="151" spans="1:7" x14ac:dyDescent="0.3">
      <c r="A151" t="str">
        <f t="shared" si="10"/>
        <v>Components</v>
      </c>
      <c r="B151" t="s">
        <v>964</v>
      </c>
      <c r="C151" s="8">
        <v>667.15008</v>
      </c>
      <c r="D151" s="8">
        <f t="shared" si="11"/>
        <v>1545646.997579999</v>
      </c>
      <c r="E151" s="8">
        <f>SUMIFS($C$2:C151, $A$2:A151, A151)</f>
        <v>1032348.8646799996</v>
      </c>
      <c r="F151" s="10">
        <f t="shared" si="12"/>
        <v>0.66790726879833229</v>
      </c>
      <c r="G151" t="str">
        <f t="shared" si="13"/>
        <v>A</v>
      </c>
    </row>
    <row r="152" spans="1:7" x14ac:dyDescent="0.3">
      <c r="A152" t="str">
        <f t="shared" si="10"/>
        <v>Components</v>
      </c>
      <c r="B152" t="s">
        <v>795</v>
      </c>
      <c r="C152" s="8">
        <v>27701.570400000001</v>
      </c>
      <c r="D152" s="8">
        <f t="shared" si="11"/>
        <v>1545646.997579999</v>
      </c>
      <c r="E152" s="8">
        <f>SUMIFS($C$2:C152, $A$2:A152, A152)</f>
        <v>1060050.4350799997</v>
      </c>
      <c r="F152" s="10">
        <f t="shared" si="12"/>
        <v>0.68582958252415205</v>
      </c>
      <c r="G152" t="str">
        <f t="shared" si="13"/>
        <v>A</v>
      </c>
    </row>
    <row r="153" spans="1:7" x14ac:dyDescent="0.3">
      <c r="A153" t="str">
        <f t="shared" si="10"/>
        <v>Components</v>
      </c>
      <c r="B153" t="s">
        <v>1099</v>
      </c>
      <c r="C153" s="8">
        <v>21584.693520000001</v>
      </c>
      <c r="D153" s="8">
        <f t="shared" si="11"/>
        <v>1545646.997579999</v>
      </c>
      <c r="E153" s="8">
        <f>SUMIFS($C$2:C153, $A$2:A153, A153)</f>
        <v>1081635.1285999997</v>
      </c>
      <c r="F153" s="10">
        <f t="shared" si="12"/>
        <v>0.69979440990957364</v>
      </c>
      <c r="G153" t="str">
        <f t="shared" si="13"/>
        <v>A</v>
      </c>
    </row>
    <row r="154" spans="1:7" x14ac:dyDescent="0.3">
      <c r="A154" t="str">
        <f t="shared" ref="A154:A178" si="14">A153</f>
        <v>Components</v>
      </c>
      <c r="B154" t="s">
        <v>956</v>
      </c>
      <c r="C154" s="8">
        <v>4503.4363999999996</v>
      </c>
      <c r="D154" s="8">
        <f t="shared" si="11"/>
        <v>1545646.997579999</v>
      </c>
      <c r="E154" s="8">
        <f>SUMIFS($C$2:C154, $A$2:A154, A154)</f>
        <v>1086138.5649999997</v>
      </c>
      <c r="F154" s="10">
        <f t="shared" si="12"/>
        <v>0.70270803534089854</v>
      </c>
      <c r="G154" t="str">
        <f t="shared" si="13"/>
        <v>A</v>
      </c>
    </row>
    <row r="155" spans="1:7" x14ac:dyDescent="0.3">
      <c r="A155" t="str">
        <f t="shared" si="14"/>
        <v>Components</v>
      </c>
      <c r="B155" t="s">
        <v>940</v>
      </c>
      <c r="C155" s="8">
        <v>6702.3501999999999</v>
      </c>
      <c r="D155" s="8">
        <f t="shared" si="11"/>
        <v>1545646.997579999</v>
      </c>
      <c r="E155" s="8">
        <f>SUMIFS($C$2:C155, $A$2:A155, A155)</f>
        <v>1092840.9151999997</v>
      </c>
      <c r="F155" s="10">
        <f t="shared" si="12"/>
        <v>0.70704431018922664</v>
      </c>
      <c r="G155" t="str">
        <f t="shared" si="13"/>
        <v>A</v>
      </c>
    </row>
    <row r="156" spans="1:7" x14ac:dyDescent="0.3">
      <c r="A156" t="str">
        <f t="shared" si="14"/>
        <v>Components</v>
      </c>
      <c r="B156" t="s">
        <v>803</v>
      </c>
      <c r="C156" s="8">
        <v>8930.7124999999996</v>
      </c>
      <c r="D156" s="8">
        <f t="shared" si="11"/>
        <v>1545646.997579999</v>
      </c>
      <c r="E156" s="8">
        <f>SUMIFS($C$2:C156, $A$2:A156, A156)</f>
        <v>1101771.6276999996</v>
      </c>
      <c r="F156" s="10">
        <f t="shared" si="12"/>
        <v>0.71282228699375094</v>
      </c>
      <c r="G156" t="str">
        <f t="shared" si="13"/>
        <v>A</v>
      </c>
    </row>
    <row r="157" spans="1:7" x14ac:dyDescent="0.3">
      <c r="A157" t="str">
        <f t="shared" si="14"/>
        <v>Components</v>
      </c>
      <c r="B157" t="s">
        <v>984</v>
      </c>
      <c r="C157" s="8">
        <v>12186.368600000002</v>
      </c>
      <c r="D157" s="8">
        <f t="shared" si="11"/>
        <v>1545646.997579999</v>
      </c>
      <c r="E157" s="8">
        <f>SUMIFS($C$2:C157, $A$2:A157, A157)</f>
        <v>1113957.9962999995</v>
      </c>
      <c r="F157" s="10">
        <f t="shared" si="12"/>
        <v>0.72070660250633567</v>
      </c>
      <c r="G157" t="str">
        <f t="shared" si="13"/>
        <v>A</v>
      </c>
    </row>
    <row r="158" spans="1:7" x14ac:dyDescent="0.3">
      <c r="A158" t="str">
        <f t="shared" si="14"/>
        <v>Components</v>
      </c>
      <c r="B158" t="s">
        <v>770</v>
      </c>
      <c r="C158" s="8">
        <v>18957.37689</v>
      </c>
      <c r="D158" s="8">
        <f t="shared" si="11"/>
        <v>1545646.997579999</v>
      </c>
      <c r="E158" s="8">
        <f>SUMIFS($C$2:C158, $A$2:A158, A158)</f>
        <v>1132915.3731899995</v>
      </c>
      <c r="F158" s="10">
        <f t="shared" si="12"/>
        <v>0.73297161315862647</v>
      </c>
      <c r="G158" t="str">
        <f t="shared" si="13"/>
        <v>A</v>
      </c>
    </row>
    <row r="159" spans="1:7" x14ac:dyDescent="0.3">
      <c r="A159" t="str">
        <f t="shared" si="14"/>
        <v>Components</v>
      </c>
      <c r="B159" t="s">
        <v>794</v>
      </c>
      <c r="C159" s="8">
        <v>33687.501800000005</v>
      </c>
      <c r="D159" s="8">
        <f t="shared" si="11"/>
        <v>1545646.997579999</v>
      </c>
      <c r="E159" s="8">
        <f>SUMIFS($C$2:C159, $A$2:A159, A159)</f>
        <v>1166602.8749899995</v>
      </c>
      <c r="F159" s="10">
        <f t="shared" si="12"/>
        <v>0.75476669434646826</v>
      </c>
      <c r="G159" t="str">
        <f t="shared" si="13"/>
        <v>A</v>
      </c>
    </row>
    <row r="160" spans="1:7" x14ac:dyDescent="0.3">
      <c r="A160" t="str">
        <f t="shared" si="14"/>
        <v>Components</v>
      </c>
      <c r="B160" t="s">
        <v>839</v>
      </c>
      <c r="C160" s="8">
        <v>12080.215199999999</v>
      </c>
      <c r="D160" s="8">
        <f t="shared" si="11"/>
        <v>1545646.997579999</v>
      </c>
      <c r="E160" s="8">
        <f>SUMIFS($C$2:C160, $A$2:A160, A160)</f>
        <v>1178683.0901899994</v>
      </c>
      <c r="F160" s="10">
        <f t="shared" si="12"/>
        <v>0.76258233091737593</v>
      </c>
      <c r="G160" t="str">
        <f t="shared" si="13"/>
        <v>A</v>
      </c>
    </row>
    <row r="161" spans="1:7" x14ac:dyDescent="0.3">
      <c r="A161" t="str">
        <f t="shared" si="14"/>
        <v>Components</v>
      </c>
      <c r="B161" t="s">
        <v>1245</v>
      </c>
      <c r="C161" s="8">
        <v>50296.415399999998</v>
      </c>
      <c r="D161" s="8">
        <f t="shared" si="11"/>
        <v>1545646.997579999</v>
      </c>
      <c r="E161" s="8">
        <f>SUMIFS($C$2:C161, $A$2:A161, A161)</f>
        <v>1228979.5055899995</v>
      </c>
      <c r="F161" s="10">
        <f t="shared" si="12"/>
        <v>0.79512301807217167</v>
      </c>
      <c r="G161" t="str">
        <f t="shared" si="13"/>
        <v>A</v>
      </c>
    </row>
    <row r="162" spans="1:7" x14ac:dyDescent="0.3">
      <c r="A162" t="str">
        <f t="shared" si="14"/>
        <v>Components</v>
      </c>
      <c r="B162" t="s">
        <v>835</v>
      </c>
      <c r="C162" s="8">
        <v>6324.5775999999996</v>
      </c>
      <c r="D162" s="8">
        <f t="shared" si="11"/>
        <v>1545646.997579999</v>
      </c>
      <c r="E162" s="8">
        <f>SUMIFS($C$2:C162, $A$2:A162, A162)</f>
        <v>1235304.0831899995</v>
      </c>
      <c r="F162" s="10">
        <f t="shared" si="12"/>
        <v>0.79921488226231485</v>
      </c>
      <c r="G162" t="str">
        <f t="shared" si="13"/>
        <v>A</v>
      </c>
    </row>
    <row r="163" spans="1:7" x14ac:dyDescent="0.3">
      <c r="A163" t="str">
        <f t="shared" si="14"/>
        <v>Components</v>
      </c>
      <c r="B163" t="s">
        <v>820</v>
      </c>
      <c r="C163" s="8">
        <v>14197.064400000001</v>
      </c>
      <c r="D163" s="8">
        <f t="shared" si="11"/>
        <v>1545646.997579999</v>
      </c>
      <c r="E163" s="8">
        <f>SUMIFS($C$2:C163, $A$2:A163, A163)</f>
        <v>1249501.1475899995</v>
      </c>
      <c r="F163" s="10">
        <f t="shared" si="12"/>
        <v>0.80840007423837945</v>
      </c>
      <c r="G163" t="str">
        <f t="shared" si="13"/>
        <v>B</v>
      </c>
    </row>
    <row r="164" spans="1:7" x14ac:dyDescent="0.3">
      <c r="A164" t="str">
        <f t="shared" si="14"/>
        <v>Components</v>
      </c>
      <c r="B164" t="s">
        <v>968</v>
      </c>
      <c r="C164" s="8">
        <v>14269.848599999999</v>
      </c>
      <c r="D164" s="8">
        <f t="shared" si="11"/>
        <v>1545646.997579999</v>
      </c>
      <c r="E164" s="8">
        <f>SUMIFS($C$2:C164, $A$2:A164, A164)</f>
        <v>1263770.9961899994</v>
      </c>
      <c r="F164" s="10">
        <f t="shared" si="12"/>
        <v>0.81763235600927664</v>
      </c>
      <c r="G164" t="str">
        <f t="shared" si="13"/>
        <v>B</v>
      </c>
    </row>
    <row r="165" spans="1:7" x14ac:dyDescent="0.3">
      <c r="A165" t="str">
        <f t="shared" si="14"/>
        <v>Components</v>
      </c>
      <c r="B165" t="s">
        <v>734</v>
      </c>
      <c r="C165" s="8">
        <v>4866.3287999999993</v>
      </c>
      <c r="D165" s="8">
        <f t="shared" si="11"/>
        <v>1545646.997579999</v>
      </c>
      <c r="E165" s="8">
        <f>SUMIFS($C$2:C165, $A$2:A165, A165)</f>
        <v>1268637.3249899994</v>
      </c>
      <c r="F165" s="10">
        <f t="shared" si="12"/>
        <v>0.82078076493293073</v>
      </c>
      <c r="G165" t="str">
        <f t="shared" si="13"/>
        <v>B</v>
      </c>
    </row>
    <row r="166" spans="1:7" x14ac:dyDescent="0.3">
      <c r="A166" t="str">
        <f t="shared" si="14"/>
        <v>Components</v>
      </c>
      <c r="B166" t="s">
        <v>771</v>
      </c>
      <c r="C166" s="8">
        <v>11995.153920000001</v>
      </c>
      <c r="D166" s="8">
        <f t="shared" si="11"/>
        <v>1545646.997579999</v>
      </c>
      <c r="E166" s="8">
        <f>SUMIFS($C$2:C166, $A$2:A166, A166)</f>
        <v>1280632.4789099994</v>
      </c>
      <c r="F166" s="10">
        <f t="shared" si="12"/>
        <v>0.82854136870518968</v>
      </c>
      <c r="G166" t="str">
        <f t="shared" si="13"/>
        <v>B</v>
      </c>
    </row>
    <row r="167" spans="1:7" x14ac:dyDescent="0.3">
      <c r="A167" t="str">
        <f t="shared" si="14"/>
        <v>Components</v>
      </c>
      <c r="B167" t="s">
        <v>1127</v>
      </c>
      <c r="C167" s="8">
        <v>19800.88896</v>
      </c>
      <c r="D167" s="8">
        <f t="shared" si="11"/>
        <v>1545646.997579999</v>
      </c>
      <c r="E167" s="8">
        <f>SUMIFS($C$2:C167, $A$2:A167, A167)</f>
        <v>1300433.3678699993</v>
      </c>
      <c r="F167" s="10">
        <f t="shared" si="12"/>
        <v>0.84135211332605198</v>
      </c>
      <c r="G167" t="str">
        <f t="shared" si="13"/>
        <v>B</v>
      </c>
    </row>
    <row r="168" spans="1:7" x14ac:dyDescent="0.3">
      <c r="A168" t="str">
        <f t="shared" si="14"/>
        <v>Components</v>
      </c>
      <c r="B168" t="s">
        <v>1170</v>
      </c>
      <c r="C168" s="8">
        <v>7340.3891399999993</v>
      </c>
      <c r="D168" s="8">
        <f t="shared" si="11"/>
        <v>1545646.997579999</v>
      </c>
      <c r="E168" s="8">
        <f>SUMIFS($C$2:C168, $A$2:A168, A168)</f>
        <v>1307773.7570099994</v>
      </c>
      <c r="F168" s="10">
        <f t="shared" si="12"/>
        <v>0.84610118549550128</v>
      </c>
      <c r="G168" t="str">
        <f t="shared" si="13"/>
        <v>B</v>
      </c>
    </row>
    <row r="169" spans="1:7" x14ac:dyDescent="0.3">
      <c r="A169" t="str">
        <f t="shared" si="14"/>
        <v>Components</v>
      </c>
      <c r="B169" t="s">
        <v>1137</v>
      </c>
      <c r="C169" s="8">
        <v>7832.0010999999995</v>
      </c>
      <c r="D169" s="8">
        <f t="shared" si="11"/>
        <v>1545646.997579999</v>
      </c>
      <c r="E169" s="8">
        <f>SUMIFS($C$2:C169, $A$2:A169, A169)</f>
        <v>1315605.7581099994</v>
      </c>
      <c r="F169" s="10">
        <f t="shared" si="12"/>
        <v>0.85116831991381436</v>
      </c>
      <c r="G169" t="str">
        <f t="shared" si="13"/>
        <v>B</v>
      </c>
    </row>
    <row r="170" spans="1:7" x14ac:dyDescent="0.3">
      <c r="A170" t="str">
        <f t="shared" si="14"/>
        <v>Components</v>
      </c>
      <c r="B170" t="s">
        <v>1023</v>
      </c>
      <c r="C170" s="8">
        <v>10456.416880000001</v>
      </c>
      <c r="D170" s="8">
        <f t="shared" si="11"/>
        <v>1545646.997579999</v>
      </c>
      <c r="E170" s="8">
        <f>SUMIFS($C$2:C170, $A$2:A170, A170)</f>
        <v>1326062.1749899993</v>
      </c>
      <c r="F170" s="10">
        <f t="shared" si="12"/>
        <v>0.85793339427838244</v>
      </c>
      <c r="G170" t="str">
        <f t="shared" si="13"/>
        <v>B</v>
      </c>
    </row>
    <row r="171" spans="1:7" x14ac:dyDescent="0.3">
      <c r="A171" t="str">
        <f t="shared" si="14"/>
        <v>Components</v>
      </c>
      <c r="B171" t="s">
        <v>1210</v>
      </c>
      <c r="C171" s="8">
        <v>4212.3745999999992</v>
      </c>
      <c r="D171" s="8">
        <f t="shared" si="11"/>
        <v>1545646.997579999</v>
      </c>
      <c r="E171" s="8">
        <f>SUMIFS($C$2:C171, $A$2:A171, A171)</f>
        <v>1330274.5495899993</v>
      </c>
      <c r="F171" s="10">
        <f t="shared" si="12"/>
        <v>0.8606587090537452</v>
      </c>
      <c r="G171" t="str">
        <f t="shared" si="13"/>
        <v>B</v>
      </c>
    </row>
    <row r="172" spans="1:7" x14ac:dyDescent="0.3">
      <c r="A172" t="str">
        <f t="shared" si="14"/>
        <v>Components</v>
      </c>
      <c r="B172" t="s">
        <v>971</v>
      </c>
      <c r="C172" s="8">
        <v>139277.83032000001</v>
      </c>
      <c r="D172" s="8">
        <f t="shared" si="11"/>
        <v>1545646.997579999</v>
      </c>
      <c r="E172" s="8">
        <f>SUMIFS($C$2:C172, $A$2:A172, A172)</f>
        <v>1469552.3799099992</v>
      </c>
      <c r="F172" s="10">
        <f t="shared" si="12"/>
        <v>0.95076843691403001</v>
      </c>
      <c r="G172" t="str">
        <f t="shared" si="13"/>
        <v>C</v>
      </c>
    </row>
    <row r="173" spans="1:7" x14ac:dyDescent="0.3">
      <c r="A173" t="str">
        <f t="shared" si="14"/>
        <v>Components</v>
      </c>
      <c r="B173" t="s">
        <v>1319</v>
      </c>
      <c r="C173" s="8">
        <v>25131.155999999999</v>
      </c>
      <c r="D173" s="8">
        <f t="shared" si="11"/>
        <v>1545646.997579999</v>
      </c>
      <c r="E173" s="8">
        <f>SUMIFS($C$2:C173, $A$2:A173, A173)</f>
        <v>1494683.5359099992</v>
      </c>
      <c r="F173" s="10">
        <f t="shared" si="12"/>
        <v>0.96702774841228767</v>
      </c>
      <c r="G173" t="str">
        <f t="shared" si="13"/>
        <v>C</v>
      </c>
    </row>
    <row r="174" spans="1:7" x14ac:dyDescent="0.3">
      <c r="A174" t="str">
        <f t="shared" si="14"/>
        <v>Components</v>
      </c>
      <c r="B174" t="s">
        <v>911</v>
      </c>
      <c r="C174" s="8">
        <v>321.93290999999999</v>
      </c>
      <c r="D174" s="8">
        <f t="shared" si="11"/>
        <v>1545646.997579999</v>
      </c>
      <c r="E174" s="8">
        <f>SUMIFS($C$2:C174, $A$2:A174, A174)</f>
        <v>1495005.4688199991</v>
      </c>
      <c r="F174" s="10">
        <f t="shared" si="12"/>
        <v>0.96723603200518049</v>
      </c>
      <c r="G174" t="str">
        <f t="shared" si="13"/>
        <v>C</v>
      </c>
    </row>
    <row r="175" spans="1:7" x14ac:dyDescent="0.3">
      <c r="A175" t="str">
        <f t="shared" si="14"/>
        <v>Components</v>
      </c>
      <c r="B175" t="s">
        <v>1034</v>
      </c>
      <c r="C175" s="8">
        <v>25577.274079999999</v>
      </c>
      <c r="D175" s="8">
        <f t="shared" si="11"/>
        <v>1545646.997579999</v>
      </c>
      <c r="E175" s="8">
        <f>SUMIFS($C$2:C175, $A$2:A175, A175)</f>
        <v>1520582.742899999</v>
      </c>
      <c r="F175" s="10">
        <f t="shared" si="12"/>
        <v>0.98378397220112823</v>
      </c>
      <c r="G175" t="str">
        <f t="shared" si="13"/>
        <v>C</v>
      </c>
    </row>
    <row r="176" spans="1:7" x14ac:dyDescent="0.3">
      <c r="A176" t="str">
        <f t="shared" si="14"/>
        <v>Components</v>
      </c>
      <c r="B176" t="s">
        <v>1001</v>
      </c>
      <c r="C176" s="8">
        <v>17594.028880000002</v>
      </c>
      <c r="D176" s="8">
        <f t="shared" si="11"/>
        <v>1545646.997579999</v>
      </c>
      <c r="E176" s="8">
        <f>SUMIFS($C$2:C176, $A$2:A176, A176)</f>
        <v>1538176.7717799991</v>
      </c>
      <c r="F176" s="10">
        <f t="shared" si="12"/>
        <v>0.99516692633460557</v>
      </c>
      <c r="G176" t="str">
        <f t="shared" si="13"/>
        <v>C</v>
      </c>
    </row>
    <row r="177" spans="1:7" x14ac:dyDescent="0.3">
      <c r="A177" t="str">
        <f t="shared" si="14"/>
        <v>Components</v>
      </c>
      <c r="B177" t="s">
        <v>1293</v>
      </c>
      <c r="C177" s="8">
        <v>6766.9829999999993</v>
      </c>
      <c r="D177" s="8">
        <f t="shared" si="11"/>
        <v>1545646.997579999</v>
      </c>
      <c r="E177" s="8">
        <f>SUMIFS($C$2:C177, $A$2:A177, A177)</f>
        <v>1544943.7547799991</v>
      </c>
      <c r="F177" s="10">
        <f t="shared" si="12"/>
        <v>0.99954501719920463</v>
      </c>
      <c r="G177" t="str">
        <f t="shared" si="13"/>
        <v>C</v>
      </c>
    </row>
    <row r="178" spans="1:7" x14ac:dyDescent="0.3">
      <c r="A178" t="str">
        <f t="shared" si="14"/>
        <v>Components</v>
      </c>
      <c r="B178" t="s">
        <v>1057</v>
      </c>
      <c r="C178" s="8">
        <v>703.2428000000001</v>
      </c>
      <c r="D178" s="8">
        <f t="shared" si="11"/>
        <v>1545646.997579999</v>
      </c>
      <c r="E178" s="8">
        <f>SUMIFS($C$2:C178, $A$2:A178, A178)</f>
        <v>1545646.997579999</v>
      </c>
      <c r="F178" s="10">
        <f t="shared" si="12"/>
        <v>1</v>
      </c>
      <c r="G178" t="str">
        <f t="shared" si="13"/>
        <v>C</v>
      </c>
    </row>
    <row r="179" spans="1:7" x14ac:dyDescent="0.3">
      <c r="A179" t="s">
        <v>731</v>
      </c>
      <c r="B179" t="s">
        <v>1209</v>
      </c>
      <c r="C179" s="8">
        <v>1009.2969000000002</v>
      </c>
      <c r="D179" s="8">
        <f t="shared" si="11"/>
        <v>1711094.3776</v>
      </c>
      <c r="E179" s="8">
        <f>SUMIFS($C$2:C179, $A$2:A179, A179)</f>
        <v>1009.2969000000002</v>
      </c>
      <c r="F179" s="10">
        <f t="shared" si="12"/>
        <v>5.8985460604204143E-4</v>
      </c>
      <c r="G179" t="str">
        <f t="shared" si="13"/>
        <v>A</v>
      </c>
    </row>
    <row r="180" spans="1:7" x14ac:dyDescent="0.3">
      <c r="A180" t="str">
        <f t="shared" ref="A180:A211" si="15">A179</f>
        <v>Laptops</v>
      </c>
      <c r="B180" t="s">
        <v>1211</v>
      </c>
      <c r="C180" s="8">
        <v>41914.215840000004</v>
      </c>
      <c r="D180" s="8">
        <f t="shared" si="11"/>
        <v>1711094.3776</v>
      </c>
      <c r="E180" s="8">
        <f>SUMIFS($C$2:C180, $A$2:A180, A180)</f>
        <v>42923.512740000006</v>
      </c>
      <c r="F180" s="10">
        <f t="shared" si="12"/>
        <v>2.508541510153578E-2</v>
      </c>
      <c r="G180" t="str">
        <f t="shared" si="13"/>
        <v>A</v>
      </c>
    </row>
    <row r="181" spans="1:7" x14ac:dyDescent="0.3">
      <c r="A181" t="str">
        <f t="shared" si="15"/>
        <v>Laptops</v>
      </c>
      <c r="B181" t="s">
        <v>1267</v>
      </c>
      <c r="C181" s="8">
        <v>42433.254400000005</v>
      </c>
      <c r="D181" s="8">
        <f t="shared" si="11"/>
        <v>1711094.3776</v>
      </c>
      <c r="E181" s="8">
        <f>SUMIFS($C$2:C181, $A$2:A181, A181)</f>
        <v>85356.767140000011</v>
      </c>
      <c r="F181" s="10">
        <f t="shared" si="12"/>
        <v>4.9884312786839004E-2</v>
      </c>
      <c r="G181" t="str">
        <f t="shared" si="13"/>
        <v>A</v>
      </c>
    </row>
    <row r="182" spans="1:7" x14ac:dyDescent="0.3">
      <c r="A182" t="str">
        <f t="shared" si="15"/>
        <v>Laptops</v>
      </c>
      <c r="B182" t="s">
        <v>900</v>
      </c>
      <c r="C182" s="8">
        <v>14448.298699999998</v>
      </c>
      <c r="D182" s="8">
        <f t="shared" si="11"/>
        <v>1711094.3776</v>
      </c>
      <c r="E182" s="8">
        <f>SUMIFS($C$2:C182, $A$2:A182, A182)</f>
        <v>99805.06584000001</v>
      </c>
      <c r="F182" s="10">
        <f t="shared" si="12"/>
        <v>5.8328206290986534E-2</v>
      </c>
      <c r="G182" t="str">
        <f t="shared" si="13"/>
        <v>A</v>
      </c>
    </row>
    <row r="183" spans="1:7" x14ac:dyDescent="0.3">
      <c r="A183" t="str">
        <f t="shared" si="15"/>
        <v>Laptops</v>
      </c>
      <c r="B183" t="s">
        <v>879</v>
      </c>
      <c r="C183" s="8">
        <v>12954.358080000002</v>
      </c>
      <c r="D183" s="8">
        <f t="shared" si="11"/>
        <v>1711094.3776</v>
      </c>
      <c r="E183" s="8">
        <f>SUMIFS($C$2:C183, $A$2:A183, A183)</f>
        <v>112759.42392000002</v>
      </c>
      <c r="F183" s="10">
        <f t="shared" si="12"/>
        <v>6.5899009076376983E-2</v>
      </c>
      <c r="G183" t="str">
        <f t="shared" si="13"/>
        <v>A</v>
      </c>
    </row>
    <row r="184" spans="1:7" x14ac:dyDescent="0.3">
      <c r="A184" t="str">
        <f t="shared" si="15"/>
        <v>Laptops</v>
      </c>
      <c r="B184" t="s">
        <v>1029</v>
      </c>
      <c r="C184" s="8">
        <v>20455.985130000001</v>
      </c>
      <c r="D184" s="8">
        <f t="shared" si="11"/>
        <v>1711094.3776</v>
      </c>
      <c r="E184" s="8">
        <f>SUMIFS($C$2:C184, $A$2:A184, A184)</f>
        <v>133215.40905000002</v>
      </c>
      <c r="F184" s="10">
        <f t="shared" si="12"/>
        <v>7.7853922491902192E-2</v>
      </c>
      <c r="G184" t="str">
        <f t="shared" si="13"/>
        <v>A</v>
      </c>
    </row>
    <row r="185" spans="1:7" x14ac:dyDescent="0.3">
      <c r="A185" t="str">
        <f t="shared" si="15"/>
        <v>Laptops</v>
      </c>
      <c r="B185" t="s">
        <v>749</v>
      </c>
      <c r="C185" s="8">
        <v>7090.5672000000004</v>
      </c>
      <c r="D185" s="8">
        <f t="shared" si="11"/>
        <v>1711094.3776</v>
      </c>
      <c r="E185" s="8">
        <f>SUMIFS($C$2:C185, $A$2:A185, A185)</f>
        <v>140305.97625000001</v>
      </c>
      <c r="F185" s="10">
        <f t="shared" si="12"/>
        <v>8.199780099026141E-2</v>
      </c>
      <c r="G185" t="str">
        <f t="shared" si="13"/>
        <v>A</v>
      </c>
    </row>
    <row r="186" spans="1:7" x14ac:dyDescent="0.3">
      <c r="A186" t="str">
        <f t="shared" si="15"/>
        <v>Laptops</v>
      </c>
      <c r="B186" t="s">
        <v>1261</v>
      </c>
      <c r="C186" s="8">
        <v>58526.83122</v>
      </c>
      <c r="D186" s="8">
        <f t="shared" si="11"/>
        <v>1711094.3776</v>
      </c>
      <c r="E186" s="8">
        <f>SUMIFS($C$2:C186, $A$2:A186, A186)</f>
        <v>198832.80747</v>
      </c>
      <c r="F186" s="10">
        <f t="shared" si="12"/>
        <v>0.11620212775690672</v>
      </c>
      <c r="G186" t="str">
        <f t="shared" si="13"/>
        <v>A</v>
      </c>
    </row>
    <row r="187" spans="1:7" x14ac:dyDescent="0.3">
      <c r="A187" t="str">
        <f t="shared" si="15"/>
        <v>Laptops</v>
      </c>
      <c r="B187" t="s">
        <v>1179</v>
      </c>
      <c r="C187" s="8">
        <v>9771.4483199999995</v>
      </c>
      <c r="D187" s="8">
        <f t="shared" si="11"/>
        <v>1711094.3776</v>
      </c>
      <c r="E187" s="8">
        <f>SUMIFS($C$2:C187, $A$2:A187, A187)</f>
        <v>208604.25579</v>
      </c>
      <c r="F187" s="10">
        <f t="shared" si="12"/>
        <v>0.12191277028365358</v>
      </c>
      <c r="G187" t="str">
        <f t="shared" si="13"/>
        <v>A</v>
      </c>
    </row>
    <row r="188" spans="1:7" x14ac:dyDescent="0.3">
      <c r="A188" t="str">
        <f t="shared" si="15"/>
        <v>Laptops</v>
      </c>
      <c r="B188" t="s">
        <v>1316</v>
      </c>
      <c r="C188" s="8">
        <v>3823.6151599999998</v>
      </c>
      <c r="D188" s="8">
        <f t="shared" si="11"/>
        <v>1711094.3776</v>
      </c>
      <c r="E188" s="8">
        <f>SUMIFS($C$2:C188, $A$2:A188, A188)</f>
        <v>212427.87094999998</v>
      </c>
      <c r="F188" s="10">
        <f t="shared" si="12"/>
        <v>0.12414737242486512</v>
      </c>
      <c r="G188" t="str">
        <f t="shared" si="13"/>
        <v>A</v>
      </c>
    </row>
    <row r="189" spans="1:7" x14ac:dyDescent="0.3">
      <c r="A189" t="str">
        <f t="shared" si="15"/>
        <v>Laptops</v>
      </c>
      <c r="B189" t="s">
        <v>1273</v>
      </c>
      <c r="C189" s="8">
        <v>19581.87</v>
      </c>
      <c r="D189" s="8">
        <f t="shared" si="11"/>
        <v>1711094.3776</v>
      </c>
      <c r="E189" s="8">
        <f>SUMIFS($C$2:C189, $A$2:A189, A189)</f>
        <v>232009.74094999998</v>
      </c>
      <c r="F189" s="10">
        <f t="shared" si="12"/>
        <v>0.13559143434006218</v>
      </c>
      <c r="G189" t="str">
        <f t="shared" si="13"/>
        <v>A</v>
      </c>
    </row>
    <row r="190" spans="1:7" x14ac:dyDescent="0.3">
      <c r="A190" t="str">
        <f t="shared" si="15"/>
        <v>Laptops</v>
      </c>
      <c r="B190" t="s">
        <v>1083</v>
      </c>
      <c r="C190" s="8">
        <v>12236.874600000001</v>
      </c>
      <c r="D190" s="8">
        <f t="shared" si="11"/>
        <v>1711094.3776</v>
      </c>
      <c r="E190" s="8">
        <f>SUMIFS($C$2:C190, $A$2:A190, A190)</f>
        <v>244246.61554999999</v>
      </c>
      <c r="F190" s="10">
        <f t="shared" si="12"/>
        <v>0.14274292449758558</v>
      </c>
      <c r="G190" t="str">
        <f t="shared" si="13"/>
        <v>A</v>
      </c>
    </row>
    <row r="191" spans="1:7" x14ac:dyDescent="0.3">
      <c r="A191" t="str">
        <f t="shared" si="15"/>
        <v>Laptops</v>
      </c>
      <c r="B191" t="s">
        <v>853</v>
      </c>
      <c r="C191" s="8">
        <v>592.92849000000001</v>
      </c>
      <c r="D191" s="8">
        <f t="shared" si="11"/>
        <v>1711094.3776</v>
      </c>
      <c r="E191" s="8">
        <f>SUMIFS($C$2:C191, $A$2:A191, A191)</f>
        <v>244839.54403999998</v>
      </c>
      <c r="F191" s="10">
        <f t="shared" si="12"/>
        <v>0.14308944453631753</v>
      </c>
      <c r="G191" t="str">
        <f t="shared" si="13"/>
        <v>A</v>
      </c>
    </row>
    <row r="192" spans="1:7" x14ac:dyDescent="0.3">
      <c r="A192" t="str">
        <f t="shared" si="15"/>
        <v>Laptops</v>
      </c>
      <c r="B192" t="s">
        <v>1013</v>
      </c>
      <c r="C192" s="8">
        <v>8907.6924999999992</v>
      </c>
      <c r="D192" s="8">
        <f t="shared" si="11"/>
        <v>1711094.3776</v>
      </c>
      <c r="E192" s="8">
        <f>SUMIFS($C$2:C192, $A$2:A192, A192)</f>
        <v>253747.23653999998</v>
      </c>
      <c r="F192" s="10">
        <f t="shared" si="12"/>
        <v>0.14829528976415005</v>
      </c>
      <c r="G192" t="str">
        <f t="shared" si="13"/>
        <v>A</v>
      </c>
    </row>
    <row r="193" spans="1:7" x14ac:dyDescent="0.3">
      <c r="A193" t="str">
        <f t="shared" si="15"/>
        <v>Laptops</v>
      </c>
      <c r="B193" t="s">
        <v>980</v>
      </c>
      <c r="C193" s="8">
        <v>9774.3888000000006</v>
      </c>
      <c r="D193" s="8">
        <f t="shared" si="11"/>
        <v>1711094.3776</v>
      </c>
      <c r="E193" s="8">
        <f>SUMIFS($C$2:C193, $A$2:A193, A193)</f>
        <v>263521.62533999997</v>
      </c>
      <c r="F193" s="10">
        <f t="shared" si="12"/>
        <v>0.15400765077004014</v>
      </c>
      <c r="G193" t="str">
        <f t="shared" si="13"/>
        <v>A</v>
      </c>
    </row>
    <row r="194" spans="1:7" x14ac:dyDescent="0.3">
      <c r="A194" t="str">
        <f t="shared" si="15"/>
        <v>Laptops</v>
      </c>
      <c r="B194" t="s">
        <v>1118</v>
      </c>
      <c r="C194" s="8">
        <v>22064.910300000003</v>
      </c>
      <c r="D194" s="8">
        <f t="shared" si="11"/>
        <v>1711094.3776</v>
      </c>
      <c r="E194" s="8">
        <f>SUMIFS($C$2:C194, $A$2:A194, A194)</f>
        <v>285586.53563999996</v>
      </c>
      <c r="F194" s="10">
        <f t="shared" si="12"/>
        <v>0.16690285432447438</v>
      </c>
      <c r="G194" t="str">
        <f t="shared" si="13"/>
        <v>A</v>
      </c>
    </row>
    <row r="195" spans="1:7" x14ac:dyDescent="0.3">
      <c r="A195" t="str">
        <f t="shared" si="15"/>
        <v>Laptops</v>
      </c>
      <c r="B195" t="s">
        <v>973</v>
      </c>
      <c r="C195" s="8">
        <v>3823.5108</v>
      </c>
      <c r="D195" s="8">
        <f t="shared" ref="D195:D258" si="16">SUMIFS($C$2:$C$630, $A$2:$A$630, $A195)</f>
        <v>1711094.3776</v>
      </c>
      <c r="E195" s="8">
        <f>SUMIFS($C$2:C195, $A$2:A195, A195)</f>
        <v>289410.04643999995</v>
      </c>
      <c r="F195" s="10">
        <f t="shared" ref="F195:F258" si="17">E195/D195</f>
        <v>0.1691373954754791</v>
      </c>
      <c r="G195" t="str">
        <f t="shared" ref="G195:G258" si="18">IF(F195&lt;=0.8,"A",IF(F195&lt;=0.95,"B","C"))</f>
        <v>A</v>
      </c>
    </row>
    <row r="196" spans="1:7" x14ac:dyDescent="0.3">
      <c r="A196" t="str">
        <f t="shared" si="15"/>
        <v>Laptops</v>
      </c>
      <c r="B196" t="s">
        <v>1104</v>
      </c>
      <c r="C196" s="8">
        <v>4133.25108</v>
      </c>
      <c r="D196" s="8">
        <f t="shared" si="16"/>
        <v>1711094.3776</v>
      </c>
      <c r="E196" s="8">
        <f>SUMIFS($C$2:C196, $A$2:A196, A196)</f>
        <v>293543.29751999996</v>
      </c>
      <c r="F196" s="10">
        <f t="shared" si="17"/>
        <v>0.17155295544347884</v>
      </c>
      <c r="G196" t="str">
        <f t="shared" si="18"/>
        <v>A</v>
      </c>
    </row>
    <row r="197" spans="1:7" x14ac:dyDescent="0.3">
      <c r="A197" t="str">
        <f t="shared" si="15"/>
        <v>Laptops</v>
      </c>
      <c r="B197" t="s">
        <v>1363</v>
      </c>
      <c r="C197" s="8">
        <v>266.17821999999995</v>
      </c>
      <c r="D197" s="8">
        <f t="shared" si="16"/>
        <v>1711094.3776</v>
      </c>
      <c r="E197" s="8">
        <f>SUMIFS($C$2:C197, $A$2:A197, A197)</f>
        <v>293809.47573999997</v>
      </c>
      <c r="F197" s="10">
        <f t="shared" si="17"/>
        <v>0.17170851566475276</v>
      </c>
      <c r="G197" t="str">
        <f t="shared" si="18"/>
        <v>A</v>
      </c>
    </row>
    <row r="198" spans="1:7" x14ac:dyDescent="0.3">
      <c r="A198" t="str">
        <f t="shared" si="15"/>
        <v>Laptops</v>
      </c>
      <c r="B198" t="s">
        <v>1215</v>
      </c>
      <c r="C198" s="8">
        <v>36161.097000000002</v>
      </c>
      <c r="D198" s="8">
        <f t="shared" si="16"/>
        <v>1711094.3776</v>
      </c>
      <c r="E198" s="8">
        <f>SUMIFS($C$2:C198, $A$2:A198, A198)</f>
        <v>329970.57273999997</v>
      </c>
      <c r="F198" s="10">
        <f t="shared" si="17"/>
        <v>0.19284183097066823</v>
      </c>
      <c r="G198" t="str">
        <f t="shared" si="18"/>
        <v>A</v>
      </c>
    </row>
    <row r="199" spans="1:7" x14ac:dyDescent="0.3">
      <c r="A199" t="str">
        <f t="shared" si="15"/>
        <v>Laptops</v>
      </c>
      <c r="B199" t="s">
        <v>880</v>
      </c>
      <c r="C199" s="8">
        <v>3562.9028999999996</v>
      </c>
      <c r="D199" s="8">
        <f t="shared" si="16"/>
        <v>1711094.3776</v>
      </c>
      <c r="E199" s="8">
        <f>SUMIFS($C$2:C199, $A$2:A199, A199)</f>
        <v>333533.47563999996</v>
      </c>
      <c r="F199" s="10">
        <f t="shared" si="17"/>
        <v>0.19492406731405296</v>
      </c>
      <c r="G199" t="str">
        <f t="shared" si="18"/>
        <v>A</v>
      </c>
    </row>
    <row r="200" spans="1:7" x14ac:dyDescent="0.3">
      <c r="A200" t="str">
        <f t="shared" si="15"/>
        <v>Laptops</v>
      </c>
      <c r="B200" t="s">
        <v>753</v>
      </c>
      <c r="C200" s="8">
        <v>39263.702919999996</v>
      </c>
      <c r="D200" s="8">
        <f t="shared" si="16"/>
        <v>1711094.3776</v>
      </c>
      <c r="E200" s="8">
        <f>SUMIFS($C$2:C200, $A$2:A200, A200)</f>
        <v>372797.17855999997</v>
      </c>
      <c r="F200" s="10">
        <f t="shared" si="17"/>
        <v>0.21787061160407145</v>
      </c>
      <c r="G200" t="str">
        <f t="shared" si="18"/>
        <v>A</v>
      </c>
    </row>
    <row r="201" spans="1:7" x14ac:dyDescent="0.3">
      <c r="A201" t="str">
        <f t="shared" si="15"/>
        <v>Laptops</v>
      </c>
      <c r="B201" t="s">
        <v>798</v>
      </c>
      <c r="C201" s="8">
        <v>26304.275999999998</v>
      </c>
      <c r="D201" s="8">
        <f t="shared" si="16"/>
        <v>1711094.3776</v>
      </c>
      <c r="E201" s="8">
        <f>SUMIFS($C$2:C201, $A$2:A201, A201)</f>
        <v>399101.45455999998</v>
      </c>
      <c r="F201" s="10">
        <f t="shared" si="17"/>
        <v>0.23324339077063891</v>
      </c>
      <c r="G201" t="str">
        <f t="shared" si="18"/>
        <v>A</v>
      </c>
    </row>
    <row r="202" spans="1:7" x14ac:dyDescent="0.3">
      <c r="A202" t="str">
        <f t="shared" si="15"/>
        <v>Laptops</v>
      </c>
      <c r="B202" t="s">
        <v>998</v>
      </c>
      <c r="C202" s="8">
        <v>40139.874619999995</v>
      </c>
      <c r="D202" s="8">
        <f t="shared" si="16"/>
        <v>1711094.3776</v>
      </c>
      <c r="E202" s="8">
        <f>SUMIFS($C$2:C202, $A$2:A202, A202)</f>
        <v>439241.32918</v>
      </c>
      <c r="F202" s="10">
        <f t="shared" si="17"/>
        <v>0.25670198846429776</v>
      </c>
      <c r="G202" t="str">
        <f t="shared" si="18"/>
        <v>A</v>
      </c>
    </row>
    <row r="203" spans="1:7" x14ac:dyDescent="0.3">
      <c r="A203" t="str">
        <f t="shared" si="15"/>
        <v>Laptops</v>
      </c>
      <c r="B203" t="s">
        <v>1241</v>
      </c>
      <c r="C203" s="8">
        <v>3921.1744000000008</v>
      </c>
      <c r="D203" s="8">
        <f t="shared" si="16"/>
        <v>1711094.3776</v>
      </c>
      <c r="E203" s="8">
        <f>SUMIFS($C$2:C203, $A$2:A203, A203)</f>
        <v>443162.50358000002</v>
      </c>
      <c r="F203" s="10">
        <f t="shared" si="17"/>
        <v>0.25899360630334411</v>
      </c>
      <c r="G203" t="str">
        <f t="shared" si="18"/>
        <v>A</v>
      </c>
    </row>
    <row r="204" spans="1:7" x14ac:dyDescent="0.3">
      <c r="A204" t="str">
        <f t="shared" si="15"/>
        <v>Laptops</v>
      </c>
      <c r="B204" t="s">
        <v>1305</v>
      </c>
      <c r="C204" s="8">
        <v>19139.594240000002</v>
      </c>
      <c r="D204" s="8">
        <f t="shared" si="16"/>
        <v>1711094.3776</v>
      </c>
      <c r="E204" s="8">
        <f>SUMIFS($C$2:C204, $A$2:A204, A204)</f>
        <v>462302.09782000002</v>
      </c>
      <c r="F204" s="10">
        <f t="shared" si="17"/>
        <v>0.27017919284407332</v>
      </c>
      <c r="G204" t="str">
        <f t="shared" si="18"/>
        <v>A</v>
      </c>
    </row>
    <row r="205" spans="1:7" x14ac:dyDescent="0.3">
      <c r="A205" t="str">
        <f t="shared" si="15"/>
        <v>Laptops</v>
      </c>
      <c r="B205" t="s">
        <v>1079</v>
      </c>
      <c r="C205" s="8">
        <v>13637.287999999999</v>
      </c>
      <c r="D205" s="8">
        <f t="shared" si="16"/>
        <v>1711094.3776</v>
      </c>
      <c r="E205" s="8">
        <f>SUMIFS($C$2:C205, $A$2:A205, A205)</f>
        <v>475939.38582000002</v>
      </c>
      <c r="F205" s="10">
        <f t="shared" si="17"/>
        <v>0.27814911442088769</v>
      </c>
      <c r="G205" t="str">
        <f t="shared" si="18"/>
        <v>A</v>
      </c>
    </row>
    <row r="206" spans="1:7" x14ac:dyDescent="0.3">
      <c r="A206" t="str">
        <f t="shared" si="15"/>
        <v>Laptops</v>
      </c>
      <c r="B206" t="s">
        <v>833</v>
      </c>
      <c r="C206" s="8">
        <v>25502.910479999999</v>
      </c>
      <c r="D206" s="8">
        <f t="shared" si="16"/>
        <v>1711094.3776</v>
      </c>
      <c r="E206" s="8">
        <f>SUMIFS($C$2:C206, $A$2:A206, A206)</f>
        <v>501442.29630000005</v>
      </c>
      <c r="F206" s="10">
        <f t="shared" si="17"/>
        <v>0.29305355850875309</v>
      </c>
      <c r="G206" t="str">
        <f t="shared" si="18"/>
        <v>A</v>
      </c>
    </row>
    <row r="207" spans="1:7" x14ac:dyDescent="0.3">
      <c r="A207" t="str">
        <f t="shared" si="15"/>
        <v>Laptops</v>
      </c>
      <c r="B207" t="s">
        <v>787</v>
      </c>
      <c r="C207" s="8">
        <v>2518.8755800000004</v>
      </c>
      <c r="D207" s="8">
        <f t="shared" si="16"/>
        <v>1711094.3776</v>
      </c>
      <c r="E207" s="8">
        <f>SUMIFS($C$2:C207, $A$2:A207, A207)</f>
        <v>503961.17188000004</v>
      </c>
      <c r="F207" s="10">
        <f t="shared" si="17"/>
        <v>0.29452564304890161</v>
      </c>
      <c r="G207" t="str">
        <f t="shared" si="18"/>
        <v>A</v>
      </c>
    </row>
    <row r="208" spans="1:7" x14ac:dyDescent="0.3">
      <c r="A208" t="str">
        <f t="shared" si="15"/>
        <v>Laptops</v>
      </c>
      <c r="B208" t="s">
        <v>1096</v>
      </c>
      <c r="C208" s="8">
        <v>82514.711519999997</v>
      </c>
      <c r="D208" s="8">
        <f t="shared" si="16"/>
        <v>1711094.3776</v>
      </c>
      <c r="E208" s="8">
        <f>SUMIFS($C$2:C208, $A$2:A208, A208)</f>
        <v>586475.88340000005</v>
      </c>
      <c r="F208" s="10">
        <f t="shared" si="17"/>
        <v>0.3427489979965907</v>
      </c>
      <c r="G208" t="str">
        <f t="shared" si="18"/>
        <v>A</v>
      </c>
    </row>
    <row r="209" spans="1:7" x14ac:dyDescent="0.3">
      <c r="A209" t="str">
        <f t="shared" si="15"/>
        <v>Laptops</v>
      </c>
      <c r="B209" t="s">
        <v>1248</v>
      </c>
      <c r="C209" s="8">
        <v>10859.64</v>
      </c>
      <c r="D209" s="8">
        <f t="shared" si="16"/>
        <v>1711094.3776</v>
      </c>
      <c r="E209" s="8">
        <f>SUMIFS($C$2:C209, $A$2:A209, A209)</f>
        <v>597335.52340000006</v>
      </c>
      <c r="F209" s="10">
        <f t="shared" si="17"/>
        <v>0.34909560291924369</v>
      </c>
      <c r="G209" t="str">
        <f t="shared" si="18"/>
        <v>A</v>
      </c>
    </row>
    <row r="210" spans="1:7" x14ac:dyDescent="0.3">
      <c r="A210" t="str">
        <f t="shared" si="15"/>
        <v>Laptops</v>
      </c>
      <c r="B210" t="s">
        <v>1315</v>
      </c>
      <c r="C210" s="8">
        <v>40563.321749999996</v>
      </c>
      <c r="D210" s="8">
        <f t="shared" si="16"/>
        <v>1711094.3776</v>
      </c>
      <c r="E210" s="8">
        <f>SUMIFS($C$2:C210, $A$2:A210, A210)</f>
        <v>637898.84515000007</v>
      </c>
      <c r="F210" s="10">
        <f t="shared" si="17"/>
        <v>0.37280167213495496</v>
      </c>
      <c r="G210" t="str">
        <f t="shared" si="18"/>
        <v>A</v>
      </c>
    </row>
    <row r="211" spans="1:7" x14ac:dyDescent="0.3">
      <c r="A211" t="str">
        <f t="shared" si="15"/>
        <v>Laptops</v>
      </c>
      <c r="B211" t="s">
        <v>805</v>
      </c>
      <c r="C211" s="8">
        <v>6393.0952799999995</v>
      </c>
      <c r="D211" s="8">
        <f t="shared" si="16"/>
        <v>1711094.3776</v>
      </c>
      <c r="E211" s="8">
        <f>SUMIFS($C$2:C211, $A$2:A211, A211)</f>
        <v>644291.94043000008</v>
      </c>
      <c r="F211" s="10">
        <f t="shared" si="17"/>
        <v>0.37653793318735063</v>
      </c>
      <c r="G211" t="str">
        <f t="shared" si="18"/>
        <v>A</v>
      </c>
    </row>
    <row r="212" spans="1:7" x14ac:dyDescent="0.3">
      <c r="A212" t="str">
        <f t="shared" ref="A212:A243" si="19">A211</f>
        <v>Laptops</v>
      </c>
      <c r="B212" t="s">
        <v>1043</v>
      </c>
      <c r="C212" s="8">
        <v>9847.2358600000007</v>
      </c>
      <c r="D212" s="8">
        <f t="shared" si="16"/>
        <v>1711094.3776</v>
      </c>
      <c r="E212" s="8">
        <f>SUMIFS($C$2:C212, $A$2:A212, A212)</f>
        <v>654139.17629000009</v>
      </c>
      <c r="F212" s="10">
        <f t="shared" si="17"/>
        <v>0.38229286756672237</v>
      </c>
      <c r="G212" t="str">
        <f t="shared" si="18"/>
        <v>A</v>
      </c>
    </row>
    <row r="213" spans="1:7" x14ac:dyDescent="0.3">
      <c r="A213" t="str">
        <f t="shared" si="19"/>
        <v>Laptops</v>
      </c>
      <c r="B213" t="s">
        <v>1038</v>
      </c>
      <c r="C213" s="8">
        <v>5932.7856000000002</v>
      </c>
      <c r="D213" s="8">
        <f t="shared" si="16"/>
        <v>1711094.3776</v>
      </c>
      <c r="E213" s="8">
        <f>SUMIFS($C$2:C213, $A$2:A213, A213)</f>
        <v>660071.96189000004</v>
      </c>
      <c r="F213" s="10">
        <f t="shared" si="17"/>
        <v>0.38576011383768577</v>
      </c>
      <c r="G213" t="str">
        <f t="shared" si="18"/>
        <v>A</v>
      </c>
    </row>
    <row r="214" spans="1:7" x14ac:dyDescent="0.3">
      <c r="A214" t="str">
        <f t="shared" si="19"/>
        <v>Laptops</v>
      </c>
      <c r="B214" t="s">
        <v>1276</v>
      </c>
      <c r="C214" s="8">
        <v>14114.068500000001</v>
      </c>
      <c r="D214" s="8">
        <f t="shared" si="16"/>
        <v>1711094.3776</v>
      </c>
      <c r="E214" s="8">
        <f>SUMIFS($C$2:C214, $A$2:A214, A214)</f>
        <v>674186.03039000009</v>
      </c>
      <c r="F214" s="10">
        <f t="shared" si="17"/>
        <v>0.39400867609396328</v>
      </c>
      <c r="G214" t="str">
        <f t="shared" si="18"/>
        <v>A</v>
      </c>
    </row>
    <row r="215" spans="1:7" x14ac:dyDescent="0.3">
      <c r="A215" t="str">
        <f t="shared" si="19"/>
        <v>Laptops</v>
      </c>
      <c r="B215" t="s">
        <v>976</v>
      </c>
      <c r="C215" s="8">
        <v>34082.864639999993</v>
      </c>
      <c r="D215" s="8">
        <f t="shared" si="16"/>
        <v>1711094.3776</v>
      </c>
      <c r="E215" s="8">
        <f>SUMIFS($C$2:C215, $A$2:A215, A215)</f>
        <v>708268.89503000013</v>
      </c>
      <c r="F215" s="10">
        <f t="shared" si="17"/>
        <v>0.41392742814304956</v>
      </c>
      <c r="G215" t="str">
        <f t="shared" si="18"/>
        <v>A</v>
      </c>
    </row>
    <row r="216" spans="1:7" x14ac:dyDescent="0.3">
      <c r="A216" t="str">
        <f t="shared" si="19"/>
        <v>Laptops</v>
      </c>
      <c r="B216" t="s">
        <v>1191</v>
      </c>
      <c r="C216" s="8">
        <v>7643.2649999999994</v>
      </c>
      <c r="D216" s="8">
        <f t="shared" si="16"/>
        <v>1711094.3776</v>
      </c>
      <c r="E216" s="8">
        <f>SUMIFS($C$2:C216, $A$2:A216, A216)</f>
        <v>715912.16003000014</v>
      </c>
      <c r="F216" s="10">
        <f t="shared" si="17"/>
        <v>0.41839431500800472</v>
      </c>
      <c r="G216" t="str">
        <f t="shared" si="18"/>
        <v>A</v>
      </c>
    </row>
    <row r="217" spans="1:7" x14ac:dyDescent="0.3">
      <c r="A217" t="str">
        <f t="shared" si="19"/>
        <v>Laptops</v>
      </c>
      <c r="B217" t="s">
        <v>1337</v>
      </c>
      <c r="C217" s="8">
        <v>7071.6331400000008</v>
      </c>
      <c r="D217" s="8">
        <f t="shared" si="16"/>
        <v>1711094.3776</v>
      </c>
      <c r="E217" s="8">
        <f>SUMIFS($C$2:C217, $A$2:A217, A217)</f>
        <v>722983.79317000019</v>
      </c>
      <c r="F217" s="10">
        <f t="shared" si="17"/>
        <v>0.42252712803841092</v>
      </c>
      <c r="G217" t="str">
        <f t="shared" si="18"/>
        <v>A</v>
      </c>
    </row>
    <row r="218" spans="1:7" x14ac:dyDescent="0.3">
      <c r="A218" t="str">
        <f t="shared" si="19"/>
        <v>Laptops</v>
      </c>
      <c r="B218" t="s">
        <v>757</v>
      </c>
      <c r="C218" s="8">
        <v>20225.2248</v>
      </c>
      <c r="D218" s="8">
        <f t="shared" si="16"/>
        <v>1711094.3776</v>
      </c>
      <c r="E218" s="8">
        <f>SUMIFS($C$2:C218, $A$2:A218, A218)</f>
        <v>743209.01797000016</v>
      </c>
      <c r="F218" s="10">
        <f t="shared" si="17"/>
        <v>0.43434718020196722</v>
      </c>
      <c r="G218" t="str">
        <f t="shared" si="18"/>
        <v>A</v>
      </c>
    </row>
    <row r="219" spans="1:7" x14ac:dyDescent="0.3">
      <c r="A219" t="str">
        <f t="shared" si="19"/>
        <v>Laptops</v>
      </c>
      <c r="B219" t="s">
        <v>989</v>
      </c>
      <c r="C219" s="8">
        <v>24161.205600000001</v>
      </c>
      <c r="D219" s="8">
        <f t="shared" si="16"/>
        <v>1711094.3776</v>
      </c>
      <c r="E219" s="8">
        <f>SUMIFS($C$2:C219, $A$2:A219, A219)</f>
        <v>767370.22357000015</v>
      </c>
      <c r="F219" s="10">
        <f t="shared" si="17"/>
        <v>0.44846750338010122</v>
      </c>
      <c r="G219" t="str">
        <f t="shared" si="18"/>
        <v>A</v>
      </c>
    </row>
    <row r="220" spans="1:7" x14ac:dyDescent="0.3">
      <c r="A220" t="str">
        <f t="shared" si="19"/>
        <v>Laptops</v>
      </c>
      <c r="B220" t="s">
        <v>1242</v>
      </c>
      <c r="C220" s="8">
        <v>8297.4286000000011</v>
      </c>
      <c r="D220" s="8">
        <f t="shared" si="16"/>
        <v>1711094.3776</v>
      </c>
      <c r="E220" s="8">
        <f>SUMIFS($C$2:C220, $A$2:A220, A220)</f>
        <v>775667.65217000013</v>
      </c>
      <c r="F220" s="10">
        <f t="shared" si="17"/>
        <v>0.45331669738635938</v>
      </c>
      <c r="G220" t="str">
        <f t="shared" si="18"/>
        <v>A</v>
      </c>
    </row>
    <row r="221" spans="1:7" x14ac:dyDescent="0.3">
      <c r="A221" t="str">
        <f t="shared" si="19"/>
        <v>Laptops</v>
      </c>
      <c r="B221" t="s">
        <v>838</v>
      </c>
      <c r="C221" s="8">
        <v>12335.654849999999</v>
      </c>
      <c r="D221" s="8">
        <f t="shared" si="16"/>
        <v>1711094.3776</v>
      </c>
      <c r="E221" s="8">
        <f>SUMIFS($C$2:C221, $A$2:A221, A221)</f>
        <v>788003.30702000018</v>
      </c>
      <c r="F221" s="10">
        <f t="shared" si="17"/>
        <v>0.46052591682596866</v>
      </c>
      <c r="G221" t="str">
        <f t="shared" si="18"/>
        <v>A</v>
      </c>
    </row>
    <row r="222" spans="1:7" x14ac:dyDescent="0.3">
      <c r="A222" t="str">
        <f t="shared" si="19"/>
        <v>Laptops</v>
      </c>
      <c r="B222" t="s">
        <v>924</v>
      </c>
      <c r="C222" s="8">
        <v>19542.975350000001</v>
      </c>
      <c r="D222" s="8">
        <f t="shared" si="16"/>
        <v>1711094.3776</v>
      </c>
      <c r="E222" s="8">
        <f>SUMIFS($C$2:C222, $A$2:A222, A222)</f>
        <v>807546.28237000015</v>
      </c>
      <c r="F222" s="10">
        <f t="shared" si="17"/>
        <v>0.47194724787926284</v>
      </c>
      <c r="G222" t="str">
        <f t="shared" si="18"/>
        <v>A</v>
      </c>
    </row>
    <row r="223" spans="1:7" x14ac:dyDescent="0.3">
      <c r="A223" t="str">
        <f t="shared" si="19"/>
        <v>Laptops</v>
      </c>
      <c r="B223" t="s">
        <v>1297</v>
      </c>
      <c r="C223" s="8">
        <v>4229.4321199999995</v>
      </c>
      <c r="D223" s="8">
        <f t="shared" si="16"/>
        <v>1711094.3776</v>
      </c>
      <c r="E223" s="8">
        <f>SUMIFS($C$2:C223, $A$2:A223, A223)</f>
        <v>811775.71449000016</v>
      </c>
      <c r="F223" s="10">
        <f t="shared" si="17"/>
        <v>0.47441901809566217</v>
      </c>
      <c r="G223" t="str">
        <f t="shared" si="18"/>
        <v>A</v>
      </c>
    </row>
    <row r="224" spans="1:7" x14ac:dyDescent="0.3">
      <c r="A224" t="str">
        <f t="shared" si="19"/>
        <v>Laptops</v>
      </c>
      <c r="B224" t="s">
        <v>1121</v>
      </c>
      <c r="C224" s="8">
        <v>65066.934229999999</v>
      </c>
      <c r="D224" s="8">
        <f t="shared" si="16"/>
        <v>1711094.3776</v>
      </c>
      <c r="E224" s="8">
        <f>SUMIFS($C$2:C224, $A$2:A224, A224)</f>
        <v>876842.64872000017</v>
      </c>
      <c r="F224" s="10">
        <f t="shared" si="17"/>
        <v>0.51244552036332991</v>
      </c>
      <c r="G224" t="str">
        <f t="shared" si="18"/>
        <v>A</v>
      </c>
    </row>
    <row r="225" spans="1:7" x14ac:dyDescent="0.3">
      <c r="A225" t="str">
        <f t="shared" si="19"/>
        <v>Laptops</v>
      </c>
      <c r="B225" t="s">
        <v>985</v>
      </c>
      <c r="C225" s="8">
        <v>17453.3436</v>
      </c>
      <c r="D225" s="8">
        <f t="shared" si="16"/>
        <v>1711094.3776</v>
      </c>
      <c r="E225" s="8">
        <f>SUMIFS($C$2:C225, $A$2:A225, A225)</f>
        <v>894295.99232000019</v>
      </c>
      <c r="F225" s="10">
        <f t="shared" si="17"/>
        <v>0.52264562611347576</v>
      </c>
      <c r="G225" t="str">
        <f t="shared" si="18"/>
        <v>A</v>
      </c>
    </row>
    <row r="226" spans="1:7" x14ac:dyDescent="0.3">
      <c r="A226" t="str">
        <f t="shared" si="19"/>
        <v>Laptops</v>
      </c>
      <c r="B226" t="s">
        <v>885</v>
      </c>
      <c r="C226" s="8">
        <v>21572.590500000002</v>
      </c>
      <c r="D226" s="8">
        <f t="shared" si="16"/>
        <v>1711094.3776</v>
      </c>
      <c r="E226" s="8">
        <f>SUMIFS($C$2:C226, $A$2:A226, A226)</f>
        <v>915868.58282000024</v>
      </c>
      <c r="F226" s="10">
        <f t="shared" si="17"/>
        <v>0.53525310749054511</v>
      </c>
      <c r="G226" t="str">
        <f t="shared" si="18"/>
        <v>A</v>
      </c>
    </row>
    <row r="227" spans="1:7" x14ac:dyDescent="0.3">
      <c r="A227" t="str">
        <f t="shared" si="19"/>
        <v>Laptops</v>
      </c>
      <c r="B227" t="s">
        <v>1254</v>
      </c>
      <c r="C227" s="8">
        <v>64192.976999999999</v>
      </c>
      <c r="D227" s="8">
        <f t="shared" si="16"/>
        <v>1711094.3776</v>
      </c>
      <c r="E227" s="8">
        <f>SUMIFS($C$2:C227, $A$2:A227, A227)</f>
        <v>980061.5598200002</v>
      </c>
      <c r="F227" s="10">
        <f t="shared" si="17"/>
        <v>0.57276885053800797</v>
      </c>
      <c r="G227" t="str">
        <f t="shared" si="18"/>
        <v>A</v>
      </c>
    </row>
    <row r="228" spans="1:7" x14ac:dyDescent="0.3">
      <c r="A228" t="str">
        <f t="shared" si="19"/>
        <v>Laptops</v>
      </c>
      <c r="B228" t="s">
        <v>1327</v>
      </c>
      <c r="C228" s="8">
        <v>14910.609600000002</v>
      </c>
      <c r="D228" s="8">
        <f t="shared" si="16"/>
        <v>1711094.3776</v>
      </c>
      <c r="E228" s="8">
        <f>SUMIFS($C$2:C228, $A$2:A228, A228)</f>
        <v>994972.16942000017</v>
      </c>
      <c r="F228" s="10">
        <f t="shared" si="17"/>
        <v>0.58148292837918103</v>
      </c>
      <c r="G228" t="str">
        <f t="shared" si="18"/>
        <v>A</v>
      </c>
    </row>
    <row r="229" spans="1:7" x14ac:dyDescent="0.3">
      <c r="A229" t="str">
        <f t="shared" si="19"/>
        <v>Laptops</v>
      </c>
      <c r="B229" t="s">
        <v>1102</v>
      </c>
      <c r="C229" s="8">
        <v>13784.586000000001</v>
      </c>
      <c r="D229" s="8">
        <f t="shared" si="16"/>
        <v>1711094.3776</v>
      </c>
      <c r="E229" s="8">
        <f>SUMIFS($C$2:C229, $A$2:A229, A229)</f>
        <v>1008756.7554200002</v>
      </c>
      <c r="F229" s="10">
        <f t="shared" si="17"/>
        <v>0.5895389340445929</v>
      </c>
      <c r="G229" t="str">
        <f t="shared" si="18"/>
        <v>A</v>
      </c>
    </row>
    <row r="230" spans="1:7" x14ac:dyDescent="0.3">
      <c r="A230" t="str">
        <f t="shared" si="19"/>
        <v>Laptops</v>
      </c>
      <c r="B230" t="s">
        <v>790</v>
      </c>
      <c r="C230" s="8">
        <v>29659.68995</v>
      </c>
      <c r="D230" s="8">
        <f t="shared" si="16"/>
        <v>1711094.3776</v>
      </c>
      <c r="E230" s="8">
        <f>SUMIFS($C$2:C230, $A$2:A230, A230)</f>
        <v>1038416.4453700002</v>
      </c>
      <c r="F230" s="10">
        <f t="shared" si="17"/>
        <v>0.60687268859272081</v>
      </c>
      <c r="G230" t="str">
        <f t="shared" si="18"/>
        <v>A</v>
      </c>
    </row>
    <row r="231" spans="1:7" x14ac:dyDescent="0.3">
      <c r="A231" t="str">
        <f t="shared" si="19"/>
        <v>Laptops</v>
      </c>
      <c r="B231" t="s">
        <v>1143</v>
      </c>
      <c r="C231" s="8">
        <v>5323.9903199999999</v>
      </c>
      <c r="D231" s="8">
        <f t="shared" si="16"/>
        <v>1711094.3776</v>
      </c>
      <c r="E231" s="8">
        <f>SUMIFS($C$2:C231, $A$2:A231, A231)</f>
        <v>1043740.4356900002</v>
      </c>
      <c r="F231" s="10">
        <f t="shared" si="17"/>
        <v>0.6099841419349189</v>
      </c>
      <c r="G231" t="str">
        <f t="shared" si="18"/>
        <v>A</v>
      </c>
    </row>
    <row r="232" spans="1:7" x14ac:dyDescent="0.3">
      <c r="A232" t="str">
        <f t="shared" si="19"/>
        <v>Laptops</v>
      </c>
      <c r="B232" t="s">
        <v>1009</v>
      </c>
      <c r="C232" s="8">
        <v>8567.3924999999999</v>
      </c>
      <c r="D232" s="8">
        <f t="shared" si="16"/>
        <v>1711094.3776</v>
      </c>
      <c r="E232" s="8">
        <f>SUMIFS($C$2:C232, $A$2:A232, A232)</f>
        <v>1052307.8281900003</v>
      </c>
      <c r="F232" s="10">
        <f t="shared" si="17"/>
        <v>0.61499110859447681</v>
      </c>
      <c r="G232" t="str">
        <f t="shared" si="18"/>
        <v>A</v>
      </c>
    </row>
    <row r="233" spans="1:7" x14ac:dyDescent="0.3">
      <c r="A233" t="str">
        <f t="shared" si="19"/>
        <v>Laptops</v>
      </c>
      <c r="B233" t="s">
        <v>907</v>
      </c>
      <c r="C233" s="8">
        <v>31556.187599999997</v>
      </c>
      <c r="D233" s="8">
        <f t="shared" si="16"/>
        <v>1711094.3776</v>
      </c>
      <c r="E233" s="8">
        <f>SUMIFS($C$2:C233, $A$2:A233, A233)</f>
        <v>1083864.0157900003</v>
      </c>
      <c r="F233" s="10">
        <f t="shared" si="17"/>
        <v>0.63343321676402209</v>
      </c>
      <c r="G233" t="str">
        <f t="shared" si="18"/>
        <v>A</v>
      </c>
    </row>
    <row r="234" spans="1:7" x14ac:dyDescent="0.3">
      <c r="A234" t="str">
        <f t="shared" si="19"/>
        <v>Laptops</v>
      </c>
      <c r="B234" t="s">
        <v>836</v>
      </c>
      <c r="C234" s="8">
        <v>13669.81</v>
      </c>
      <c r="D234" s="8">
        <f t="shared" si="16"/>
        <v>1711094.3776</v>
      </c>
      <c r="E234" s="8">
        <f>SUMIFS($C$2:C234, $A$2:A234, A234)</f>
        <v>1097533.8257900004</v>
      </c>
      <c r="F234" s="10">
        <f t="shared" si="17"/>
        <v>0.6414221448903441</v>
      </c>
      <c r="G234" t="str">
        <f t="shared" si="18"/>
        <v>A</v>
      </c>
    </row>
    <row r="235" spans="1:7" x14ac:dyDescent="0.3">
      <c r="A235" t="str">
        <f t="shared" si="19"/>
        <v>Laptops</v>
      </c>
      <c r="B235" t="s">
        <v>1122</v>
      </c>
      <c r="C235" s="8">
        <v>434.45248000000004</v>
      </c>
      <c r="D235" s="8">
        <f t="shared" si="16"/>
        <v>1711094.3776</v>
      </c>
      <c r="E235" s="8">
        <f>SUMIFS($C$2:C235, $A$2:A235, A235)</f>
        <v>1097968.2782700004</v>
      </c>
      <c r="F235" s="10">
        <f t="shared" si="17"/>
        <v>0.64167604817334678</v>
      </c>
      <c r="G235" t="str">
        <f t="shared" si="18"/>
        <v>A</v>
      </c>
    </row>
    <row r="236" spans="1:7" x14ac:dyDescent="0.3">
      <c r="A236" t="str">
        <f t="shared" si="19"/>
        <v>Laptops</v>
      </c>
      <c r="B236" t="s">
        <v>1268</v>
      </c>
      <c r="C236" s="8">
        <v>15155.326800000001</v>
      </c>
      <c r="D236" s="8">
        <f t="shared" si="16"/>
        <v>1711094.3776</v>
      </c>
      <c r="E236" s="8">
        <f>SUMIFS($C$2:C236, $A$2:A236, A236)</f>
        <v>1113123.6050700003</v>
      </c>
      <c r="F236" s="10">
        <f t="shared" si="17"/>
        <v>0.65053314395859319</v>
      </c>
      <c r="G236" t="str">
        <f t="shared" si="18"/>
        <v>A</v>
      </c>
    </row>
    <row r="237" spans="1:7" x14ac:dyDescent="0.3">
      <c r="A237" t="str">
        <f t="shared" si="19"/>
        <v>Laptops</v>
      </c>
      <c r="B237" t="s">
        <v>1299</v>
      </c>
      <c r="C237" s="8">
        <v>44173.627960000005</v>
      </c>
      <c r="D237" s="8">
        <f t="shared" si="16"/>
        <v>1711094.3776</v>
      </c>
      <c r="E237" s="8">
        <f>SUMIFS($C$2:C237, $A$2:A237, A237)</f>
        <v>1157297.2330300002</v>
      </c>
      <c r="F237" s="10">
        <f t="shared" si="17"/>
        <v>0.6763491530217276</v>
      </c>
      <c r="G237" t="str">
        <f t="shared" si="18"/>
        <v>A</v>
      </c>
    </row>
    <row r="238" spans="1:7" x14ac:dyDescent="0.3">
      <c r="A238" t="str">
        <f t="shared" si="19"/>
        <v>Laptops</v>
      </c>
      <c r="B238" t="s">
        <v>1159</v>
      </c>
      <c r="C238" s="8">
        <v>30435.614999999998</v>
      </c>
      <c r="D238" s="8">
        <f t="shared" si="16"/>
        <v>1711094.3776</v>
      </c>
      <c r="E238" s="8">
        <f>SUMIFS($C$2:C238, $A$2:A238, A238)</f>
        <v>1187732.8480300002</v>
      </c>
      <c r="F238" s="10">
        <f t="shared" si="17"/>
        <v>0.69413637469601619</v>
      </c>
      <c r="G238" t="str">
        <f t="shared" si="18"/>
        <v>A</v>
      </c>
    </row>
    <row r="239" spans="1:7" x14ac:dyDescent="0.3">
      <c r="A239" t="str">
        <f t="shared" si="19"/>
        <v>Laptops</v>
      </c>
      <c r="B239" t="s">
        <v>786</v>
      </c>
      <c r="C239" s="8">
        <v>5785.8</v>
      </c>
      <c r="D239" s="8">
        <f t="shared" si="16"/>
        <v>1711094.3776</v>
      </c>
      <c r="E239" s="8">
        <f>SUMIFS($C$2:C239, $A$2:A239, A239)</f>
        <v>1193518.6480300003</v>
      </c>
      <c r="F239" s="10">
        <f t="shared" si="17"/>
        <v>0.69751771945159613</v>
      </c>
      <c r="G239" t="str">
        <f t="shared" si="18"/>
        <v>A</v>
      </c>
    </row>
    <row r="240" spans="1:7" x14ac:dyDescent="0.3">
      <c r="A240" t="str">
        <f t="shared" si="19"/>
        <v>Laptops</v>
      </c>
      <c r="B240" t="s">
        <v>926</v>
      </c>
      <c r="C240" s="8">
        <v>24374.594880000001</v>
      </c>
      <c r="D240" s="8">
        <f t="shared" si="16"/>
        <v>1711094.3776</v>
      </c>
      <c r="E240" s="8">
        <f>SUMIFS($C$2:C240, $A$2:A240, A240)</f>
        <v>1217893.2429100003</v>
      </c>
      <c r="F240" s="10">
        <f t="shared" si="17"/>
        <v>0.71176275187008142</v>
      </c>
      <c r="G240" t="str">
        <f t="shared" si="18"/>
        <v>A</v>
      </c>
    </row>
    <row r="241" spans="1:7" x14ac:dyDescent="0.3">
      <c r="A241" t="str">
        <f t="shared" si="19"/>
        <v>Laptops</v>
      </c>
      <c r="B241" t="s">
        <v>1141</v>
      </c>
      <c r="C241" s="8">
        <v>4679.7141600000004</v>
      </c>
      <c r="D241" s="8">
        <f t="shared" si="16"/>
        <v>1711094.3776</v>
      </c>
      <c r="E241" s="8">
        <f>SUMIFS($C$2:C241, $A$2:A241, A241)</f>
        <v>1222572.9570700002</v>
      </c>
      <c r="F241" s="10">
        <f t="shared" si="17"/>
        <v>0.71449767650151164</v>
      </c>
      <c r="G241" t="str">
        <f t="shared" si="18"/>
        <v>A</v>
      </c>
    </row>
    <row r="242" spans="1:7" x14ac:dyDescent="0.3">
      <c r="A242" t="str">
        <f t="shared" si="19"/>
        <v>Laptops</v>
      </c>
      <c r="B242" t="s">
        <v>851</v>
      </c>
      <c r="C242" s="8">
        <v>65119.329599999997</v>
      </c>
      <c r="D242" s="8">
        <f t="shared" si="16"/>
        <v>1711094.3776</v>
      </c>
      <c r="E242" s="8">
        <f>SUMIFS($C$2:C242, $A$2:A242, A242)</f>
        <v>1287692.2866700003</v>
      </c>
      <c r="F242" s="10">
        <f t="shared" si="17"/>
        <v>0.75255479973941108</v>
      </c>
      <c r="G242" t="str">
        <f t="shared" si="18"/>
        <v>A</v>
      </c>
    </row>
    <row r="243" spans="1:7" x14ac:dyDescent="0.3">
      <c r="A243" t="str">
        <f t="shared" si="19"/>
        <v>Laptops</v>
      </c>
      <c r="B243" t="s">
        <v>1130</v>
      </c>
      <c r="C243" s="8">
        <v>18641.222160000001</v>
      </c>
      <c r="D243" s="8">
        <f t="shared" si="16"/>
        <v>1711094.3776</v>
      </c>
      <c r="E243" s="8">
        <f>SUMIFS($C$2:C243, $A$2:A243, A243)</f>
        <v>1306333.5088300002</v>
      </c>
      <c r="F243" s="10">
        <f t="shared" si="17"/>
        <v>0.76344912702143175</v>
      </c>
      <c r="G243" t="str">
        <f t="shared" si="18"/>
        <v>A</v>
      </c>
    </row>
    <row r="244" spans="1:7" x14ac:dyDescent="0.3">
      <c r="A244" t="str">
        <f t="shared" ref="A244:A259" si="20">A243</f>
        <v>Laptops</v>
      </c>
      <c r="B244" t="s">
        <v>1158</v>
      </c>
      <c r="C244" s="8">
        <v>15366.983199999999</v>
      </c>
      <c r="D244" s="8">
        <f t="shared" si="16"/>
        <v>1711094.3776</v>
      </c>
      <c r="E244" s="8">
        <f>SUMIFS($C$2:C244, $A$2:A244, A244)</f>
        <v>1321700.4920300001</v>
      </c>
      <c r="F244" s="10">
        <f t="shared" si="17"/>
        <v>0.7724299193150479</v>
      </c>
      <c r="G244" t="str">
        <f t="shared" si="18"/>
        <v>A</v>
      </c>
    </row>
    <row r="245" spans="1:7" x14ac:dyDescent="0.3">
      <c r="A245" t="str">
        <f t="shared" si="20"/>
        <v>Laptops</v>
      </c>
      <c r="B245" t="s">
        <v>806</v>
      </c>
      <c r="C245" s="8">
        <v>20171.63305</v>
      </c>
      <c r="D245" s="8">
        <f t="shared" si="16"/>
        <v>1711094.3776</v>
      </c>
      <c r="E245" s="8">
        <f>SUMIFS($C$2:C245, $A$2:A245, A245)</f>
        <v>1341872.1250800001</v>
      </c>
      <c r="F245" s="10">
        <f t="shared" si="17"/>
        <v>0.78421865131841817</v>
      </c>
      <c r="G245" t="str">
        <f t="shared" si="18"/>
        <v>A</v>
      </c>
    </row>
    <row r="246" spans="1:7" x14ac:dyDescent="0.3">
      <c r="A246" t="str">
        <f t="shared" si="20"/>
        <v>Laptops</v>
      </c>
      <c r="B246" t="s">
        <v>739</v>
      </c>
      <c r="C246" s="8">
        <v>4141.7599999999993</v>
      </c>
      <c r="D246" s="8">
        <f t="shared" si="16"/>
        <v>1711094.3776</v>
      </c>
      <c r="E246" s="8">
        <f>SUMIFS($C$2:C246, $A$2:A246, A246)</f>
        <v>1346013.8850800002</v>
      </c>
      <c r="F246" s="10">
        <f t="shared" si="17"/>
        <v>0.78663918408050304</v>
      </c>
      <c r="G246" t="str">
        <f t="shared" si="18"/>
        <v>A</v>
      </c>
    </row>
    <row r="247" spans="1:7" x14ac:dyDescent="0.3">
      <c r="A247" t="str">
        <f t="shared" si="20"/>
        <v>Laptops</v>
      </c>
      <c r="B247" t="s">
        <v>1332</v>
      </c>
      <c r="C247" s="8">
        <v>33938.142760000002</v>
      </c>
      <c r="D247" s="8">
        <f t="shared" si="16"/>
        <v>1711094.3776</v>
      </c>
      <c r="E247" s="8">
        <f>SUMIFS($C$2:C247, $A$2:A247, A247)</f>
        <v>1379952.0278400001</v>
      </c>
      <c r="F247" s="10">
        <f t="shared" si="17"/>
        <v>0.80647335758039029</v>
      </c>
      <c r="G247" t="str">
        <f t="shared" si="18"/>
        <v>B</v>
      </c>
    </row>
    <row r="248" spans="1:7" x14ac:dyDescent="0.3">
      <c r="A248" t="str">
        <f t="shared" si="20"/>
        <v>Laptops</v>
      </c>
      <c r="B248" t="s">
        <v>1164</v>
      </c>
      <c r="C248" s="8">
        <v>58057.65</v>
      </c>
      <c r="D248" s="8">
        <f t="shared" si="16"/>
        <v>1711094.3776</v>
      </c>
      <c r="E248" s="8">
        <f>SUMIFS($C$2:C248, $A$2:A248, A248)</f>
        <v>1438009.67784</v>
      </c>
      <c r="F248" s="10">
        <f t="shared" si="17"/>
        <v>0.84040348484866645</v>
      </c>
      <c r="G248" t="str">
        <f t="shared" si="18"/>
        <v>B</v>
      </c>
    </row>
    <row r="249" spans="1:7" x14ac:dyDescent="0.3">
      <c r="A249" t="str">
        <f t="shared" si="20"/>
        <v>Laptops</v>
      </c>
      <c r="B249" t="s">
        <v>1155</v>
      </c>
      <c r="C249" s="8">
        <v>102122.94203999999</v>
      </c>
      <c r="D249" s="8">
        <f t="shared" si="16"/>
        <v>1711094.3776</v>
      </c>
      <c r="E249" s="8">
        <f>SUMIFS($C$2:C249, $A$2:A249, A249)</f>
        <v>1540132.6198800001</v>
      </c>
      <c r="F249" s="10">
        <f t="shared" si="17"/>
        <v>0.90008630736091089</v>
      </c>
      <c r="G249" t="str">
        <f t="shared" si="18"/>
        <v>B</v>
      </c>
    </row>
    <row r="250" spans="1:7" x14ac:dyDescent="0.3">
      <c r="A250" t="str">
        <f t="shared" si="20"/>
        <v>Laptops</v>
      </c>
      <c r="B250" t="s">
        <v>1017</v>
      </c>
      <c r="C250" s="8">
        <v>11696.156879999999</v>
      </c>
      <c r="D250" s="8">
        <f t="shared" si="16"/>
        <v>1711094.3776</v>
      </c>
      <c r="E250" s="8">
        <f>SUMIFS($C$2:C250, $A$2:A250, A250)</f>
        <v>1551828.77676</v>
      </c>
      <c r="F250" s="10">
        <f t="shared" si="17"/>
        <v>0.90692179056576194</v>
      </c>
      <c r="G250" t="str">
        <f t="shared" si="18"/>
        <v>B</v>
      </c>
    </row>
    <row r="251" spans="1:7" x14ac:dyDescent="0.3">
      <c r="A251" t="str">
        <f t="shared" si="20"/>
        <v>Laptops</v>
      </c>
      <c r="B251" t="s">
        <v>1063</v>
      </c>
      <c r="C251" s="8">
        <v>27756.432000000001</v>
      </c>
      <c r="D251" s="8">
        <f t="shared" si="16"/>
        <v>1711094.3776</v>
      </c>
      <c r="E251" s="8">
        <f>SUMIFS($C$2:C251, $A$2:A251, A251)</f>
        <v>1579585.2087600001</v>
      </c>
      <c r="F251" s="10">
        <f t="shared" si="17"/>
        <v>0.92314324062916031</v>
      </c>
      <c r="G251" t="str">
        <f t="shared" si="18"/>
        <v>B</v>
      </c>
    </row>
    <row r="252" spans="1:7" x14ac:dyDescent="0.3">
      <c r="A252" t="str">
        <f t="shared" si="20"/>
        <v>Laptops</v>
      </c>
      <c r="B252" t="s">
        <v>1120</v>
      </c>
      <c r="C252" s="8">
        <v>19773.362699999998</v>
      </c>
      <c r="D252" s="8">
        <f t="shared" si="16"/>
        <v>1711094.3776</v>
      </c>
      <c r="E252" s="8">
        <f>SUMIFS($C$2:C252, $A$2:A252, A252)</f>
        <v>1599358.57146</v>
      </c>
      <c r="F252" s="10">
        <f t="shared" si="17"/>
        <v>0.93469921495696695</v>
      </c>
      <c r="G252" t="str">
        <f t="shared" si="18"/>
        <v>B</v>
      </c>
    </row>
    <row r="253" spans="1:7" x14ac:dyDescent="0.3">
      <c r="A253" t="str">
        <f t="shared" si="20"/>
        <v>Laptops</v>
      </c>
      <c r="B253" t="s">
        <v>845</v>
      </c>
      <c r="C253" s="8">
        <v>30151.675319999998</v>
      </c>
      <c r="D253" s="8">
        <f t="shared" si="16"/>
        <v>1711094.3776</v>
      </c>
      <c r="E253" s="8">
        <f>SUMIFS($C$2:C253, $A$2:A253, A253)</f>
        <v>1629510.2467799999</v>
      </c>
      <c r="F253" s="10">
        <f t="shared" si="17"/>
        <v>0.95232049623444448</v>
      </c>
      <c r="G253" t="str">
        <f t="shared" si="18"/>
        <v>C</v>
      </c>
    </row>
    <row r="254" spans="1:7" x14ac:dyDescent="0.3">
      <c r="A254" t="str">
        <f t="shared" si="20"/>
        <v>Laptops</v>
      </c>
      <c r="B254" t="s">
        <v>958</v>
      </c>
      <c r="C254" s="8">
        <v>15490.527</v>
      </c>
      <c r="D254" s="8">
        <f t="shared" si="16"/>
        <v>1711094.3776</v>
      </c>
      <c r="E254" s="8">
        <f>SUMIFS($C$2:C254, $A$2:A254, A254)</f>
        <v>1645000.7737799999</v>
      </c>
      <c r="F254" s="10">
        <f t="shared" si="17"/>
        <v>0.96137349015622175</v>
      </c>
      <c r="G254" t="str">
        <f t="shared" si="18"/>
        <v>C</v>
      </c>
    </row>
    <row r="255" spans="1:7" x14ac:dyDescent="0.3">
      <c r="A255" t="str">
        <f t="shared" si="20"/>
        <v>Laptops</v>
      </c>
      <c r="B255" t="s">
        <v>866</v>
      </c>
      <c r="C255" s="8">
        <v>8336.8896000000004</v>
      </c>
      <c r="D255" s="8">
        <f t="shared" si="16"/>
        <v>1711094.3776</v>
      </c>
      <c r="E255" s="8">
        <f>SUMIFS($C$2:C255, $A$2:A255, A255)</f>
        <v>1653337.66338</v>
      </c>
      <c r="F255" s="10">
        <f t="shared" si="17"/>
        <v>0.96624574601138591</v>
      </c>
      <c r="G255" t="str">
        <f t="shared" si="18"/>
        <v>C</v>
      </c>
    </row>
    <row r="256" spans="1:7" x14ac:dyDescent="0.3">
      <c r="A256" t="str">
        <f t="shared" si="20"/>
        <v>Laptops</v>
      </c>
      <c r="B256" t="s">
        <v>754</v>
      </c>
      <c r="C256" s="8">
        <v>23782.310720000001</v>
      </c>
      <c r="D256" s="8">
        <f t="shared" si="16"/>
        <v>1711094.3776</v>
      </c>
      <c r="E256" s="8">
        <f>SUMIFS($C$2:C256, $A$2:A256, A256)</f>
        <v>1677119.9741</v>
      </c>
      <c r="F256" s="10">
        <f t="shared" si="17"/>
        <v>0.98014463495131521</v>
      </c>
      <c r="G256" t="str">
        <f t="shared" si="18"/>
        <v>C</v>
      </c>
    </row>
    <row r="257" spans="1:7" x14ac:dyDescent="0.3">
      <c r="A257" t="str">
        <f t="shared" si="20"/>
        <v>Laptops</v>
      </c>
      <c r="B257" t="s">
        <v>1136</v>
      </c>
      <c r="C257" s="8">
        <v>5250.4239000000007</v>
      </c>
      <c r="D257" s="8">
        <f t="shared" si="16"/>
        <v>1711094.3776</v>
      </c>
      <c r="E257" s="8">
        <f>SUMIFS($C$2:C257, $A$2:A257, A257)</f>
        <v>1682370.398</v>
      </c>
      <c r="F257" s="10">
        <f t="shared" si="17"/>
        <v>0.98321309451072558</v>
      </c>
      <c r="G257" t="str">
        <f t="shared" si="18"/>
        <v>C</v>
      </c>
    </row>
    <row r="258" spans="1:7" x14ac:dyDescent="0.3">
      <c r="A258" t="str">
        <f t="shared" si="20"/>
        <v>Laptops</v>
      </c>
      <c r="B258" t="s">
        <v>1018</v>
      </c>
      <c r="C258" s="8">
        <v>15505.479600000001</v>
      </c>
      <c r="D258" s="8">
        <f t="shared" si="16"/>
        <v>1711094.3776</v>
      </c>
      <c r="E258" s="8">
        <f>SUMIFS($C$2:C258, $A$2:A258, A258)</f>
        <v>1697875.8776</v>
      </c>
      <c r="F258" s="10">
        <f t="shared" si="17"/>
        <v>0.99227482705042813</v>
      </c>
      <c r="G258" t="str">
        <f t="shared" si="18"/>
        <v>C</v>
      </c>
    </row>
    <row r="259" spans="1:7" x14ac:dyDescent="0.3">
      <c r="A259" t="str">
        <f t="shared" si="20"/>
        <v>Laptops</v>
      </c>
      <c r="B259" t="s">
        <v>767</v>
      </c>
      <c r="C259" s="8">
        <v>13218.5</v>
      </c>
      <c r="D259" s="8">
        <f t="shared" ref="D259:D322" si="21">SUMIFS($C$2:$C$630, $A$2:$A$630, $A259)</f>
        <v>1711094.3776</v>
      </c>
      <c r="E259" s="8">
        <f>SUMIFS($C$2:C259, $A$2:A259, A259)</f>
        <v>1711094.3776</v>
      </c>
      <c r="F259" s="10">
        <f t="shared" ref="F259:F322" si="22">E259/D259</f>
        <v>1</v>
      </c>
      <c r="G259" t="str">
        <f t="shared" ref="G259:G322" si="23">IF(F259&lt;=0.8,"A",IF(F259&lt;=0.95,"B","C"))</f>
        <v>C</v>
      </c>
    </row>
    <row r="260" spans="1:7" x14ac:dyDescent="0.3">
      <c r="A260" t="s">
        <v>732</v>
      </c>
      <c r="B260" t="s">
        <v>1073</v>
      </c>
      <c r="C260" s="8">
        <v>26106.613960000002</v>
      </c>
      <c r="D260" s="8">
        <f t="shared" si="21"/>
        <v>1551152.7018699993</v>
      </c>
      <c r="E260" s="8">
        <f>SUMIFS($C$2:C260, $A$2:A260, A260)</f>
        <v>26106.613960000002</v>
      </c>
      <c r="F260" s="10">
        <f t="shared" si="22"/>
        <v>1.6830460294803378E-2</v>
      </c>
      <c r="G260" t="str">
        <f t="shared" si="23"/>
        <v>A</v>
      </c>
    </row>
    <row r="261" spans="1:7" x14ac:dyDescent="0.3">
      <c r="A261" t="str">
        <f t="shared" ref="A261:A292" si="24">A260</f>
        <v>Monitors</v>
      </c>
      <c r="B261" t="s">
        <v>1300</v>
      </c>
      <c r="C261" s="8">
        <v>25079.480689999997</v>
      </c>
      <c r="D261" s="8">
        <f t="shared" si="21"/>
        <v>1551152.7018699993</v>
      </c>
      <c r="E261" s="8">
        <f>SUMIFS($C$2:C261, $A$2:A261, A261)</f>
        <v>51186.094649999999</v>
      </c>
      <c r="F261" s="10">
        <f t="shared" si="22"/>
        <v>3.2998746408585286E-2</v>
      </c>
      <c r="G261" t="str">
        <f t="shared" si="23"/>
        <v>A</v>
      </c>
    </row>
    <row r="262" spans="1:7" x14ac:dyDescent="0.3">
      <c r="A262" t="str">
        <f t="shared" si="24"/>
        <v>Monitors</v>
      </c>
      <c r="B262" t="s">
        <v>1048</v>
      </c>
      <c r="C262" s="8">
        <v>5032.4433599999993</v>
      </c>
      <c r="D262" s="8">
        <f t="shared" si="21"/>
        <v>1551152.7018699993</v>
      </c>
      <c r="E262" s="8">
        <f>SUMIFS($C$2:C262, $A$2:A262, A262)</f>
        <v>56218.538009999997</v>
      </c>
      <c r="F262" s="10">
        <f t="shared" si="22"/>
        <v>3.6243071325102599E-2</v>
      </c>
      <c r="G262" t="str">
        <f t="shared" si="23"/>
        <v>A</v>
      </c>
    </row>
    <row r="263" spans="1:7" x14ac:dyDescent="0.3">
      <c r="A263" t="str">
        <f t="shared" si="24"/>
        <v>Monitors</v>
      </c>
      <c r="B263" t="s">
        <v>1005</v>
      </c>
      <c r="C263" s="8">
        <v>7120.6486400000003</v>
      </c>
      <c r="D263" s="8">
        <f t="shared" si="21"/>
        <v>1551152.7018699993</v>
      </c>
      <c r="E263" s="8">
        <f>SUMIFS($C$2:C263, $A$2:A263, A263)</f>
        <v>63339.186649999996</v>
      </c>
      <c r="F263" s="10">
        <f t="shared" si="22"/>
        <v>4.0833624293495505E-2</v>
      </c>
      <c r="G263" t="str">
        <f t="shared" si="23"/>
        <v>A</v>
      </c>
    </row>
    <row r="264" spans="1:7" x14ac:dyDescent="0.3">
      <c r="A264" t="str">
        <f t="shared" si="24"/>
        <v>Monitors</v>
      </c>
      <c r="B264" t="s">
        <v>1325</v>
      </c>
      <c r="C264" s="8">
        <v>5725.6496000000006</v>
      </c>
      <c r="D264" s="8">
        <f t="shared" si="21"/>
        <v>1551152.7018699993</v>
      </c>
      <c r="E264" s="8">
        <f>SUMIFS($C$2:C264, $A$2:A264, A264)</f>
        <v>69064.836249999993</v>
      </c>
      <c r="F264" s="10">
        <f t="shared" si="22"/>
        <v>4.4524846694163997E-2</v>
      </c>
      <c r="G264" t="str">
        <f t="shared" si="23"/>
        <v>A</v>
      </c>
    </row>
    <row r="265" spans="1:7" x14ac:dyDescent="0.3">
      <c r="A265" t="str">
        <f t="shared" si="24"/>
        <v>Monitors</v>
      </c>
      <c r="B265" t="s">
        <v>950</v>
      </c>
      <c r="C265" s="8">
        <v>7738.9596900000006</v>
      </c>
      <c r="D265" s="8">
        <f t="shared" si="21"/>
        <v>1551152.7018699993</v>
      </c>
      <c r="E265" s="8">
        <f>SUMIFS($C$2:C265, $A$2:A265, A265)</f>
        <v>76803.795939999996</v>
      </c>
      <c r="F265" s="10">
        <f t="shared" si="22"/>
        <v>4.951401357674768E-2</v>
      </c>
      <c r="G265" t="str">
        <f t="shared" si="23"/>
        <v>A</v>
      </c>
    </row>
    <row r="266" spans="1:7" x14ac:dyDescent="0.3">
      <c r="A266" t="str">
        <f t="shared" si="24"/>
        <v>Monitors</v>
      </c>
      <c r="B266" t="s">
        <v>920</v>
      </c>
      <c r="C266" s="8">
        <v>4831.9464600000001</v>
      </c>
      <c r="D266" s="8">
        <f t="shared" si="21"/>
        <v>1551152.7018699993</v>
      </c>
      <c r="E266" s="8">
        <f>SUMIFS($C$2:C266, $A$2:A266, A266)</f>
        <v>81635.742400000003</v>
      </c>
      <c r="F266" s="10">
        <f t="shared" si="22"/>
        <v>5.2629081780010217E-2</v>
      </c>
      <c r="G266" t="str">
        <f t="shared" si="23"/>
        <v>A</v>
      </c>
    </row>
    <row r="267" spans="1:7" x14ac:dyDescent="0.3">
      <c r="A267" t="str">
        <f t="shared" si="24"/>
        <v>Monitors</v>
      </c>
      <c r="B267" t="s">
        <v>939</v>
      </c>
      <c r="C267" s="8">
        <v>26131.70736</v>
      </c>
      <c r="D267" s="8">
        <f t="shared" si="21"/>
        <v>1551152.7018699993</v>
      </c>
      <c r="E267" s="8">
        <f>SUMIFS($C$2:C267, $A$2:A267, A267)</f>
        <v>107767.44976</v>
      </c>
      <c r="F267" s="10">
        <f t="shared" si="22"/>
        <v>6.9475719334453956E-2</v>
      </c>
      <c r="G267" t="str">
        <f t="shared" si="23"/>
        <v>A</v>
      </c>
    </row>
    <row r="268" spans="1:7" x14ac:dyDescent="0.3">
      <c r="A268" t="str">
        <f t="shared" si="24"/>
        <v>Monitors</v>
      </c>
      <c r="B268" t="s">
        <v>830</v>
      </c>
      <c r="C268" s="8">
        <v>147.00756000000001</v>
      </c>
      <c r="D268" s="8">
        <f t="shared" si="21"/>
        <v>1551152.7018699993</v>
      </c>
      <c r="E268" s="8">
        <f>SUMIFS($C$2:C268, $A$2:A268, A268)</f>
        <v>107914.45732</v>
      </c>
      <c r="F268" s="10">
        <f t="shared" si="22"/>
        <v>6.9570492440817228E-2</v>
      </c>
      <c r="G268" t="str">
        <f t="shared" si="23"/>
        <v>A</v>
      </c>
    </row>
    <row r="269" spans="1:7" x14ac:dyDescent="0.3">
      <c r="A269" t="str">
        <f t="shared" si="24"/>
        <v>Monitors</v>
      </c>
      <c r="B269" t="s">
        <v>1138</v>
      </c>
      <c r="C269" s="8">
        <v>13437.300239999999</v>
      </c>
      <c r="D269" s="8">
        <f t="shared" si="21"/>
        <v>1551152.7018699993</v>
      </c>
      <c r="E269" s="8">
        <f>SUMIFS($C$2:C269, $A$2:A269, A269)</f>
        <v>121351.75756</v>
      </c>
      <c r="F269" s="10">
        <f t="shared" si="22"/>
        <v>7.8233276075078767E-2</v>
      </c>
      <c r="G269" t="str">
        <f t="shared" si="23"/>
        <v>A</v>
      </c>
    </row>
    <row r="270" spans="1:7" x14ac:dyDescent="0.3">
      <c r="A270" t="str">
        <f t="shared" si="24"/>
        <v>Monitors</v>
      </c>
      <c r="B270" t="s">
        <v>901</v>
      </c>
      <c r="C270" s="8">
        <v>12413.98458</v>
      </c>
      <c r="D270" s="8">
        <f t="shared" si="21"/>
        <v>1551152.7018699993</v>
      </c>
      <c r="E270" s="8">
        <f>SUMIFS($C$2:C270, $A$2:A270, A270)</f>
        <v>133765.74213999999</v>
      </c>
      <c r="F270" s="10">
        <f t="shared" si="22"/>
        <v>8.6236346672212277E-2</v>
      </c>
      <c r="G270" t="str">
        <f t="shared" si="23"/>
        <v>A</v>
      </c>
    </row>
    <row r="271" spans="1:7" x14ac:dyDescent="0.3">
      <c r="A271" t="str">
        <f t="shared" si="24"/>
        <v>Monitors</v>
      </c>
      <c r="B271" t="s">
        <v>874</v>
      </c>
      <c r="C271" s="8">
        <v>87404.929919999995</v>
      </c>
      <c r="D271" s="8">
        <f t="shared" si="21"/>
        <v>1551152.7018699993</v>
      </c>
      <c r="E271" s="8">
        <f>SUMIFS($C$2:C271, $A$2:A271, A271)</f>
        <v>221170.67205999998</v>
      </c>
      <c r="F271" s="10">
        <f t="shared" si="22"/>
        <v>0.14258471895988489</v>
      </c>
      <c r="G271" t="str">
        <f t="shared" si="23"/>
        <v>A</v>
      </c>
    </row>
    <row r="272" spans="1:7" x14ac:dyDescent="0.3">
      <c r="A272" t="str">
        <f t="shared" si="24"/>
        <v>Monitors</v>
      </c>
      <c r="B272" t="s">
        <v>802</v>
      </c>
      <c r="C272" s="8">
        <v>8671.7354400000004</v>
      </c>
      <c r="D272" s="8">
        <f t="shared" si="21"/>
        <v>1551152.7018699993</v>
      </c>
      <c r="E272" s="8">
        <f>SUMIFS($C$2:C272, $A$2:A272, A272)</f>
        <v>229842.40749999997</v>
      </c>
      <c r="F272" s="10">
        <f t="shared" si="22"/>
        <v>0.14817522944253805</v>
      </c>
      <c r="G272" t="str">
        <f t="shared" si="23"/>
        <v>A</v>
      </c>
    </row>
    <row r="273" spans="1:7" x14ac:dyDescent="0.3">
      <c r="A273" t="str">
        <f t="shared" si="24"/>
        <v>Monitors</v>
      </c>
      <c r="B273" t="s">
        <v>1206</v>
      </c>
      <c r="C273" s="8">
        <v>8330.2513199999994</v>
      </c>
      <c r="D273" s="8">
        <f t="shared" si="21"/>
        <v>1551152.7018699993</v>
      </c>
      <c r="E273" s="8">
        <f>SUMIFS($C$2:C273, $A$2:A273, A273)</f>
        <v>238172.65881999998</v>
      </c>
      <c r="F273" s="10">
        <f t="shared" si="22"/>
        <v>0.15354559130952733</v>
      </c>
      <c r="G273" t="str">
        <f t="shared" si="23"/>
        <v>A</v>
      </c>
    </row>
    <row r="274" spans="1:7" x14ac:dyDescent="0.3">
      <c r="A274" t="str">
        <f t="shared" si="24"/>
        <v>Monitors</v>
      </c>
      <c r="B274" t="s">
        <v>1243</v>
      </c>
      <c r="C274" s="8">
        <v>9232.2830599999998</v>
      </c>
      <c r="D274" s="8">
        <f t="shared" si="21"/>
        <v>1551152.7018699993</v>
      </c>
      <c r="E274" s="8">
        <f>SUMIFS($C$2:C274, $A$2:A274, A274)</f>
        <v>247404.94187999997</v>
      </c>
      <c r="F274" s="10">
        <f t="shared" si="22"/>
        <v>0.15949747667121347</v>
      </c>
      <c r="G274" t="str">
        <f t="shared" si="23"/>
        <v>A</v>
      </c>
    </row>
    <row r="275" spans="1:7" x14ac:dyDescent="0.3">
      <c r="A275" t="str">
        <f t="shared" si="24"/>
        <v>Monitors</v>
      </c>
      <c r="B275" t="s">
        <v>951</v>
      </c>
      <c r="C275" s="8">
        <v>2231.6467200000002</v>
      </c>
      <c r="D275" s="8">
        <f t="shared" si="21"/>
        <v>1551152.7018699993</v>
      </c>
      <c r="E275" s="8">
        <f>SUMIFS($C$2:C275, $A$2:A275, A275)</f>
        <v>249636.58859999996</v>
      </c>
      <c r="F275" s="10">
        <f t="shared" si="22"/>
        <v>0.16093617881659841</v>
      </c>
      <c r="G275" t="str">
        <f t="shared" si="23"/>
        <v>A</v>
      </c>
    </row>
    <row r="276" spans="1:7" x14ac:dyDescent="0.3">
      <c r="A276" t="str">
        <f t="shared" si="24"/>
        <v>Monitors</v>
      </c>
      <c r="B276" t="s">
        <v>849</v>
      </c>
      <c r="C276" s="8">
        <v>24523.006720000001</v>
      </c>
      <c r="D276" s="8">
        <f t="shared" si="21"/>
        <v>1551152.7018699993</v>
      </c>
      <c r="E276" s="8">
        <f>SUMIFS($C$2:C276, $A$2:A276, A276)</f>
        <v>274159.59531999996</v>
      </c>
      <c r="F276" s="10">
        <f t="shared" si="22"/>
        <v>0.17674571625958269</v>
      </c>
      <c r="G276" t="str">
        <f t="shared" si="23"/>
        <v>A</v>
      </c>
    </row>
    <row r="277" spans="1:7" x14ac:dyDescent="0.3">
      <c r="A277" t="str">
        <f t="shared" si="24"/>
        <v>Monitors</v>
      </c>
      <c r="B277" t="s">
        <v>981</v>
      </c>
      <c r="C277" s="8">
        <v>607.30668000000003</v>
      </c>
      <c r="D277" s="8">
        <f t="shared" si="21"/>
        <v>1551152.7018699993</v>
      </c>
      <c r="E277" s="8">
        <f>SUMIFS($C$2:C277, $A$2:A277, A277)</f>
        <v>274766.90199999994</v>
      </c>
      <c r="F277" s="10">
        <f t="shared" si="22"/>
        <v>0.17713723585611749</v>
      </c>
      <c r="G277" t="str">
        <f t="shared" si="23"/>
        <v>A</v>
      </c>
    </row>
    <row r="278" spans="1:7" x14ac:dyDescent="0.3">
      <c r="A278" t="str">
        <f t="shared" si="24"/>
        <v>Monitors</v>
      </c>
      <c r="B278" t="s">
        <v>1331</v>
      </c>
      <c r="C278" s="8">
        <v>5962.1422499999999</v>
      </c>
      <c r="D278" s="8">
        <f t="shared" si="21"/>
        <v>1551152.7018699993</v>
      </c>
      <c r="E278" s="8">
        <f>SUMIFS($C$2:C278, $A$2:A278, A278)</f>
        <v>280729.04424999992</v>
      </c>
      <c r="F278" s="10">
        <f t="shared" si="22"/>
        <v>0.18098092077689432</v>
      </c>
      <c r="G278" t="str">
        <f t="shared" si="23"/>
        <v>A</v>
      </c>
    </row>
    <row r="279" spans="1:7" x14ac:dyDescent="0.3">
      <c r="A279" t="str">
        <f t="shared" si="24"/>
        <v>Monitors</v>
      </c>
      <c r="B279" t="s">
        <v>823</v>
      </c>
      <c r="C279" s="8">
        <v>624.43503999999996</v>
      </c>
      <c r="D279" s="8">
        <f t="shared" si="21"/>
        <v>1551152.7018699993</v>
      </c>
      <c r="E279" s="8">
        <f>SUMIFS($C$2:C279, $A$2:A279, A279)</f>
        <v>281353.47928999993</v>
      </c>
      <c r="F279" s="10">
        <f t="shared" si="22"/>
        <v>0.18138348271631347</v>
      </c>
      <c r="G279" t="str">
        <f t="shared" si="23"/>
        <v>A</v>
      </c>
    </row>
    <row r="280" spans="1:7" x14ac:dyDescent="0.3">
      <c r="A280" t="str">
        <f t="shared" si="24"/>
        <v>Monitors</v>
      </c>
      <c r="B280" t="s">
        <v>1062</v>
      </c>
      <c r="C280" s="8">
        <v>6229.7423999999992</v>
      </c>
      <c r="D280" s="8">
        <f t="shared" si="21"/>
        <v>1551152.7018699993</v>
      </c>
      <c r="E280" s="8">
        <f>SUMIFS($C$2:C280, $A$2:A280, A280)</f>
        <v>287583.22168999992</v>
      </c>
      <c r="F280" s="10">
        <f t="shared" si="22"/>
        <v>0.18539968459797843</v>
      </c>
      <c r="G280" t="str">
        <f t="shared" si="23"/>
        <v>A</v>
      </c>
    </row>
    <row r="281" spans="1:7" x14ac:dyDescent="0.3">
      <c r="A281" t="str">
        <f t="shared" si="24"/>
        <v>Monitors</v>
      </c>
      <c r="B281" t="s">
        <v>983</v>
      </c>
      <c r="C281" s="8">
        <v>11813.604160000001</v>
      </c>
      <c r="D281" s="8">
        <f t="shared" si="21"/>
        <v>1551152.7018699993</v>
      </c>
      <c r="E281" s="8">
        <f>SUMIFS($C$2:C281, $A$2:A281, A281)</f>
        <v>299396.82584999991</v>
      </c>
      <c r="F281" s="10">
        <f t="shared" si="22"/>
        <v>0.19301570083271666</v>
      </c>
      <c r="G281" t="str">
        <f t="shared" si="23"/>
        <v>A</v>
      </c>
    </row>
    <row r="282" spans="1:7" x14ac:dyDescent="0.3">
      <c r="A282" t="str">
        <f t="shared" si="24"/>
        <v>Monitors</v>
      </c>
      <c r="B282" t="s">
        <v>869</v>
      </c>
      <c r="C282" s="8">
        <v>27370.540859999997</v>
      </c>
      <c r="D282" s="8">
        <f t="shared" si="21"/>
        <v>1551152.7018699993</v>
      </c>
      <c r="E282" s="8">
        <f>SUMIFS($C$2:C282, $A$2:A282, A282)</f>
        <v>326767.36670999991</v>
      </c>
      <c r="F282" s="10">
        <f t="shared" si="22"/>
        <v>0.21066099186499435</v>
      </c>
      <c r="G282" t="str">
        <f t="shared" si="23"/>
        <v>A</v>
      </c>
    </row>
    <row r="283" spans="1:7" x14ac:dyDescent="0.3">
      <c r="A283" t="str">
        <f t="shared" si="24"/>
        <v>Monitors</v>
      </c>
      <c r="B283" t="s">
        <v>1007</v>
      </c>
      <c r="C283" s="8">
        <v>29536.716</v>
      </c>
      <c r="D283" s="8">
        <f t="shared" si="21"/>
        <v>1551152.7018699993</v>
      </c>
      <c r="E283" s="8">
        <f>SUMIFS($C$2:C283, $A$2:A283, A283)</f>
        <v>356304.08270999993</v>
      </c>
      <c r="F283" s="10">
        <f t="shared" si="22"/>
        <v>0.22970277670306469</v>
      </c>
      <c r="G283" t="str">
        <f t="shared" si="23"/>
        <v>A</v>
      </c>
    </row>
    <row r="284" spans="1:7" x14ac:dyDescent="0.3">
      <c r="A284" t="str">
        <f t="shared" si="24"/>
        <v>Monitors</v>
      </c>
      <c r="B284" t="s">
        <v>1161</v>
      </c>
      <c r="C284" s="8">
        <v>13450.74</v>
      </c>
      <c r="D284" s="8">
        <f t="shared" si="21"/>
        <v>1551152.7018699993</v>
      </c>
      <c r="E284" s="8">
        <f>SUMIFS($C$2:C284, $A$2:A284, A284)</f>
        <v>369754.82270999992</v>
      </c>
      <c r="F284" s="10">
        <f t="shared" si="22"/>
        <v>0.23837422470672312</v>
      </c>
      <c r="G284" t="str">
        <f t="shared" si="23"/>
        <v>A</v>
      </c>
    </row>
    <row r="285" spans="1:7" x14ac:dyDescent="0.3">
      <c r="A285" t="str">
        <f t="shared" si="24"/>
        <v>Monitors</v>
      </c>
      <c r="B285" t="s">
        <v>817</v>
      </c>
      <c r="C285" s="8">
        <v>524.81174999999996</v>
      </c>
      <c r="D285" s="8">
        <f t="shared" si="21"/>
        <v>1551152.7018699993</v>
      </c>
      <c r="E285" s="8">
        <f>SUMIFS($C$2:C285, $A$2:A285, A285)</f>
        <v>370279.63445999991</v>
      </c>
      <c r="F285" s="10">
        <f t="shared" si="22"/>
        <v>0.23871256131882282</v>
      </c>
      <c r="G285" t="str">
        <f t="shared" si="23"/>
        <v>A</v>
      </c>
    </row>
    <row r="286" spans="1:7" x14ac:dyDescent="0.3">
      <c r="A286" t="str">
        <f t="shared" si="24"/>
        <v>Monitors</v>
      </c>
      <c r="B286" t="s">
        <v>1132</v>
      </c>
      <c r="C286" s="8">
        <v>12972.00222</v>
      </c>
      <c r="D286" s="8">
        <f t="shared" si="21"/>
        <v>1551152.7018699993</v>
      </c>
      <c r="E286" s="8">
        <f>SUMIFS($C$2:C286, $A$2:A286, A286)</f>
        <v>383251.63667999994</v>
      </c>
      <c r="F286" s="10">
        <f t="shared" si="22"/>
        <v>0.24707537576279187</v>
      </c>
      <c r="G286" t="str">
        <f t="shared" si="23"/>
        <v>A</v>
      </c>
    </row>
    <row r="287" spans="1:7" x14ac:dyDescent="0.3">
      <c r="A287" t="str">
        <f t="shared" si="24"/>
        <v>Monitors</v>
      </c>
      <c r="B287" t="s">
        <v>855</v>
      </c>
      <c r="C287" s="8">
        <v>22983.34563</v>
      </c>
      <c r="D287" s="8">
        <f t="shared" si="21"/>
        <v>1551152.7018699993</v>
      </c>
      <c r="E287" s="8">
        <f>SUMIFS($C$2:C287, $A$2:A287, A287)</f>
        <v>406234.98230999993</v>
      </c>
      <c r="F287" s="10">
        <f t="shared" si="22"/>
        <v>0.26189232163942433</v>
      </c>
      <c r="G287" t="str">
        <f t="shared" si="23"/>
        <v>A</v>
      </c>
    </row>
    <row r="288" spans="1:7" x14ac:dyDescent="0.3">
      <c r="A288" t="str">
        <f t="shared" si="24"/>
        <v>Monitors</v>
      </c>
      <c r="B288" t="s">
        <v>1359</v>
      </c>
      <c r="C288" s="8">
        <v>5096.4790800000001</v>
      </c>
      <c r="D288" s="8">
        <f t="shared" si="21"/>
        <v>1551152.7018699993</v>
      </c>
      <c r="E288" s="8">
        <f>SUMIFS($C$2:C288, $A$2:A288, A288)</f>
        <v>411331.46138999995</v>
      </c>
      <c r="F288" s="10">
        <f t="shared" si="22"/>
        <v>0.26517792922264677</v>
      </c>
      <c r="G288" t="str">
        <f t="shared" si="23"/>
        <v>A</v>
      </c>
    </row>
    <row r="289" spans="1:7" x14ac:dyDescent="0.3">
      <c r="A289" t="str">
        <f t="shared" si="24"/>
        <v>Monitors</v>
      </c>
      <c r="B289" t="s">
        <v>1152</v>
      </c>
      <c r="C289" s="8">
        <v>9509.2865999999995</v>
      </c>
      <c r="D289" s="8">
        <f t="shared" si="21"/>
        <v>1551152.7018699993</v>
      </c>
      <c r="E289" s="8">
        <f>SUMIFS($C$2:C289, $A$2:A289, A289)</f>
        <v>420840.74798999995</v>
      </c>
      <c r="F289" s="10">
        <f t="shared" si="22"/>
        <v>0.27130839374012206</v>
      </c>
      <c r="G289" t="str">
        <f t="shared" si="23"/>
        <v>A</v>
      </c>
    </row>
    <row r="290" spans="1:7" x14ac:dyDescent="0.3">
      <c r="A290" t="str">
        <f t="shared" si="24"/>
        <v>Monitors</v>
      </c>
      <c r="B290" t="s">
        <v>1349</v>
      </c>
      <c r="C290" s="8">
        <v>846.34703999999988</v>
      </c>
      <c r="D290" s="8">
        <f t="shared" si="21"/>
        <v>1551152.7018699993</v>
      </c>
      <c r="E290" s="8">
        <f>SUMIFS($C$2:C290, $A$2:A290, A290)</f>
        <v>421687.09502999997</v>
      </c>
      <c r="F290" s="10">
        <f t="shared" si="22"/>
        <v>0.271854018319172</v>
      </c>
      <c r="G290" t="str">
        <f t="shared" si="23"/>
        <v>A</v>
      </c>
    </row>
    <row r="291" spans="1:7" x14ac:dyDescent="0.3">
      <c r="A291" t="str">
        <f t="shared" si="24"/>
        <v>Monitors</v>
      </c>
      <c r="B291" t="s">
        <v>923</v>
      </c>
      <c r="C291" s="8">
        <v>8590.7094000000016</v>
      </c>
      <c r="D291" s="8">
        <f t="shared" si="21"/>
        <v>1551152.7018699993</v>
      </c>
      <c r="E291" s="8">
        <f>SUMIFS($C$2:C291, $A$2:A291, A291)</f>
        <v>430277.80442999996</v>
      </c>
      <c r="F291" s="10">
        <f t="shared" si="22"/>
        <v>0.27739229278411892</v>
      </c>
      <c r="G291" t="str">
        <f t="shared" si="23"/>
        <v>A</v>
      </c>
    </row>
    <row r="292" spans="1:7" x14ac:dyDescent="0.3">
      <c r="A292" t="str">
        <f t="shared" si="24"/>
        <v>Monitors</v>
      </c>
      <c r="B292" t="s">
        <v>1085</v>
      </c>
      <c r="C292" s="8">
        <v>16487.22781</v>
      </c>
      <c r="D292" s="8">
        <f t="shared" si="21"/>
        <v>1551152.7018699993</v>
      </c>
      <c r="E292" s="8">
        <f>SUMIFS($C$2:C292, $A$2:A292, A292)</f>
        <v>446765.03223999997</v>
      </c>
      <c r="F292" s="10">
        <f t="shared" si="22"/>
        <v>0.28802130937940562</v>
      </c>
      <c r="G292" t="str">
        <f t="shared" si="23"/>
        <v>A</v>
      </c>
    </row>
    <row r="293" spans="1:7" x14ac:dyDescent="0.3">
      <c r="A293" t="str">
        <f t="shared" ref="A293:A324" si="25">A292</f>
        <v>Monitors</v>
      </c>
      <c r="B293" t="s">
        <v>1283</v>
      </c>
      <c r="C293" s="8">
        <v>1846.8040799999999</v>
      </c>
      <c r="D293" s="8">
        <f t="shared" si="21"/>
        <v>1551152.7018699993</v>
      </c>
      <c r="E293" s="8">
        <f>SUMIFS($C$2:C293, $A$2:A293, A293)</f>
        <v>448611.83631999994</v>
      </c>
      <c r="F293" s="10">
        <f t="shared" si="22"/>
        <v>0.28921191045805733</v>
      </c>
      <c r="G293" t="str">
        <f t="shared" si="23"/>
        <v>A</v>
      </c>
    </row>
    <row r="294" spans="1:7" x14ac:dyDescent="0.3">
      <c r="A294" t="str">
        <f t="shared" si="25"/>
        <v>Monitors</v>
      </c>
      <c r="B294" t="s">
        <v>1031</v>
      </c>
      <c r="C294" s="8">
        <v>3190.8713200000002</v>
      </c>
      <c r="D294" s="8">
        <f t="shared" si="21"/>
        <v>1551152.7018699993</v>
      </c>
      <c r="E294" s="8">
        <f>SUMIFS($C$2:C294, $A$2:A294, A294)</f>
        <v>451802.70763999992</v>
      </c>
      <c r="F294" s="10">
        <f t="shared" si="22"/>
        <v>0.29126900729717137</v>
      </c>
      <c r="G294" t="str">
        <f t="shared" si="23"/>
        <v>A</v>
      </c>
    </row>
    <row r="295" spans="1:7" x14ac:dyDescent="0.3">
      <c r="A295" t="str">
        <f t="shared" si="25"/>
        <v>Monitors</v>
      </c>
      <c r="B295" t="s">
        <v>785</v>
      </c>
      <c r="C295" s="8">
        <v>599.53200000000004</v>
      </c>
      <c r="D295" s="8">
        <f t="shared" si="21"/>
        <v>1551152.7018699993</v>
      </c>
      <c r="E295" s="8">
        <f>SUMIFS($C$2:C295, $A$2:A295, A295)</f>
        <v>452402.23963999993</v>
      </c>
      <c r="F295" s="10">
        <f t="shared" si="22"/>
        <v>0.29165551469858791</v>
      </c>
      <c r="G295" t="str">
        <f t="shared" si="23"/>
        <v>A</v>
      </c>
    </row>
    <row r="296" spans="1:7" x14ac:dyDescent="0.3">
      <c r="A296" t="str">
        <f t="shared" si="25"/>
        <v>Monitors</v>
      </c>
      <c r="B296" t="s">
        <v>986</v>
      </c>
      <c r="C296" s="8">
        <v>17689.623</v>
      </c>
      <c r="D296" s="8">
        <f t="shared" si="21"/>
        <v>1551152.7018699993</v>
      </c>
      <c r="E296" s="8">
        <f>SUMIFS($C$2:C296, $A$2:A296, A296)</f>
        <v>470091.86263999995</v>
      </c>
      <c r="F296" s="10">
        <f t="shared" si="22"/>
        <v>0.30305969365445357</v>
      </c>
      <c r="G296" t="str">
        <f t="shared" si="23"/>
        <v>A</v>
      </c>
    </row>
    <row r="297" spans="1:7" x14ac:dyDescent="0.3">
      <c r="A297" t="str">
        <f t="shared" si="25"/>
        <v>Monitors</v>
      </c>
      <c r="B297" t="s">
        <v>1106</v>
      </c>
      <c r="C297" s="8">
        <v>32280.32474</v>
      </c>
      <c r="D297" s="8">
        <f t="shared" si="21"/>
        <v>1551152.7018699993</v>
      </c>
      <c r="E297" s="8">
        <f>SUMIFS($C$2:C297, $A$2:A297, A297)</f>
        <v>502372.18737999996</v>
      </c>
      <c r="F297" s="10">
        <f t="shared" si="22"/>
        <v>0.32387023326224612</v>
      </c>
      <c r="G297" t="str">
        <f t="shared" si="23"/>
        <v>A</v>
      </c>
    </row>
    <row r="298" spans="1:7" x14ac:dyDescent="0.3">
      <c r="A298" t="str">
        <f t="shared" si="25"/>
        <v>Monitors</v>
      </c>
      <c r="B298" t="s">
        <v>1166</v>
      </c>
      <c r="C298" s="8">
        <v>12967.958640000001</v>
      </c>
      <c r="D298" s="8">
        <f t="shared" si="21"/>
        <v>1551152.7018699993</v>
      </c>
      <c r="E298" s="8">
        <f>SUMIFS($C$2:C298, $A$2:A298, A298)</f>
        <v>515340.14601999999</v>
      </c>
      <c r="F298" s="10">
        <f t="shared" si="22"/>
        <v>0.33223044088356313</v>
      </c>
      <c r="G298" t="str">
        <f t="shared" si="23"/>
        <v>A</v>
      </c>
    </row>
    <row r="299" spans="1:7" x14ac:dyDescent="0.3">
      <c r="A299" t="str">
        <f t="shared" si="25"/>
        <v>Monitors</v>
      </c>
      <c r="B299" t="s">
        <v>1233</v>
      </c>
      <c r="C299" s="8">
        <v>20332.775539999999</v>
      </c>
      <c r="D299" s="8">
        <f t="shared" si="21"/>
        <v>1551152.7018699993</v>
      </c>
      <c r="E299" s="8">
        <f>SUMIFS($C$2:C299, $A$2:A299, A299)</f>
        <v>535672.92155999993</v>
      </c>
      <c r="F299" s="10">
        <f t="shared" si="22"/>
        <v>0.34533861231986829</v>
      </c>
      <c r="G299" t="str">
        <f t="shared" si="23"/>
        <v>A</v>
      </c>
    </row>
    <row r="300" spans="1:7" x14ac:dyDescent="0.3">
      <c r="A300" t="str">
        <f t="shared" si="25"/>
        <v>Monitors</v>
      </c>
      <c r="B300" t="s">
        <v>789</v>
      </c>
      <c r="C300" s="8">
        <v>31680.795320000001</v>
      </c>
      <c r="D300" s="8">
        <f t="shared" si="21"/>
        <v>1551152.7018699993</v>
      </c>
      <c r="E300" s="8">
        <f>SUMIFS($C$2:C300, $A$2:A300, A300)</f>
        <v>567353.71687999996</v>
      </c>
      <c r="F300" s="10">
        <f t="shared" si="22"/>
        <v>0.36576264618952348</v>
      </c>
      <c r="G300" t="str">
        <f t="shared" si="23"/>
        <v>A</v>
      </c>
    </row>
    <row r="301" spans="1:7" x14ac:dyDescent="0.3">
      <c r="A301" t="str">
        <f t="shared" si="25"/>
        <v>Monitors</v>
      </c>
      <c r="B301" t="s">
        <v>938</v>
      </c>
      <c r="C301" s="8">
        <v>25553.782800000001</v>
      </c>
      <c r="D301" s="8">
        <f t="shared" si="21"/>
        <v>1551152.7018699993</v>
      </c>
      <c r="E301" s="8">
        <f>SUMIFS($C$2:C301, $A$2:A301, A301)</f>
        <v>592907.49968000001</v>
      </c>
      <c r="F301" s="10">
        <f t="shared" si="22"/>
        <v>0.3822367062670346</v>
      </c>
      <c r="G301" t="str">
        <f t="shared" si="23"/>
        <v>A</v>
      </c>
    </row>
    <row r="302" spans="1:7" x14ac:dyDescent="0.3">
      <c r="A302" t="str">
        <f t="shared" si="25"/>
        <v>Monitors</v>
      </c>
      <c r="B302" t="s">
        <v>1190</v>
      </c>
      <c r="C302" s="8">
        <v>7854.6931199999999</v>
      </c>
      <c r="D302" s="8">
        <f t="shared" si="21"/>
        <v>1551152.7018699993</v>
      </c>
      <c r="E302" s="8">
        <f>SUMIFS($C$2:C302, $A$2:A302, A302)</f>
        <v>600762.19279999996</v>
      </c>
      <c r="F302" s="10">
        <f t="shared" si="22"/>
        <v>0.38730048439186443</v>
      </c>
      <c r="G302" t="str">
        <f t="shared" si="23"/>
        <v>A</v>
      </c>
    </row>
    <row r="303" spans="1:7" x14ac:dyDescent="0.3">
      <c r="A303" t="str">
        <f t="shared" si="25"/>
        <v>Monitors</v>
      </c>
      <c r="B303" t="s">
        <v>864</v>
      </c>
      <c r="C303" s="8">
        <v>7703.8640800000003</v>
      </c>
      <c r="D303" s="8">
        <f t="shared" si="21"/>
        <v>1551152.7018699993</v>
      </c>
      <c r="E303" s="8">
        <f>SUMIFS($C$2:C303, $A$2:A303, A303)</f>
        <v>608466.05687999993</v>
      </c>
      <c r="F303" s="10">
        <f t="shared" si="22"/>
        <v>0.39226702577151873</v>
      </c>
      <c r="G303" t="str">
        <f t="shared" si="23"/>
        <v>A</v>
      </c>
    </row>
    <row r="304" spans="1:7" x14ac:dyDescent="0.3">
      <c r="A304" t="str">
        <f t="shared" si="25"/>
        <v>Monitors</v>
      </c>
      <c r="B304" t="s">
        <v>797</v>
      </c>
      <c r="C304" s="8">
        <v>72665.817450000002</v>
      </c>
      <c r="D304" s="8">
        <f t="shared" si="21"/>
        <v>1551152.7018699993</v>
      </c>
      <c r="E304" s="8">
        <f>SUMIFS($C$2:C304, $A$2:A304, A304)</f>
        <v>681131.8743299999</v>
      </c>
      <c r="F304" s="10">
        <f t="shared" si="22"/>
        <v>0.43911335970266385</v>
      </c>
      <c r="G304" t="str">
        <f t="shared" si="23"/>
        <v>A</v>
      </c>
    </row>
    <row r="305" spans="1:7" x14ac:dyDescent="0.3">
      <c r="A305" t="str">
        <f t="shared" si="25"/>
        <v>Monitors</v>
      </c>
      <c r="B305" t="s">
        <v>967</v>
      </c>
      <c r="C305" s="8">
        <v>5280.8577599999999</v>
      </c>
      <c r="D305" s="8">
        <f t="shared" si="21"/>
        <v>1551152.7018699993</v>
      </c>
      <c r="E305" s="8">
        <f>SUMIFS($C$2:C305, $A$2:A305, A305)</f>
        <v>686412.73208999995</v>
      </c>
      <c r="F305" s="10">
        <f t="shared" si="22"/>
        <v>0.44251783287518498</v>
      </c>
      <c r="G305" t="str">
        <f t="shared" si="23"/>
        <v>A</v>
      </c>
    </row>
    <row r="306" spans="1:7" x14ac:dyDescent="0.3">
      <c r="A306" t="str">
        <f t="shared" si="25"/>
        <v>Monitors</v>
      </c>
      <c r="B306" t="s">
        <v>912</v>
      </c>
      <c r="C306" s="8">
        <v>7098.5495999999994</v>
      </c>
      <c r="D306" s="8">
        <f t="shared" si="21"/>
        <v>1551152.7018699993</v>
      </c>
      <c r="E306" s="8">
        <f>SUMIFS($C$2:C306, $A$2:A306, A306)</f>
        <v>693511.28168999997</v>
      </c>
      <c r="F306" s="10">
        <f t="shared" si="22"/>
        <v>0.44709413899349448</v>
      </c>
      <c r="G306" t="str">
        <f t="shared" si="23"/>
        <v>A</v>
      </c>
    </row>
    <row r="307" spans="1:7" x14ac:dyDescent="0.3">
      <c r="A307" t="str">
        <f t="shared" si="25"/>
        <v>Monitors</v>
      </c>
      <c r="B307" t="s">
        <v>1039</v>
      </c>
      <c r="C307" s="8">
        <v>1641.7107199999998</v>
      </c>
      <c r="D307" s="8">
        <f t="shared" si="21"/>
        <v>1551152.7018699993</v>
      </c>
      <c r="E307" s="8">
        <f>SUMIFS($C$2:C307, $A$2:A307, A307)</f>
        <v>695152.99240999995</v>
      </c>
      <c r="F307" s="10">
        <f t="shared" si="22"/>
        <v>0.44815252010453582</v>
      </c>
      <c r="G307" t="str">
        <f t="shared" si="23"/>
        <v>A</v>
      </c>
    </row>
    <row r="308" spans="1:7" x14ac:dyDescent="0.3">
      <c r="A308" t="str">
        <f t="shared" si="25"/>
        <v>Monitors</v>
      </c>
      <c r="B308" t="s">
        <v>1181</v>
      </c>
      <c r="C308" s="8">
        <v>45547.183360000003</v>
      </c>
      <c r="D308" s="8">
        <f t="shared" si="21"/>
        <v>1551152.7018699993</v>
      </c>
      <c r="E308" s="8">
        <f>SUMIFS($C$2:C308, $A$2:A308, A308)</f>
        <v>740700.17576999997</v>
      </c>
      <c r="F308" s="10">
        <f t="shared" si="22"/>
        <v>0.47751596272697422</v>
      </c>
      <c r="G308" t="str">
        <f t="shared" si="23"/>
        <v>A</v>
      </c>
    </row>
    <row r="309" spans="1:7" x14ac:dyDescent="0.3">
      <c r="A309" t="str">
        <f t="shared" si="25"/>
        <v>Monitors</v>
      </c>
      <c r="B309" t="s">
        <v>1014</v>
      </c>
      <c r="C309" s="8">
        <v>17441.021520000002</v>
      </c>
      <c r="D309" s="8">
        <f t="shared" si="21"/>
        <v>1551152.7018699993</v>
      </c>
      <c r="E309" s="8">
        <f>SUMIFS($C$2:C309, $A$2:A309, A309)</f>
        <v>758141.19728999992</v>
      </c>
      <c r="F309" s="10">
        <f t="shared" si="22"/>
        <v>0.4887598728197548</v>
      </c>
      <c r="G309" t="str">
        <f t="shared" si="23"/>
        <v>A</v>
      </c>
    </row>
    <row r="310" spans="1:7" x14ac:dyDescent="0.3">
      <c r="A310" t="str">
        <f t="shared" si="25"/>
        <v>Monitors</v>
      </c>
      <c r="B310" t="s">
        <v>1032</v>
      </c>
      <c r="C310" s="8">
        <v>66.920760000000001</v>
      </c>
      <c r="D310" s="8">
        <f t="shared" si="21"/>
        <v>1551152.7018699993</v>
      </c>
      <c r="E310" s="8">
        <f>SUMIFS($C$2:C310, $A$2:A310, A310)</f>
        <v>758208.11804999993</v>
      </c>
      <c r="F310" s="10">
        <f t="shared" si="22"/>
        <v>0.48880301541939658</v>
      </c>
      <c r="G310" t="str">
        <f t="shared" si="23"/>
        <v>A</v>
      </c>
    </row>
    <row r="311" spans="1:7" x14ac:dyDescent="0.3">
      <c r="A311" t="str">
        <f t="shared" si="25"/>
        <v>Monitors</v>
      </c>
      <c r="B311" t="s">
        <v>917</v>
      </c>
      <c r="C311" s="8">
        <v>8698.8768300000011</v>
      </c>
      <c r="D311" s="8">
        <f t="shared" si="21"/>
        <v>1551152.7018699993</v>
      </c>
      <c r="E311" s="8">
        <f>SUMIFS($C$2:C311, $A$2:A311, A311)</f>
        <v>766906.9948799999</v>
      </c>
      <c r="F311" s="10">
        <f t="shared" si="22"/>
        <v>0.49441102346368065</v>
      </c>
      <c r="G311" t="str">
        <f t="shared" si="23"/>
        <v>A</v>
      </c>
    </row>
    <row r="312" spans="1:7" x14ac:dyDescent="0.3">
      <c r="A312" t="str">
        <f t="shared" si="25"/>
        <v>Monitors</v>
      </c>
      <c r="B312" t="s">
        <v>1097</v>
      </c>
      <c r="C312" s="8">
        <v>7327.9533600000004</v>
      </c>
      <c r="D312" s="8">
        <f t="shared" si="21"/>
        <v>1551152.7018699993</v>
      </c>
      <c r="E312" s="8">
        <f>SUMIFS($C$2:C312, $A$2:A312, A312)</f>
        <v>774234.94823999994</v>
      </c>
      <c r="F312" s="10">
        <f t="shared" si="22"/>
        <v>0.49913522202334909</v>
      </c>
      <c r="G312" t="str">
        <f t="shared" si="23"/>
        <v>A</v>
      </c>
    </row>
    <row r="313" spans="1:7" x14ac:dyDescent="0.3">
      <c r="A313" t="str">
        <f t="shared" si="25"/>
        <v>Monitors</v>
      </c>
      <c r="B313" t="s">
        <v>1123</v>
      </c>
      <c r="C313" s="8">
        <v>16142.527829999999</v>
      </c>
      <c r="D313" s="8">
        <f t="shared" si="21"/>
        <v>1551152.7018699993</v>
      </c>
      <c r="E313" s="8">
        <f>SUMIFS($C$2:C313, $A$2:A313, A313)</f>
        <v>790377.47606999998</v>
      </c>
      <c r="F313" s="10">
        <f t="shared" si="22"/>
        <v>0.50954201679638422</v>
      </c>
      <c r="G313" t="str">
        <f t="shared" si="23"/>
        <v>A</v>
      </c>
    </row>
    <row r="314" spans="1:7" x14ac:dyDescent="0.3">
      <c r="A314" t="str">
        <f t="shared" si="25"/>
        <v>Monitors</v>
      </c>
      <c r="B314" t="s">
        <v>1295</v>
      </c>
      <c r="C314" s="8">
        <v>8520.2954399999999</v>
      </c>
      <c r="D314" s="8">
        <f t="shared" si="21"/>
        <v>1551152.7018699993</v>
      </c>
      <c r="E314" s="8">
        <f>SUMIFS($C$2:C314, $A$2:A314, A314)</f>
        <v>798897.77150999999</v>
      </c>
      <c r="F314" s="10">
        <f t="shared" si="22"/>
        <v>0.51503489665903623</v>
      </c>
      <c r="G314" t="str">
        <f t="shared" si="23"/>
        <v>A</v>
      </c>
    </row>
    <row r="315" spans="1:7" x14ac:dyDescent="0.3">
      <c r="A315" t="str">
        <f t="shared" si="25"/>
        <v>Monitors</v>
      </c>
      <c r="B315" t="s">
        <v>1306</v>
      </c>
      <c r="C315" s="8">
        <v>14466.95104</v>
      </c>
      <c r="D315" s="8">
        <f t="shared" si="21"/>
        <v>1551152.7018699993</v>
      </c>
      <c r="E315" s="8">
        <f>SUMIFS($C$2:C315, $A$2:A315, A315)</f>
        <v>813364.72254999995</v>
      </c>
      <c r="F315" s="10">
        <f t="shared" si="22"/>
        <v>0.52436147748022766</v>
      </c>
      <c r="G315" t="str">
        <f t="shared" si="23"/>
        <v>A</v>
      </c>
    </row>
    <row r="316" spans="1:7" x14ac:dyDescent="0.3">
      <c r="A316" t="str">
        <f t="shared" si="25"/>
        <v>Monitors</v>
      </c>
      <c r="B316" t="s">
        <v>1256</v>
      </c>
      <c r="C316" s="8">
        <v>16121.273400000002</v>
      </c>
      <c r="D316" s="8">
        <f t="shared" si="21"/>
        <v>1551152.7018699993</v>
      </c>
      <c r="E316" s="8">
        <f>SUMIFS($C$2:C316, $A$2:A316, A316)</f>
        <v>829485.99594999989</v>
      </c>
      <c r="F316" s="10">
        <f t="shared" si="22"/>
        <v>0.53475456990792025</v>
      </c>
      <c r="G316" t="str">
        <f t="shared" si="23"/>
        <v>A</v>
      </c>
    </row>
    <row r="317" spans="1:7" x14ac:dyDescent="0.3">
      <c r="A317" t="str">
        <f t="shared" si="25"/>
        <v>Monitors</v>
      </c>
      <c r="B317" t="s">
        <v>1281</v>
      </c>
      <c r="C317" s="8">
        <v>10937.519999999999</v>
      </c>
      <c r="D317" s="8">
        <f t="shared" si="21"/>
        <v>1551152.7018699993</v>
      </c>
      <c r="E317" s="8">
        <f>SUMIFS($C$2:C317, $A$2:A317, A317)</f>
        <v>840423.51594999991</v>
      </c>
      <c r="F317" s="10">
        <f t="shared" si="22"/>
        <v>0.54180579058194822</v>
      </c>
      <c r="G317" t="str">
        <f t="shared" si="23"/>
        <v>A</v>
      </c>
    </row>
    <row r="318" spans="1:7" x14ac:dyDescent="0.3">
      <c r="A318" t="str">
        <f t="shared" si="25"/>
        <v>Monitors</v>
      </c>
      <c r="B318" t="s">
        <v>1044</v>
      </c>
      <c r="C318" s="8">
        <v>30799.273800000003</v>
      </c>
      <c r="D318" s="8">
        <f t="shared" si="21"/>
        <v>1551152.7018699993</v>
      </c>
      <c r="E318" s="8">
        <f>SUMIFS($C$2:C318, $A$2:A318, A318)</f>
        <v>871222.78974999988</v>
      </c>
      <c r="F318" s="10">
        <f t="shared" si="22"/>
        <v>0.56166152352356624</v>
      </c>
      <c r="G318" t="str">
        <f t="shared" si="23"/>
        <v>A</v>
      </c>
    </row>
    <row r="319" spans="1:7" x14ac:dyDescent="0.3">
      <c r="A319" t="str">
        <f t="shared" si="25"/>
        <v>Monitors</v>
      </c>
      <c r="B319" t="s">
        <v>929</v>
      </c>
      <c r="C319" s="8">
        <v>31191.64716</v>
      </c>
      <c r="D319" s="8">
        <f t="shared" si="21"/>
        <v>1551152.7018699993</v>
      </c>
      <c r="E319" s="8">
        <f>SUMIFS($C$2:C319, $A$2:A319, A319)</f>
        <v>902414.43690999993</v>
      </c>
      <c r="F319" s="10">
        <f t="shared" si="22"/>
        <v>0.58177021245045057</v>
      </c>
      <c r="G319" t="str">
        <f t="shared" si="23"/>
        <v>A</v>
      </c>
    </row>
    <row r="320" spans="1:7" x14ac:dyDescent="0.3">
      <c r="A320" t="str">
        <f t="shared" si="25"/>
        <v>Monitors</v>
      </c>
      <c r="B320" t="s">
        <v>899</v>
      </c>
      <c r="C320" s="8">
        <v>85637.740319999997</v>
      </c>
      <c r="D320" s="8">
        <f t="shared" si="21"/>
        <v>1551152.7018699993</v>
      </c>
      <c r="E320" s="8">
        <f>SUMIFS($C$2:C320, $A$2:A320, A320)</f>
        <v>988052.17722999991</v>
      </c>
      <c r="F320" s="10">
        <f t="shared" si="22"/>
        <v>0.63697930967005956</v>
      </c>
      <c r="G320" t="str">
        <f t="shared" si="23"/>
        <v>A</v>
      </c>
    </row>
    <row r="321" spans="1:7" x14ac:dyDescent="0.3">
      <c r="A321" t="str">
        <f t="shared" si="25"/>
        <v>Monitors</v>
      </c>
      <c r="B321" t="s">
        <v>801</v>
      </c>
      <c r="C321" s="8">
        <v>14287.896349999999</v>
      </c>
      <c r="D321" s="8">
        <f t="shared" si="21"/>
        <v>1551152.7018699993</v>
      </c>
      <c r="E321" s="8">
        <f>SUMIFS($C$2:C321, $A$2:A321, A321)</f>
        <v>1002340.07358</v>
      </c>
      <c r="F321" s="10">
        <f t="shared" si="22"/>
        <v>0.64619045718169732</v>
      </c>
      <c r="G321" t="str">
        <f t="shared" si="23"/>
        <v>A</v>
      </c>
    </row>
    <row r="322" spans="1:7" x14ac:dyDescent="0.3">
      <c r="A322" t="str">
        <f t="shared" si="25"/>
        <v>Monitors</v>
      </c>
      <c r="B322" t="s">
        <v>1187</v>
      </c>
      <c r="C322" s="8">
        <v>23132.398349999996</v>
      </c>
      <c r="D322" s="8">
        <f t="shared" si="21"/>
        <v>1551152.7018699993</v>
      </c>
      <c r="E322" s="8">
        <f>SUMIFS($C$2:C322, $A$2:A322, A322)</f>
        <v>1025472.47193</v>
      </c>
      <c r="F322" s="10">
        <f t="shared" si="22"/>
        <v>0.66110349464223406</v>
      </c>
      <c r="G322" t="str">
        <f t="shared" si="23"/>
        <v>A</v>
      </c>
    </row>
    <row r="323" spans="1:7" x14ac:dyDescent="0.3">
      <c r="A323" t="str">
        <f t="shared" si="25"/>
        <v>Monitors</v>
      </c>
      <c r="B323" t="s">
        <v>742</v>
      </c>
      <c r="C323" s="8">
        <v>14714.12934</v>
      </c>
      <c r="D323" s="8">
        <f t="shared" ref="D323:D386" si="26">SUMIFS($C$2:$C$630, $A$2:$A$630, $A323)</f>
        <v>1551152.7018699993</v>
      </c>
      <c r="E323" s="8">
        <f>SUMIFS($C$2:C323, $A$2:A323, A323)</f>
        <v>1040186.60127</v>
      </c>
      <c r="F323" s="10">
        <f t="shared" ref="F323:F386" si="27">E323/D323</f>
        <v>0.67058942682818923</v>
      </c>
      <c r="G323" t="str">
        <f t="shared" ref="G323:G386" si="28">IF(F323&lt;=0.8,"A",IF(F323&lt;=0.95,"B","C"))</f>
        <v>A</v>
      </c>
    </row>
    <row r="324" spans="1:7" x14ac:dyDescent="0.3">
      <c r="A324" t="str">
        <f t="shared" si="25"/>
        <v>Monitors</v>
      </c>
      <c r="B324" t="s">
        <v>909</v>
      </c>
      <c r="C324" s="8">
        <v>92715.25</v>
      </c>
      <c r="D324" s="8">
        <f t="shared" si="26"/>
        <v>1551152.7018699993</v>
      </c>
      <c r="E324" s="8">
        <f>SUMIFS($C$2:C324, $A$2:A324, A324)</f>
        <v>1132901.85127</v>
      </c>
      <c r="F324" s="10">
        <f t="shared" si="27"/>
        <v>0.73036126611146979</v>
      </c>
      <c r="G324" t="str">
        <f t="shared" si="28"/>
        <v>A</v>
      </c>
    </row>
    <row r="325" spans="1:7" x14ac:dyDescent="0.3">
      <c r="A325" t="str">
        <f t="shared" ref="A325:A353" si="29">A324</f>
        <v>Monitors</v>
      </c>
      <c r="B325" t="s">
        <v>1290</v>
      </c>
      <c r="C325" s="8">
        <v>10519.776450000001</v>
      </c>
      <c r="D325" s="8">
        <f t="shared" si="26"/>
        <v>1551152.7018699993</v>
      </c>
      <c r="E325" s="8">
        <f>SUMIFS($C$2:C325, $A$2:A325, A325)</f>
        <v>1143421.62772</v>
      </c>
      <c r="F325" s="10">
        <f t="shared" si="27"/>
        <v>0.73714317509910066</v>
      </c>
      <c r="G325" t="str">
        <f t="shared" si="28"/>
        <v>A</v>
      </c>
    </row>
    <row r="326" spans="1:7" x14ac:dyDescent="0.3">
      <c r="A326" t="str">
        <f t="shared" si="29"/>
        <v>Monitors</v>
      </c>
      <c r="B326" t="s">
        <v>1180</v>
      </c>
      <c r="C326" s="8">
        <v>5565.3272500000003</v>
      </c>
      <c r="D326" s="8">
        <f t="shared" si="26"/>
        <v>1551152.7018699993</v>
      </c>
      <c r="E326" s="8">
        <f>SUMIFS($C$2:C326, $A$2:A326, A326)</f>
        <v>1148986.9549700001</v>
      </c>
      <c r="F326" s="10">
        <f t="shared" si="27"/>
        <v>0.74073104058990036</v>
      </c>
      <c r="G326" t="str">
        <f t="shared" si="28"/>
        <v>A</v>
      </c>
    </row>
    <row r="327" spans="1:7" x14ac:dyDescent="0.3">
      <c r="A327" t="str">
        <f t="shared" si="29"/>
        <v>Monitors</v>
      </c>
      <c r="B327" t="s">
        <v>1314</v>
      </c>
      <c r="C327" s="8">
        <v>1801.4076000000002</v>
      </c>
      <c r="D327" s="8">
        <f t="shared" si="26"/>
        <v>1551152.7018699993</v>
      </c>
      <c r="E327" s="8">
        <f>SUMIFS($C$2:C327, $A$2:A327, A327)</f>
        <v>1150788.3625700001</v>
      </c>
      <c r="F327" s="10">
        <f t="shared" si="27"/>
        <v>0.74189237538165131</v>
      </c>
      <c r="G327" t="str">
        <f t="shared" si="28"/>
        <v>A</v>
      </c>
    </row>
    <row r="328" spans="1:7" x14ac:dyDescent="0.3">
      <c r="A328" t="str">
        <f t="shared" si="29"/>
        <v>Monitors</v>
      </c>
      <c r="B328" t="s">
        <v>925</v>
      </c>
      <c r="C328" s="8">
        <v>8763.2849999999999</v>
      </c>
      <c r="D328" s="8">
        <f t="shared" si="26"/>
        <v>1551152.7018699993</v>
      </c>
      <c r="E328" s="8">
        <f>SUMIFS($C$2:C328, $A$2:A328, A328)</f>
        <v>1159551.64757</v>
      </c>
      <c r="F328" s="10">
        <f t="shared" si="27"/>
        <v>0.74754190620439698</v>
      </c>
      <c r="G328" t="str">
        <f t="shared" si="28"/>
        <v>A</v>
      </c>
    </row>
    <row r="329" spans="1:7" x14ac:dyDescent="0.3">
      <c r="A329" t="str">
        <f t="shared" si="29"/>
        <v>Monitors</v>
      </c>
      <c r="B329" t="s">
        <v>902</v>
      </c>
      <c r="C329" s="8">
        <v>6824.2884000000004</v>
      </c>
      <c r="D329" s="8">
        <f t="shared" si="26"/>
        <v>1551152.7018699993</v>
      </c>
      <c r="E329" s="8">
        <f>SUMIFS($C$2:C329, $A$2:A329, A329)</f>
        <v>1166375.93597</v>
      </c>
      <c r="F329" s="10">
        <f t="shared" si="27"/>
        <v>0.7519414011037534</v>
      </c>
      <c r="G329" t="str">
        <f t="shared" si="28"/>
        <v>A</v>
      </c>
    </row>
    <row r="330" spans="1:7" x14ac:dyDescent="0.3">
      <c r="A330" t="str">
        <f t="shared" si="29"/>
        <v>Monitors</v>
      </c>
      <c r="B330" t="s">
        <v>1117</v>
      </c>
      <c r="C330" s="8">
        <v>15257.51748</v>
      </c>
      <c r="D330" s="8">
        <f t="shared" si="26"/>
        <v>1551152.7018699993</v>
      </c>
      <c r="E330" s="8">
        <f>SUMIFS($C$2:C330, $A$2:A330, A330)</f>
        <v>1181633.4534499999</v>
      </c>
      <c r="F330" s="10">
        <f t="shared" si="27"/>
        <v>0.76177764576335794</v>
      </c>
      <c r="G330" t="str">
        <f t="shared" si="28"/>
        <v>A</v>
      </c>
    </row>
    <row r="331" spans="1:7" x14ac:dyDescent="0.3">
      <c r="A331" t="str">
        <f t="shared" si="29"/>
        <v>Monitors</v>
      </c>
      <c r="B331" t="s">
        <v>992</v>
      </c>
      <c r="C331" s="8">
        <v>4375.3620000000001</v>
      </c>
      <c r="D331" s="8">
        <f t="shared" si="26"/>
        <v>1551152.7018699993</v>
      </c>
      <c r="E331" s="8">
        <f>SUMIFS($C$2:C331, $A$2:A331, A331)</f>
        <v>1186008.8154499999</v>
      </c>
      <c r="F331" s="10">
        <f t="shared" si="27"/>
        <v>0.7645983622503455</v>
      </c>
      <c r="G331" t="str">
        <f t="shared" si="28"/>
        <v>A</v>
      </c>
    </row>
    <row r="332" spans="1:7" x14ac:dyDescent="0.3">
      <c r="A332" t="str">
        <f t="shared" si="29"/>
        <v>Monitors</v>
      </c>
      <c r="B332" t="s">
        <v>945</v>
      </c>
      <c r="C332" s="8">
        <v>1774.8072</v>
      </c>
      <c r="D332" s="8">
        <f t="shared" si="26"/>
        <v>1551152.7018699993</v>
      </c>
      <c r="E332" s="8">
        <f>SUMIFS($C$2:C332, $A$2:A332, A332)</f>
        <v>1187783.6226499998</v>
      </c>
      <c r="F332" s="10">
        <f t="shared" si="27"/>
        <v>0.76574254824690169</v>
      </c>
      <c r="G332" t="str">
        <f t="shared" si="28"/>
        <v>A</v>
      </c>
    </row>
    <row r="333" spans="1:7" x14ac:dyDescent="0.3">
      <c r="A333" t="str">
        <f t="shared" si="29"/>
        <v>Monitors</v>
      </c>
      <c r="B333" t="s">
        <v>922</v>
      </c>
      <c r="C333" s="8">
        <v>28072.190160000002</v>
      </c>
      <c r="D333" s="8">
        <f t="shared" si="26"/>
        <v>1551152.7018699993</v>
      </c>
      <c r="E333" s="8">
        <f>SUMIFS($C$2:C333, $A$2:A333, A333)</f>
        <v>1215855.8128099998</v>
      </c>
      <c r="F333" s="10">
        <f t="shared" si="27"/>
        <v>0.78384017985090648</v>
      </c>
      <c r="G333" t="str">
        <f t="shared" si="28"/>
        <v>A</v>
      </c>
    </row>
    <row r="334" spans="1:7" x14ac:dyDescent="0.3">
      <c r="A334" t="str">
        <f t="shared" si="29"/>
        <v>Monitors</v>
      </c>
      <c r="B334" t="s">
        <v>813</v>
      </c>
      <c r="C334" s="8">
        <v>4877.1379800000004</v>
      </c>
      <c r="D334" s="8">
        <f t="shared" si="26"/>
        <v>1551152.7018699993</v>
      </c>
      <c r="E334" s="8">
        <f>SUMIFS($C$2:C334, $A$2:A334, A334)</f>
        <v>1220732.9507899999</v>
      </c>
      <c r="F334" s="10">
        <f t="shared" si="27"/>
        <v>0.78698438220707712</v>
      </c>
      <c r="G334" t="str">
        <f t="shared" si="28"/>
        <v>A</v>
      </c>
    </row>
    <row r="335" spans="1:7" x14ac:dyDescent="0.3">
      <c r="A335" t="str">
        <f t="shared" si="29"/>
        <v>Monitors</v>
      </c>
      <c r="B335" t="s">
        <v>1344</v>
      </c>
      <c r="C335" s="8">
        <v>9256.14</v>
      </c>
      <c r="D335" s="8">
        <f t="shared" si="26"/>
        <v>1551152.7018699993</v>
      </c>
      <c r="E335" s="8">
        <f>SUMIFS($C$2:C335, $A$2:A335, A335)</f>
        <v>1229989.0907899998</v>
      </c>
      <c r="F335" s="10">
        <f t="shared" si="27"/>
        <v>0.7929516477050782</v>
      </c>
      <c r="G335" t="str">
        <f t="shared" si="28"/>
        <v>A</v>
      </c>
    </row>
    <row r="336" spans="1:7" x14ac:dyDescent="0.3">
      <c r="A336" t="str">
        <f t="shared" si="29"/>
        <v>Monitors</v>
      </c>
      <c r="B336" t="s">
        <v>1278</v>
      </c>
      <c r="C336" s="8">
        <v>4826.5396199999996</v>
      </c>
      <c r="D336" s="8">
        <f t="shared" si="26"/>
        <v>1551152.7018699993</v>
      </c>
      <c r="E336" s="8">
        <f>SUMIFS($C$2:C336, $A$2:A336, A336)</f>
        <v>1234815.6304099998</v>
      </c>
      <c r="F336" s="10">
        <f t="shared" si="27"/>
        <v>0.796063230216704</v>
      </c>
      <c r="G336" t="str">
        <f t="shared" si="28"/>
        <v>A</v>
      </c>
    </row>
    <row r="337" spans="1:7" x14ac:dyDescent="0.3">
      <c r="A337" t="str">
        <f t="shared" si="29"/>
        <v>Monitors</v>
      </c>
      <c r="B337" t="s">
        <v>740</v>
      </c>
      <c r="C337" s="8">
        <v>2886.4496399999998</v>
      </c>
      <c r="D337" s="8">
        <f t="shared" si="26"/>
        <v>1551152.7018699993</v>
      </c>
      <c r="E337" s="8">
        <f>SUMIFS($C$2:C337, $A$2:A337, A337)</f>
        <v>1237702.0800499998</v>
      </c>
      <c r="F337" s="10">
        <f t="shared" si="27"/>
        <v>0.79792407192269488</v>
      </c>
      <c r="G337" t="str">
        <f t="shared" si="28"/>
        <v>A</v>
      </c>
    </row>
    <row r="338" spans="1:7" x14ac:dyDescent="0.3">
      <c r="A338" t="str">
        <f t="shared" si="29"/>
        <v>Monitors</v>
      </c>
      <c r="B338" t="s">
        <v>1006</v>
      </c>
      <c r="C338" s="8">
        <v>34632.106319999999</v>
      </c>
      <c r="D338" s="8">
        <f t="shared" si="26"/>
        <v>1551152.7018699993</v>
      </c>
      <c r="E338" s="8">
        <f>SUMIFS($C$2:C338, $A$2:A338, A338)</f>
        <v>1272334.1863699998</v>
      </c>
      <c r="F338" s="10">
        <f t="shared" si="27"/>
        <v>0.82025076244017203</v>
      </c>
      <c r="G338" t="str">
        <f t="shared" si="28"/>
        <v>B</v>
      </c>
    </row>
    <row r="339" spans="1:7" x14ac:dyDescent="0.3">
      <c r="A339" t="str">
        <f t="shared" si="29"/>
        <v>Monitors</v>
      </c>
      <c r="B339" t="s">
        <v>1274</v>
      </c>
      <c r="C339" s="8">
        <v>30652.403519999996</v>
      </c>
      <c r="D339" s="8">
        <f t="shared" si="26"/>
        <v>1551152.7018699993</v>
      </c>
      <c r="E339" s="8">
        <f>SUMIFS($C$2:C339, $A$2:A339, A339)</f>
        <v>1302986.5898899997</v>
      </c>
      <c r="F339" s="10">
        <f t="shared" si="27"/>
        <v>0.84001181077735176</v>
      </c>
      <c r="G339" t="str">
        <f t="shared" si="28"/>
        <v>B</v>
      </c>
    </row>
    <row r="340" spans="1:7" x14ac:dyDescent="0.3">
      <c r="A340" t="str">
        <f t="shared" si="29"/>
        <v>Monitors</v>
      </c>
      <c r="B340" t="s">
        <v>1165</v>
      </c>
      <c r="C340" s="8">
        <v>2627.6239999999998</v>
      </c>
      <c r="D340" s="8">
        <f t="shared" si="26"/>
        <v>1551152.7018699993</v>
      </c>
      <c r="E340" s="8">
        <f>SUMIFS($C$2:C340, $A$2:A340, A340)</f>
        <v>1305614.2138899998</v>
      </c>
      <c r="F340" s="10">
        <f t="shared" si="27"/>
        <v>0.841705792289831</v>
      </c>
      <c r="G340" t="str">
        <f t="shared" si="28"/>
        <v>B</v>
      </c>
    </row>
    <row r="341" spans="1:7" x14ac:dyDescent="0.3">
      <c r="A341" t="str">
        <f t="shared" si="29"/>
        <v>Monitors</v>
      </c>
      <c r="B341" t="s">
        <v>918</v>
      </c>
      <c r="C341" s="8">
        <v>26408.63841</v>
      </c>
      <c r="D341" s="8">
        <f t="shared" si="26"/>
        <v>1551152.7018699993</v>
      </c>
      <c r="E341" s="8">
        <f>SUMIFS($C$2:C341, $A$2:A341, A341)</f>
        <v>1332022.8522999997</v>
      </c>
      <c r="F341" s="10">
        <f t="shared" si="27"/>
        <v>0.85873096226707624</v>
      </c>
      <c r="G341" t="str">
        <f t="shared" si="28"/>
        <v>B</v>
      </c>
    </row>
    <row r="342" spans="1:7" x14ac:dyDescent="0.3">
      <c r="A342" t="str">
        <f t="shared" si="29"/>
        <v>Monitors</v>
      </c>
      <c r="B342" t="s">
        <v>1228</v>
      </c>
      <c r="C342" s="8">
        <v>4682.9519799999998</v>
      </c>
      <c r="D342" s="8">
        <f t="shared" si="26"/>
        <v>1551152.7018699993</v>
      </c>
      <c r="E342" s="8">
        <f>SUMIFS($C$2:C342, $A$2:A342, A342)</f>
        <v>1336705.8042799996</v>
      </c>
      <c r="F342" s="10">
        <f t="shared" si="27"/>
        <v>0.86174997643270568</v>
      </c>
      <c r="G342" t="str">
        <f t="shared" si="28"/>
        <v>B</v>
      </c>
    </row>
    <row r="343" spans="1:7" x14ac:dyDescent="0.3">
      <c r="A343" t="str">
        <f t="shared" si="29"/>
        <v>Monitors</v>
      </c>
      <c r="B343" t="s">
        <v>988</v>
      </c>
      <c r="C343" s="8">
        <v>6468.2751599999992</v>
      </c>
      <c r="D343" s="8">
        <f t="shared" si="26"/>
        <v>1551152.7018699993</v>
      </c>
      <c r="E343" s="8">
        <f>SUMIFS($C$2:C343, $A$2:A343, A343)</f>
        <v>1343174.0794399995</v>
      </c>
      <c r="F343" s="10">
        <f t="shared" si="27"/>
        <v>0.86591995605637651</v>
      </c>
      <c r="G343" t="str">
        <f t="shared" si="28"/>
        <v>B</v>
      </c>
    </row>
    <row r="344" spans="1:7" x14ac:dyDescent="0.3">
      <c r="A344" t="str">
        <f t="shared" si="29"/>
        <v>Monitors</v>
      </c>
      <c r="B344" t="s">
        <v>822</v>
      </c>
      <c r="C344" s="8">
        <v>11842.8464</v>
      </c>
      <c r="D344" s="8">
        <f t="shared" si="26"/>
        <v>1551152.7018699993</v>
      </c>
      <c r="E344" s="8">
        <f>SUMIFS($C$2:C344, $A$2:A344, A344)</f>
        <v>1355016.9258399995</v>
      </c>
      <c r="F344" s="10">
        <f t="shared" si="27"/>
        <v>0.8735548242326191</v>
      </c>
      <c r="G344" t="str">
        <f t="shared" si="28"/>
        <v>B</v>
      </c>
    </row>
    <row r="345" spans="1:7" x14ac:dyDescent="0.3">
      <c r="A345" t="str">
        <f t="shared" si="29"/>
        <v>Monitors</v>
      </c>
      <c r="B345" t="s">
        <v>852</v>
      </c>
      <c r="C345" s="8">
        <v>5769.2758000000003</v>
      </c>
      <c r="D345" s="8">
        <f t="shared" si="26"/>
        <v>1551152.7018699993</v>
      </c>
      <c r="E345" s="8">
        <f>SUMIFS($C$2:C345, $A$2:A345, A345)</f>
        <v>1360786.2016399994</v>
      </c>
      <c r="F345" s="10">
        <f t="shared" si="27"/>
        <v>0.87727417165279553</v>
      </c>
      <c r="G345" t="str">
        <f t="shared" si="28"/>
        <v>B</v>
      </c>
    </row>
    <row r="346" spans="1:7" x14ac:dyDescent="0.3">
      <c r="A346" t="str">
        <f t="shared" si="29"/>
        <v>Monitors</v>
      </c>
      <c r="B346" t="s">
        <v>1265</v>
      </c>
      <c r="C346" s="8">
        <v>534.57695999999999</v>
      </c>
      <c r="D346" s="8">
        <f t="shared" si="26"/>
        <v>1551152.7018699993</v>
      </c>
      <c r="E346" s="8">
        <f>SUMIFS($C$2:C346, $A$2:A346, A346)</f>
        <v>1361320.7785999994</v>
      </c>
      <c r="F346" s="10">
        <f t="shared" si="27"/>
        <v>0.87761880371858481</v>
      </c>
      <c r="G346" t="str">
        <f t="shared" si="28"/>
        <v>B</v>
      </c>
    </row>
    <row r="347" spans="1:7" x14ac:dyDescent="0.3">
      <c r="A347" t="str">
        <f t="shared" si="29"/>
        <v>Monitors</v>
      </c>
      <c r="B347" t="s">
        <v>897</v>
      </c>
      <c r="C347" s="8">
        <v>12194.714</v>
      </c>
      <c r="D347" s="8">
        <f t="shared" si="26"/>
        <v>1551152.7018699993</v>
      </c>
      <c r="E347" s="8">
        <f>SUMIFS($C$2:C347, $A$2:A347, A347)</f>
        <v>1373515.4925999993</v>
      </c>
      <c r="F347" s="10">
        <f t="shared" si="27"/>
        <v>0.88548051455163079</v>
      </c>
      <c r="G347" t="str">
        <f t="shared" si="28"/>
        <v>B</v>
      </c>
    </row>
    <row r="348" spans="1:7" x14ac:dyDescent="0.3">
      <c r="A348" t="str">
        <f t="shared" si="29"/>
        <v>Monitors</v>
      </c>
      <c r="B348" t="s">
        <v>1232</v>
      </c>
      <c r="C348" s="8">
        <v>16574.544740000001</v>
      </c>
      <c r="D348" s="8">
        <f t="shared" si="26"/>
        <v>1551152.7018699993</v>
      </c>
      <c r="E348" s="8">
        <f>SUMIFS($C$2:C348, $A$2:A348, A348)</f>
        <v>1390090.0373399993</v>
      </c>
      <c r="F348" s="10">
        <f t="shared" si="27"/>
        <v>0.89616582278725354</v>
      </c>
      <c r="G348" t="str">
        <f t="shared" si="28"/>
        <v>B</v>
      </c>
    </row>
    <row r="349" spans="1:7" x14ac:dyDescent="0.3">
      <c r="A349" t="str">
        <f t="shared" si="29"/>
        <v>Monitors</v>
      </c>
      <c r="B349" t="s">
        <v>1052</v>
      </c>
      <c r="C349" s="8">
        <v>2915.4540999999999</v>
      </c>
      <c r="D349" s="8">
        <f t="shared" si="26"/>
        <v>1551152.7018699993</v>
      </c>
      <c r="E349" s="8">
        <f>SUMIFS($C$2:C349, $A$2:A349, A349)</f>
        <v>1393005.4914399993</v>
      </c>
      <c r="F349" s="10">
        <f t="shared" si="27"/>
        <v>0.89804536314229744</v>
      </c>
      <c r="G349" t="str">
        <f t="shared" si="28"/>
        <v>B</v>
      </c>
    </row>
    <row r="350" spans="1:7" x14ac:dyDescent="0.3">
      <c r="A350" t="str">
        <f t="shared" si="29"/>
        <v>Monitors</v>
      </c>
      <c r="B350" t="s">
        <v>1129</v>
      </c>
      <c r="C350" s="8">
        <v>56176.777799999996</v>
      </c>
      <c r="D350" s="8">
        <f t="shared" si="26"/>
        <v>1551152.7018699993</v>
      </c>
      <c r="E350" s="8">
        <f>SUMIFS($C$2:C350, $A$2:A350, A350)</f>
        <v>1449182.2692399994</v>
      </c>
      <c r="F350" s="10">
        <f t="shared" si="27"/>
        <v>0.93426151241778521</v>
      </c>
      <c r="G350" t="str">
        <f t="shared" si="28"/>
        <v>B</v>
      </c>
    </row>
    <row r="351" spans="1:7" x14ac:dyDescent="0.3">
      <c r="A351" t="str">
        <f t="shared" si="29"/>
        <v>Monitors</v>
      </c>
      <c r="B351" t="s">
        <v>1000</v>
      </c>
      <c r="C351" s="8">
        <v>38818.760160000005</v>
      </c>
      <c r="D351" s="8">
        <f t="shared" si="26"/>
        <v>1551152.7018699993</v>
      </c>
      <c r="E351" s="8">
        <f>SUMIFS($C$2:C351, $A$2:A351, A351)</f>
        <v>1488001.0293999994</v>
      </c>
      <c r="F351" s="10">
        <f t="shared" si="27"/>
        <v>0.95928726269575715</v>
      </c>
      <c r="G351" t="str">
        <f t="shared" si="28"/>
        <v>C</v>
      </c>
    </row>
    <row r="352" spans="1:7" x14ac:dyDescent="0.3">
      <c r="A352" t="str">
        <f t="shared" si="29"/>
        <v>Monitors</v>
      </c>
      <c r="B352" t="s">
        <v>894</v>
      </c>
      <c r="C352" s="8">
        <v>22044.871499999997</v>
      </c>
      <c r="D352" s="8">
        <f t="shared" si="26"/>
        <v>1551152.7018699993</v>
      </c>
      <c r="E352" s="8">
        <f>SUMIFS($C$2:C352, $A$2:A352, A352)</f>
        <v>1510045.9008999993</v>
      </c>
      <c r="F352" s="10">
        <f t="shared" si="27"/>
        <v>0.97349919133013563</v>
      </c>
      <c r="G352" t="str">
        <f t="shared" si="28"/>
        <v>C</v>
      </c>
    </row>
    <row r="353" spans="1:7" x14ac:dyDescent="0.3">
      <c r="A353" t="str">
        <f t="shared" si="29"/>
        <v>Monitors</v>
      </c>
      <c r="B353" t="s">
        <v>774</v>
      </c>
      <c r="C353" s="8">
        <v>41106.800970000004</v>
      </c>
      <c r="D353" s="8">
        <f t="shared" si="26"/>
        <v>1551152.7018699993</v>
      </c>
      <c r="E353" s="8">
        <f>SUMIFS($C$2:C353, $A$2:A353, A353)</f>
        <v>1551152.7018699993</v>
      </c>
      <c r="F353" s="10">
        <f t="shared" si="27"/>
        <v>1</v>
      </c>
      <c r="G353" t="str">
        <f t="shared" si="28"/>
        <v>C</v>
      </c>
    </row>
    <row r="354" spans="1:7" x14ac:dyDescent="0.3">
      <c r="A354" t="s">
        <v>729</v>
      </c>
      <c r="B354" t="s">
        <v>1230</v>
      </c>
      <c r="C354" s="8">
        <v>25249.613219999999</v>
      </c>
      <c r="D354" s="8">
        <f t="shared" si="26"/>
        <v>1774358.6154200004</v>
      </c>
      <c r="E354" s="8">
        <f>SUMIFS($C$2:C354, $A$2:A354, A354)</f>
        <v>25249.613219999999</v>
      </c>
      <c r="F354" s="10">
        <f t="shared" si="27"/>
        <v>1.4230276225205623E-2</v>
      </c>
      <c r="G354" t="str">
        <f t="shared" si="28"/>
        <v>A</v>
      </c>
    </row>
    <row r="355" spans="1:7" x14ac:dyDescent="0.3">
      <c r="A355" t="str">
        <f t="shared" ref="A355:A386" si="30">A354</f>
        <v>Networking</v>
      </c>
      <c r="B355" t="s">
        <v>1045</v>
      </c>
      <c r="C355" s="8">
        <v>879.05840000000001</v>
      </c>
      <c r="D355" s="8">
        <f t="shared" si="26"/>
        <v>1774358.6154200004</v>
      </c>
      <c r="E355" s="8">
        <f>SUMIFS($C$2:C355, $A$2:A355, A355)</f>
        <v>26128.671620000001</v>
      </c>
      <c r="F355" s="10">
        <f t="shared" si="27"/>
        <v>1.4725699412131071E-2</v>
      </c>
      <c r="G355" t="str">
        <f t="shared" si="28"/>
        <v>A</v>
      </c>
    </row>
    <row r="356" spans="1:7" x14ac:dyDescent="0.3">
      <c r="A356" t="str">
        <f t="shared" si="30"/>
        <v>Networking</v>
      </c>
      <c r="B356" t="s">
        <v>1229</v>
      </c>
      <c r="C356" s="8">
        <v>30692.47896</v>
      </c>
      <c r="D356" s="8">
        <f t="shared" si="26"/>
        <v>1774358.6154200004</v>
      </c>
      <c r="E356" s="8">
        <f>SUMIFS($C$2:C356, $A$2:A356, A356)</f>
        <v>56821.150580000001</v>
      </c>
      <c r="F356" s="10">
        <f t="shared" si="27"/>
        <v>3.2023487296309674E-2</v>
      </c>
      <c r="G356" t="str">
        <f t="shared" si="28"/>
        <v>A</v>
      </c>
    </row>
    <row r="357" spans="1:7" x14ac:dyDescent="0.3">
      <c r="A357" t="str">
        <f t="shared" si="30"/>
        <v>Networking</v>
      </c>
      <c r="B357" t="s">
        <v>1324</v>
      </c>
      <c r="C357" s="8">
        <v>51768.181920000003</v>
      </c>
      <c r="D357" s="8">
        <f t="shared" si="26"/>
        <v>1774358.6154200004</v>
      </c>
      <c r="E357" s="8">
        <f>SUMIFS($C$2:C357, $A$2:A357, A357)</f>
        <v>108589.3325</v>
      </c>
      <c r="F357" s="10">
        <f t="shared" si="27"/>
        <v>6.1199202661913026E-2</v>
      </c>
      <c r="G357" t="str">
        <f t="shared" si="28"/>
        <v>A</v>
      </c>
    </row>
    <row r="358" spans="1:7" x14ac:dyDescent="0.3">
      <c r="A358" t="str">
        <f t="shared" si="30"/>
        <v>Networking</v>
      </c>
      <c r="B358" t="s">
        <v>1114</v>
      </c>
      <c r="C358" s="8">
        <v>12881.097599999999</v>
      </c>
      <c r="D358" s="8">
        <f t="shared" si="26"/>
        <v>1774358.6154200004</v>
      </c>
      <c r="E358" s="8">
        <f>SUMIFS($C$2:C358, $A$2:A358, A358)</f>
        <v>121470.4301</v>
      </c>
      <c r="F358" s="10">
        <f t="shared" si="27"/>
        <v>6.8458782257636949E-2</v>
      </c>
      <c r="G358" t="str">
        <f t="shared" si="28"/>
        <v>A</v>
      </c>
    </row>
    <row r="359" spans="1:7" x14ac:dyDescent="0.3">
      <c r="A359" t="str">
        <f t="shared" si="30"/>
        <v>Networking</v>
      </c>
      <c r="B359" t="s">
        <v>775</v>
      </c>
      <c r="C359" s="8">
        <v>10558.74</v>
      </c>
      <c r="D359" s="8">
        <f t="shared" si="26"/>
        <v>1774358.6154200004</v>
      </c>
      <c r="E359" s="8">
        <f>SUMIFS($C$2:C359, $A$2:A359, A359)</f>
        <v>132029.17009999999</v>
      </c>
      <c r="F359" s="10">
        <f t="shared" si="27"/>
        <v>7.4409518432522706E-2</v>
      </c>
      <c r="G359" t="str">
        <f t="shared" si="28"/>
        <v>A</v>
      </c>
    </row>
    <row r="360" spans="1:7" x14ac:dyDescent="0.3">
      <c r="A360" t="str">
        <f t="shared" si="30"/>
        <v>Networking</v>
      </c>
      <c r="B360" t="s">
        <v>957</v>
      </c>
      <c r="C360" s="8">
        <v>66988.771199999988</v>
      </c>
      <c r="D360" s="8">
        <f t="shared" si="26"/>
        <v>1774358.6154200004</v>
      </c>
      <c r="E360" s="8">
        <f>SUMIFS($C$2:C360, $A$2:A360, A360)</f>
        <v>199017.94129999998</v>
      </c>
      <c r="F360" s="10">
        <f t="shared" si="27"/>
        <v>0.112163313306815</v>
      </c>
      <c r="G360" t="str">
        <f t="shared" si="28"/>
        <v>A</v>
      </c>
    </row>
    <row r="361" spans="1:7" x14ac:dyDescent="0.3">
      <c r="A361" t="str">
        <f t="shared" si="30"/>
        <v>Networking</v>
      </c>
      <c r="B361" t="s">
        <v>960</v>
      </c>
      <c r="C361" s="8">
        <v>30479.418970000002</v>
      </c>
      <c r="D361" s="8">
        <f t="shared" si="26"/>
        <v>1774358.6154200004</v>
      </c>
      <c r="E361" s="8">
        <f>SUMIFS($C$2:C361, $A$2:A361, A361)</f>
        <v>229497.36026999998</v>
      </c>
      <c r="F361" s="10">
        <f t="shared" si="27"/>
        <v>0.1293410240047087</v>
      </c>
      <c r="G361" t="str">
        <f t="shared" si="28"/>
        <v>A</v>
      </c>
    </row>
    <row r="362" spans="1:7" x14ac:dyDescent="0.3">
      <c r="A362" t="str">
        <f t="shared" si="30"/>
        <v>Networking</v>
      </c>
      <c r="B362" t="s">
        <v>1036</v>
      </c>
      <c r="C362" s="8">
        <v>39686.4182</v>
      </c>
      <c r="D362" s="8">
        <f t="shared" si="26"/>
        <v>1774358.6154200004</v>
      </c>
      <c r="E362" s="8">
        <f>SUMIFS($C$2:C362, $A$2:A362, A362)</f>
        <v>269183.77846999996</v>
      </c>
      <c r="F362" s="10">
        <f t="shared" si="27"/>
        <v>0.15170765150329135</v>
      </c>
      <c r="G362" t="str">
        <f t="shared" si="28"/>
        <v>A</v>
      </c>
    </row>
    <row r="363" spans="1:7" x14ac:dyDescent="0.3">
      <c r="A363" t="str">
        <f t="shared" si="30"/>
        <v>Networking</v>
      </c>
      <c r="B363" t="s">
        <v>832</v>
      </c>
      <c r="C363" s="8">
        <v>5328.4890400000004</v>
      </c>
      <c r="D363" s="8">
        <f t="shared" si="26"/>
        <v>1774358.6154200004</v>
      </c>
      <c r="E363" s="8">
        <f>SUMIFS($C$2:C363, $A$2:A363, A363)</f>
        <v>274512.26750999998</v>
      </c>
      <c r="F363" s="10">
        <f t="shared" si="27"/>
        <v>0.15471070229228798</v>
      </c>
      <c r="G363" t="str">
        <f t="shared" si="28"/>
        <v>A</v>
      </c>
    </row>
    <row r="364" spans="1:7" x14ac:dyDescent="0.3">
      <c r="A364" t="str">
        <f t="shared" si="30"/>
        <v>Networking</v>
      </c>
      <c r="B364" t="s">
        <v>1075</v>
      </c>
      <c r="C364" s="8">
        <v>1115.1975999999997</v>
      </c>
      <c r="D364" s="8">
        <f t="shared" si="26"/>
        <v>1774358.6154200004</v>
      </c>
      <c r="E364" s="8">
        <f>SUMIFS($C$2:C364, $A$2:A364, A364)</f>
        <v>275627.46510999999</v>
      </c>
      <c r="F364" s="10">
        <f t="shared" si="27"/>
        <v>0.15533920973734922</v>
      </c>
      <c r="G364" t="str">
        <f t="shared" si="28"/>
        <v>A</v>
      </c>
    </row>
    <row r="365" spans="1:7" x14ac:dyDescent="0.3">
      <c r="A365" t="str">
        <f t="shared" si="30"/>
        <v>Networking</v>
      </c>
      <c r="B365" t="s">
        <v>807</v>
      </c>
      <c r="C365" s="8">
        <v>9373.460219999999</v>
      </c>
      <c r="D365" s="8">
        <f t="shared" si="26"/>
        <v>1774358.6154200004</v>
      </c>
      <c r="E365" s="8">
        <f>SUMIFS($C$2:C365, $A$2:A365, A365)</f>
        <v>285000.92533</v>
      </c>
      <c r="F365" s="10">
        <f t="shared" si="27"/>
        <v>0.16062194127681384</v>
      </c>
      <c r="G365" t="str">
        <f t="shared" si="28"/>
        <v>A</v>
      </c>
    </row>
    <row r="366" spans="1:7" x14ac:dyDescent="0.3">
      <c r="A366" t="str">
        <f t="shared" si="30"/>
        <v>Networking</v>
      </c>
      <c r="B366" t="s">
        <v>1213</v>
      </c>
      <c r="C366" s="8">
        <v>40488.792960000006</v>
      </c>
      <c r="D366" s="8">
        <f t="shared" si="26"/>
        <v>1774358.6154200004</v>
      </c>
      <c r="E366" s="8">
        <f>SUMIFS($C$2:C366, $A$2:A366, A366)</f>
        <v>325489.71828999999</v>
      </c>
      <c r="F366" s="10">
        <f t="shared" si="27"/>
        <v>0.18344077429519781</v>
      </c>
      <c r="G366" t="str">
        <f t="shared" si="28"/>
        <v>A</v>
      </c>
    </row>
    <row r="367" spans="1:7" x14ac:dyDescent="0.3">
      <c r="A367" t="str">
        <f t="shared" si="30"/>
        <v>Networking</v>
      </c>
      <c r="B367" t="s">
        <v>824</v>
      </c>
      <c r="C367" s="8">
        <v>8324.8326000000015</v>
      </c>
      <c r="D367" s="8">
        <f t="shared" si="26"/>
        <v>1774358.6154200004</v>
      </c>
      <c r="E367" s="8">
        <f>SUMIFS($C$2:C367, $A$2:A367, A367)</f>
        <v>333814.55089000001</v>
      </c>
      <c r="F367" s="10">
        <f t="shared" si="27"/>
        <v>0.18813251616048557</v>
      </c>
      <c r="G367" t="str">
        <f t="shared" si="28"/>
        <v>A</v>
      </c>
    </row>
    <row r="368" spans="1:7" x14ac:dyDescent="0.3">
      <c r="A368" t="str">
        <f t="shared" si="30"/>
        <v>Networking</v>
      </c>
      <c r="B368" t="s">
        <v>779</v>
      </c>
      <c r="C368" s="8">
        <v>32506.559399999998</v>
      </c>
      <c r="D368" s="8">
        <f t="shared" si="26"/>
        <v>1774358.6154200004</v>
      </c>
      <c r="E368" s="8">
        <f>SUMIFS($C$2:C368, $A$2:A368, A368)</f>
        <v>366321.11028999998</v>
      </c>
      <c r="F368" s="10">
        <f t="shared" si="27"/>
        <v>0.20645269062662949</v>
      </c>
      <c r="G368" t="str">
        <f t="shared" si="28"/>
        <v>A</v>
      </c>
    </row>
    <row r="369" spans="1:7" x14ac:dyDescent="0.3">
      <c r="A369" t="str">
        <f t="shared" si="30"/>
        <v>Networking</v>
      </c>
      <c r="B369" t="s">
        <v>781</v>
      </c>
      <c r="C369" s="8">
        <v>109244</v>
      </c>
      <c r="D369" s="8">
        <f t="shared" si="26"/>
        <v>1774358.6154200004</v>
      </c>
      <c r="E369" s="8">
        <f>SUMIFS($C$2:C369, $A$2:A369, A369)</f>
        <v>475565.11028999998</v>
      </c>
      <c r="F369" s="10">
        <f t="shared" si="27"/>
        <v>0.26802085337040571</v>
      </c>
      <c r="G369" t="str">
        <f t="shared" si="28"/>
        <v>A</v>
      </c>
    </row>
    <row r="370" spans="1:7" x14ac:dyDescent="0.3">
      <c r="A370" t="str">
        <f t="shared" si="30"/>
        <v>Networking</v>
      </c>
      <c r="B370" t="s">
        <v>878</v>
      </c>
      <c r="C370" s="8">
        <v>25672.127039999999</v>
      </c>
      <c r="D370" s="8">
        <f t="shared" si="26"/>
        <v>1774358.6154200004</v>
      </c>
      <c r="E370" s="8">
        <f>SUMIFS($C$2:C370, $A$2:A370, A370)</f>
        <v>501237.23732999997</v>
      </c>
      <c r="F370" s="10">
        <f t="shared" si="27"/>
        <v>0.28248925159435956</v>
      </c>
      <c r="G370" t="str">
        <f t="shared" si="28"/>
        <v>A</v>
      </c>
    </row>
    <row r="371" spans="1:7" x14ac:dyDescent="0.3">
      <c r="A371" t="str">
        <f t="shared" si="30"/>
        <v>Networking</v>
      </c>
      <c r="B371" t="s">
        <v>991</v>
      </c>
      <c r="C371" s="8">
        <v>2394.1605599999998</v>
      </c>
      <c r="D371" s="8">
        <f t="shared" si="26"/>
        <v>1774358.6154200004</v>
      </c>
      <c r="E371" s="8">
        <f>SUMIFS($C$2:C371, $A$2:A371, A371)</f>
        <v>503631.39788999996</v>
      </c>
      <c r="F371" s="10">
        <f t="shared" si="27"/>
        <v>0.28383856200951108</v>
      </c>
      <c r="G371" t="str">
        <f t="shared" si="28"/>
        <v>A</v>
      </c>
    </row>
    <row r="372" spans="1:7" x14ac:dyDescent="0.3">
      <c r="A372" t="str">
        <f t="shared" si="30"/>
        <v>Networking</v>
      </c>
      <c r="B372" t="s">
        <v>1357</v>
      </c>
      <c r="C372" s="8">
        <v>32704.386400000003</v>
      </c>
      <c r="D372" s="8">
        <f t="shared" si="26"/>
        <v>1774358.6154200004</v>
      </c>
      <c r="E372" s="8">
        <f>SUMIFS($C$2:C372, $A$2:A372, A372)</f>
        <v>536335.78428999998</v>
      </c>
      <c r="F372" s="10">
        <f t="shared" si="27"/>
        <v>0.30227022859358471</v>
      </c>
      <c r="G372" t="str">
        <f t="shared" si="28"/>
        <v>A</v>
      </c>
    </row>
    <row r="373" spans="1:7" x14ac:dyDescent="0.3">
      <c r="A373" t="str">
        <f t="shared" si="30"/>
        <v>Networking</v>
      </c>
      <c r="B373" t="s">
        <v>1172</v>
      </c>
      <c r="C373" s="8">
        <v>2795.6384399999997</v>
      </c>
      <c r="D373" s="8">
        <f t="shared" si="26"/>
        <v>1774358.6154200004</v>
      </c>
      <c r="E373" s="8">
        <f>SUMIFS($C$2:C373, $A$2:A373, A373)</f>
        <v>539131.42272999999</v>
      </c>
      <c r="F373" s="10">
        <f t="shared" si="27"/>
        <v>0.30384580548976825</v>
      </c>
      <c r="G373" t="str">
        <f t="shared" si="28"/>
        <v>A</v>
      </c>
    </row>
    <row r="374" spans="1:7" x14ac:dyDescent="0.3">
      <c r="A374" t="str">
        <f t="shared" si="30"/>
        <v>Networking</v>
      </c>
      <c r="B374" t="s">
        <v>1296</v>
      </c>
      <c r="C374" s="8">
        <v>10166.535600000001</v>
      </c>
      <c r="D374" s="8">
        <f t="shared" si="26"/>
        <v>1774358.6154200004</v>
      </c>
      <c r="E374" s="8">
        <f>SUMIFS($C$2:C374, $A$2:A374, A374)</f>
        <v>549297.95832999994</v>
      </c>
      <c r="F374" s="10">
        <f t="shared" si="27"/>
        <v>0.30957550156791619</v>
      </c>
      <c r="G374" t="str">
        <f t="shared" si="28"/>
        <v>A</v>
      </c>
    </row>
    <row r="375" spans="1:7" x14ac:dyDescent="0.3">
      <c r="A375" t="str">
        <f t="shared" si="30"/>
        <v>Networking</v>
      </c>
      <c r="B375" t="s">
        <v>982</v>
      </c>
      <c r="C375" s="8">
        <v>3592.04</v>
      </c>
      <c r="D375" s="8">
        <f t="shared" si="26"/>
        <v>1774358.6154200004</v>
      </c>
      <c r="E375" s="8">
        <f>SUMIFS($C$2:C375, $A$2:A375, A375)</f>
        <v>552889.99832999997</v>
      </c>
      <c r="F375" s="10">
        <f t="shared" si="27"/>
        <v>0.31159991758437622</v>
      </c>
      <c r="G375" t="str">
        <f t="shared" si="28"/>
        <v>A</v>
      </c>
    </row>
    <row r="376" spans="1:7" x14ac:dyDescent="0.3">
      <c r="A376" t="str">
        <f t="shared" si="30"/>
        <v>Networking</v>
      </c>
      <c r="B376" t="s">
        <v>1217</v>
      </c>
      <c r="C376" s="8">
        <v>21908.731650000002</v>
      </c>
      <c r="D376" s="8">
        <f t="shared" si="26"/>
        <v>1774358.6154200004</v>
      </c>
      <c r="E376" s="8">
        <f>SUMIFS($C$2:C376, $A$2:A376, A376)</f>
        <v>574798.72997999995</v>
      </c>
      <c r="F376" s="10">
        <f t="shared" si="27"/>
        <v>0.32394732664791209</v>
      </c>
      <c r="G376" t="str">
        <f t="shared" si="28"/>
        <v>A</v>
      </c>
    </row>
    <row r="377" spans="1:7" x14ac:dyDescent="0.3">
      <c r="A377" t="str">
        <f t="shared" si="30"/>
        <v>Networking</v>
      </c>
      <c r="B377" t="s">
        <v>1311</v>
      </c>
      <c r="C377" s="8">
        <v>4280.6786400000001</v>
      </c>
      <c r="D377" s="8">
        <f t="shared" si="26"/>
        <v>1774358.6154200004</v>
      </c>
      <c r="E377" s="8">
        <f>SUMIFS($C$2:C377, $A$2:A377, A377)</f>
        <v>579079.40862</v>
      </c>
      <c r="F377" s="10">
        <f t="shared" si="27"/>
        <v>0.32635984833479037</v>
      </c>
      <c r="G377" t="str">
        <f t="shared" si="28"/>
        <v>A</v>
      </c>
    </row>
    <row r="378" spans="1:7" x14ac:dyDescent="0.3">
      <c r="A378" t="str">
        <f t="shared" si="30"/>
        <v>Networking</v>
      </c>
      <c r="B378" t="s">
        <v>848</v>
      </c>
      <c r="C378" s="8">
        <v>1499.22</v>
      </c>
      <c r="D378" s="8">
        <f t="shared" si="26"/>
        <v>1774358.6154200004</v>
      </c>
      <c r="E378" s="8">
        <f>SUMIFS($C$2:C378, $A$2:A378, A378)</f>
        <v>580578.62861999997</v>
      </c>
      <c r="F378" s="10">
        <f t="shared" si="27"/>
        <v>0.32720478463288205</v>
      </c>
      <c r="G378" t="str">
        <f t="shared" si="28"/>
        <v>A</v>
      </c>
    </row>
    <row r="379" spans="1:7" x14ac:dyDescent="0.3">
      <c r="A379" t="str">
        <f t="shared" si="30"/>
        <v>Networking</v>
      </c>
      <c r="B379" t="s">
        <v>755</v>
      </c>
      <c r="C379" s="8">
        <v>19903.585040000002</v>
      </c>
      <c r="D379" s="8">
        <f t="shared" si="26"/>
        <v>1774358.6154200004</v>
      </c>
      <c r="E379" s="8">
        <f>SUMIFS($C$2:C379, $A$2:A379, A379)</f>
        <v>600482.21366000001</v>
      </c>
      <c r="F379" s="10">
        <f t="shared" si="27"/>
        <v>0.33842212529165788</v>
      </c>
      <c r="G379" t="str">
        <f t="shared" si="28"/>
        <v>A</v>
      </c>
    </row>
    <row r="380" spans="1:7" x14ac:dyDescent="0.3">
      <c r="A380" t="str">
        <f t="shared" si="30"/>
        <v>Networking</v>
      </c>
      <c r="B380" t="s">
        <v>1133</v>
      </c>
      <c r="C380" s="8">
        <v>17731.623</v>
      </c>
      <c r="D380" s="8">
        <f t="shared" si="26"/>
        <v>1774358.6154200004</v>
      </c>
      <c r="E380" s="8">
        <f>SUMIFS($C$2:C380, $A$2:A380, A380)</f>
        <v>618213.83666000003</v>
      </c>
      <c r="F380" s="10">
        <f t="shared" si="27"/>
        <v>0.34841538305021019</v>
      </c>
      <c r="G380" t="str">
        <f t="shared" si="28"/>
        <v>A</v>
      </c>
    </row>
    <row r="381" spans="1:7" x14ac:dyDescent="0.3">
      <c r="A381" t="str">
        <f t="shared" si="30"/>
        <v>Networking</v>
      </c>
      <c r="B381" t="s">
        <v>932</v>
      </c>
      <c r="C381" s="8">
        <v>8349.2224200000001</v>
      </c>
      <c r="D381" s="8">
        <f t="shared" si="26"/>
        <v>1774358.6154200004</v>
      </c>
      <c r="E381" s="8">
        <f>SUMIFS($C$2:C381, $A$2:A381, A381)</f>
        <v>626563.05908000004</v>
      </c>
      <c r="F381" s="10">
        <f t="shared" si="27"/>
        <v>0.35312087062608205</v>
      </c>
      <c r="G381" t="str">
        <f t="shared" si="28"/>
        <v>A</v>
      </c>
    </row>
    <row r="382" spans="1:7" x14ac:dyDescent="0.3">
      <c r="A382" t="str">
        <f t="shared" si="30"/>
        <v>Networking</v>
      </c>
      <c r="B382" t="s">
        <v>1110</v>
      </c>
      <c r="C382" s="8">
        <v>43553.493060000001</v>
      </c>
      <c r="D382" s="8">
        <f t="shared" si="26"/>
        <v>1774358.6154200004</v>
      </c>
      <c r="E382" s="8">
        <f>SUMIFS($C$2:C382, $A$2:A382, A382)</f>
        <v>670116.55214000004</v>
      </c>
      <c r="F382" s="10">
        <f t="shared" si="27"/>
        <v>0.37766691936814578</v>
      </c>
      <c r="G382" t="str">
        <f t="shared" si="28"/>
        <v>A</v>
      </c>
    </row>
    <row r="383" spans="1:7" x14ac:dyDescent="0.3">
      <c r="A383" t="str">
        <f t="shared" si="30"/>
        <v>Networking</v>
      </c>
      <c r="B383" t="s">
        <v>1309</v>
      </c>
      <c r="C383" s="8">
        <v>13882.6016</v>
      </c>
      <c r="D383" s="8">
        <f t="shared" si="26"/>
        <v>1774358.6154200004</v>
      </c>
      <c r="E383" s="8">
        <f>SUMIFS($C$2:C383, $A$2:A383, A383)</f>
        <v>683999.1537400001</v>
      </c>
      <c r="F383" s="10">
        <f t="shared" si="27"/>
        <v>0.38549093052313654</v>
      </c>
      <c r="G383" t="str">
        <f t="shared" si="28"/>
        <v>A</v>
      </c>
    </row>
    <row r="384" spans="1:7" x14ac:dyDescent="0.3">
      <c r="A384" t="str">
        <f t="shared" si="30"/>
        <v>Networking</v>
      </c>
      <c r="B384" t="s">
        <v>1240</v>
      </c>
      <c r="C384" s="8">
        <v>15323.926799999999</v>
      </c>
      <c r="D384" s="8">
        <f t="shared" si="26"/>
        <v>1774358.6154200004</v>
      </c>
      <c r="E384" s="8">
        <f>SUMIFS($C$2:C384, $A$2:A384, A384)</f>
        <v>699323.08054000011</v>
      </c>
      <c r="F384" s="10">
        <f t="shared" si="27"/>
        <v>0.3941272493973641</v>
      </c>
      <c r="G384" t="str">
        <f t="shared" si="28"/>
        <v>A</v>
      </c>
    </row>
    <row r="385" spans="1:7" x14ac:dyDescent="0.3">
      <c r="A385" t="str">
        <f t="shared" si="30"/>
        <v>Networking</v>
      </c>
      <c r="B385" t="s">
        <v>1041</v>
      </c>
      <c r="C385" s="8">
        <v>3644.3212800000006</v>
      </c>
      <c r="D385" s="8">
        <f t="shared" si="26"/>
        <v>1774358.6154200004</v>
      </c>
      <c r="E385" s="8">
        <f>SUMIFS($C$2:C385, $A$2:A385, A385)</f>
        <v>702967.40182000014</v>
      </c>
      <c r="F385" s="10">
        <f t="shared" si="27"/>
        <v>0.3961811303030216</v>
      </c>
      <c r="G385" t="str">
        <f t="shared" si="28"/>
        <v>A</v>
      </c>
    </row>
    <row r="386" spans="1:7" x14ac:dyDescent="0.3">
      <c r="A386" t="str">
        <f t="shared" si="30"/>
        <v>Networking</v>
      </c>
      <c r="B386" t="s">
        <v>1308</v>
      </c>
      <c r="C386" s="8">
        <v>12091.190399999999</v>
      </c>
      <c r="D386" s="8">
        <f t="shared" si="26"/>
        <v>1774358.6154200004</v>
      </c>
      <c r="E386" s="8">
        <f>SUMIFS($C$2:C386, $A$2:A386, A386)</f>
        <v>715058.59222000011</v>
      </c>
      <c r="F386" s="10">
        <f t="shared" si="27"/>
        <v>0.40299553089539447</v>
      </c>
      <c r="G386" t="str">
        <f t="shared" si="28"/>
        <v>A</v>
      </c>
    </row>
    <row r="387" spans="1:7" x14ac:dyDescent="0.3">
      <c r="A387" t="str">
        <f t="shared" ref="A387:A418" si="31">A386</f>
        <v>Networking</v>
      </c>
      <c r="B387" t="s">
        <v>1116</v>
      </c>
      <c r="C387" s="8">
        <v>47693.373</v>
      </c>
      <c r="D387" s="8">
        <f t="shared" ref="D387:D450" si="32">SUMIFS($C$2:$C$630, $A$2:$A$630, $A387)</f>
        <v>1774358.6154200004</v>
      </c>
      <c r="E387" s="8">
        <f>SUMIFS($C$2:C387, $A$2:A387, A387)</f>
        <v>762751.96522000013</v>
      </c>
      <c r="F387" s="10">
        <f t="shared" ref="F387:F450" si="33">E387/D387</f>
        <v>0.42987474943978704</v>
      </c>
      <c r="G387" t="str">
        <f t="shared" ref="G387:G450" si="34">IF(F387&lt;=0.8,"A",IF(F387&lt;=0.95,"B","C"))</f>
        <v>A</v>
      </c>
    </row>
    <row r="388" spans="1:7" x14ac:dyDescent="0.3">
      <c r="A388" t="str">
        <f t="shared" si="31"/>
        <v>Networking</v>
      </c>
      <c r="B388" t="s">
        <v>1091</v>
      </c>
      <c r="C388" s="8">
        <v>49336.511399999996</v>
      </c>
      <c r="D388" s="8">
        <f t="shared" si="32"/>
        <v>1774358.6154200004</v>
      </c>
      <c r="E388" s="8">
        <f>SUMIFS($C$2:C388, $A$2:A388, A388)</f>
        <v>812088.47662000009</v>
      </c>
      <c r="F388" s="10">
        <f t="shared" si="33"/>
        <v>0.45768001437960404</v>
      </c>
      <c r="G388" t="str">
        <f t="shared" si="34"/>
        <v>A</v>
      </c>
    </row>
    <row r="389" spans="1:7" x14ac:dyDescent="0.3">
      <c r="A389" t="str">
        <f t="shared" si="31"/>
        <v>Networking</v>
      </c>
      <c r="B389" t="s">
        <v>1051</v>
      </c>
      <c r="C389" s="8">
        <v>16306.59375</v>
      </c>
      <c r="D389" s="8">
        <f t="shared" si="32"/>
        <v>1774358.6154200004</v>
      </c>
      <c r="E389" s="8">
        <f>SUMIFS($C$2:C389, $A$2:A389, A389)</f>
        <v>828395.07037000009</v>
      </c>
      <c r="F389" s="10">
        <f t="shared" si="33"/>
        <v>0.46687014855444792</v>
      </c>
      <c r="G389" t="str">
        <f t="shared" si="34"/>
        <v>A</v>
      </c>
    </row>
    <row r="390" spans="1:7" x14ac:dyDescent="0.3">
      <c r="A390" t="str">
        <f t="shared" si="31"/>
        <v>Networking</v>
      </c>
      <c r="B390" t="s">
        <v>863</v>
      </c>
      <c r="C390" s="8">
        <v>16071.44868</v>
      </c>
      <c r="D390" s="8">
        <f t="shared" si="32"/>
        <v>1774358.6154200004</v>
      </c>
      <c r="E390" s="8">
        <f>SUMIFS($C$2:C390, $A$2:A390, A390)</f>
        <v>844466.51905000012</v>
      </c>
      <c r="F390" s="10">
        <f t="shared" si="33"/>
        <v>0.4759277587468474</v>
      </c>
      <c r="G390" t="str">
        <f t="shared" si="34"/>
        <v>A</v>
      </c>
    </row>
    <row r="391" spans="1:7" x14ac:dyDescent="0.3">
      <c r="A391" t="str">
        <f t="shared" si="31"/>
        <v>Networking</v>
      </c>
      <c r="B391" t="s">
        <v>1251</v>
      </c>
      <c r="C391" s="8">
        <v>9807.7842799999999</v>
      </c>
      <c r="D391" s="8">
        <f t="shared" si="32"/>
        <v>1774358.6154200004</v>
      </c>
      <c r="E391" s="8">
        <f>SUMIFS($C$2:C391, $A$2:A391, A391)</f>
        <v>854274.30333000014</v>
      </c>
      <c r="F391" s="10">
        <f t="shared" si="33"/>
        <v>0.48145526834652236</v>
      </c>
      <c r="G391" t="str">
        <f t="shared" si="34"/>
        <v>A</v>
      </c>
    </row>
    <row r="392" spans="1:7" x14ac:dyDescent="0.3">
      <c r="A392" t="str">
        <f t="shared" si="31"/>
        <v>Networking</v>
      </c>
      <c r="B392" t="s">
        <v>846</v>
      </c>
      <c r="C392" s="8">
        <v>34.689059999999998</v>
      </c>
      <c r="D392" s="8">
        <f t="shared" si="32"/>
        <v>1774358.6154200004</v>
      </c>
      <c r="E392" s="8">
        <f>SUMIFS($C$2:C392, $A$2:A392, A392)</f>
        <v>854308.99239000014</v>
      </c>
      <c r="F392" s="10">
        <f t="shared" si="33"/>
        <v>0.48147481854325175</v>
      </c>
      <c r="G392" t="str">
        <f t="shared" si="34"/>
        <v>A</v>
      </c>
    </row>
    <row r="393" spans="1:7" x14ac:dyDescent="0.3">
      <c r="A393" t="str">
        <f t="shared" si="31"/>
        <v>Networking</v>
      </c>
      <c r="B393" t="s">
        <v>1282</v>
      </c>
      <c r="C393" s="8">
        <v>29673.454499999993</v>
      </c>
      <c r="D393" s="8">
        <f t="shared" si="32"/>
        <v>1774358.6154200004</v>
      </c>
      <c r="E393" s="8">
        <f>SUMIFS($C$2:C393, $A$2:A393, A393)</f>
        <v>883982.44689000014</v>
      </c>
      <c r="F393" s="10">
        <f t="shared" si="33"/>
        <v>0.4981983006184782</v>
      </c>
      <c r="G393" t="str">
        <f t="shared" si="34"/>
        <v>A</v>
      </c>
    </row>
    <row r="394" spans="1:7" x14ac:dyDescent="0.3">
      <c r="A394" t="str">
        <f t="shared" si="31"/>
        <v>Networking</v>
      </c>
      <c r="B394" t="s">
        <v>1055</v>
      </c>
      <c r="C394" s="8">
        <v>7493.1076000000012</v>
      </c>
      <c r="D394" s="8">
        <f t="shared" si="32"/>
        <v>1774358.6154200004</v>
      </c>
      <c r="E394" s="8">
        <f>SUMIFS($C$2:C394, $A$2:A394, A394)</f>
        <v>891475.55449000013</v>
      </c>
      <c r="F394" s="10">
        <f t="shared" si="33"/>
        <v>0.50242129564038718</v>
      </c>
      <c r="G394" t="str">
        <f t="shared" si="34"/>
        <v>A</v>
      </c>
    </row>
    <row r="395" spans="1:7" x14ac:dyDescent="0.3">
      <c r="A395" t="str">
        <f t="shared" si="31"/>
        <v>Networking</v>
      </c>
      <c r="B395" t="s">
        <v>1354</v>
      </c>
      <c r="C395" s="8">
        <v>30229.994880000002</v>
      </c>
      <c r="D395" s="8">
        <f t="shared" si="32"/>
        <v>1774358.6154200004</v>
      </c>
      <c r="E395" s="8">
        <f>SUMIFS($C$2:C395, $A$2:A395, A395)</f>
        <v>921705.54937000014</v>
      </c>
      <c r="F395" s="10">
        <f t="shared" si="33"/>
        <v>0.51945843492964205</v>
      </c>
      <c r="G395" t="str">
        <f t="shared" si="34"/>
        <v>A</v>
      </c>
    </row>
    <row r="396" spans="1:7" x14ac:dyDescent="0.3">
      <c r="A396" t="str">
        <f t="shared" si="31"/>
        <v>Networking</v>
      </c>
      <c r="B396" t="s">
        <v>1356</v>
      </c>
      <c r="C396" s="8">
        <v>50090.397499999999</v>
      </c>
      <c r="D396" s="8">
        <f t="shared" si="32"/>
        <v>1774358.6154200004</v>
      </c>
      <c r="E396" s="8">
        <f>SUMIFS($C$2:C396, $A$2:A396, A396)</f>
        <v>971795.9468700001</v>
      </c>
      <c r="F396" s="10">
        <f t="shared" si="33"/>
        <v>0.54768857795974391</v>
      </c>
      <c r="G396" t="str">
        <f t="shared" si="34"/>
        <v>A</v>
      </c>
    </row>
    <row r="397" spans="1:7" x14ac:dyDescent="0.3">
      <c r="A397" t="str">
        <f t="shared" si="31"/>
        <v>Networking</v>
      </c>
      <c r="B397" t="s">
        <v>814</v>
      </c>
      <c r="C397" s="8">
        <v>60292.805299999993</v>
      </c>
      <c r="D397" s="8">
        <f t="shared" si="32"/>
        <v>1774358.6154200004</v>
      </c>
      <c r="E397" s="8">
        <f>SUMIFS($C$2:C397, $A$2:A397, A397)</f>
        <v>1032088.7521700001</v>
      </c>
      <c r="F397" s="10">
        <f t="shared" si="33"/>
        <v>0.58166863406341285</v>
      </c>
      <c r="G397" t="str">
        <f t="shared" si="34"/>
        <v>A</v>
      </c>
    </row>
    <row r="398" spans="1:7" x14ac:dyDescent="0.3">
      <c r="A398" t="str">
        <f t="shared" si="31"/>
        <v>Networking</v>
      </c>
      <c r="B398" t="s">
        <v>1056</v>
      </c>
      <c r="C398" s="8">
        <v>39546.774539999999</v>
      </c>
      <c r="D398" s="8">
        <f t="shared" si="32"/>
        <v>1774358.6154200004</v>
      </c>
      <c r="E398" s="8">
        <f>SUMIFS($C$2:C398, $A$2:A398, A398)</f>
        <v>1071635.5267100001</v>
      </c>
      <c r="F398" s="10">
        <f t="shared" si="33"/>
        <v>0.60395656063942749</v>
      </c>
      <c r="G398" t="str">
        <f t="shared" si="34"/>
        <v>A</v>
      </c>
    </row>
    <row r="399" spans="1:7" x14ac:dyDescent="0.3">
      <c r="A399" t="str">
        <f t="shared" si="31"/>
        <v>Networking</v>
      </c>
      <c r="B399" t="s">
        <v>1277</v>
      </c>
      <c r="C399" s="8">
        <v>10792.637119999999</v>
      </c>
      <c r="D399" s="8">
        <f t="shared" si="32"/>
        <v>1774358.6154200004</v>
      </c>
      <c r="E399" s="8">
        <f>SUMIFS($C$2:C399, $A$2:A399, A399)</f>
        <v>1082428.1638300002</v>
      </c>
      <c r="F399" s="10">
        <f t="shared" si="33"/>
        <v>0.61003911747219353</v>
      </c>
      <c r="G399" t="str">
        <f t="shared" si="34"/>
        <v>A</v>
      </c>
    </row>
    <row r="400" spans="1:7" x14ac:dyDescent="0.3">
      <c r="A400" t="str">
        <f t="shared" si="31"/>
        <v>Networking</v>
      </c>
      <c r="B400" t="s">
        <v>782</v>
      </c>
      <c r="C400" s="8">
        <v>35621.302319999995</v>
      </c>
      <c r="D400" s="8">
        <f t="shared" si="32"/>
        <v>1774358.6154200004</v>
      </c>
      <c r="E400" s="8">
        <f>SUMIFS($C$2:C400, $A$2:A400, A400)</f>
        <v>1118049.4661500002</v>
      </c>
      <c r="F400" s="10">
        <f t="shared" si="33"/>
        <v>0.63011471099113292</v>
      </c>
      <c r="G400" t="str">
        <f t="shared" si="34"/>
        <v>A</v>
      </c>
    </row>
    <row r="401" spans="1:7" x14ac:dyDescent="0.3">
      <c r="A401" t="str">
        <f t="shared" si="31"/>
        <v>Networking</v>
      </c>
      <c r="B401" t="s">
        <v>1196</v>
      </c>
      <c r="C401" s="8">
        <v>1886.9915999999998</v>
      </c>
      <c r="D401" s="8">
        <f t="shared" si="32"/>
        <v>1774358.6154200004</v>
      </c>
      <c r="E401" s="8">
        <f>SUMIFS($C$2:C401, $A$2:A401, A401)</f>
        <v>1119936.4577500003</v>
      </c>
      <c r="F401" s="10">
        <f t="shared" si="33"/>
        <v>0.63117818913112178</v>
      </c>
      <c r="G401" t="str">
        <f t="shared" si="34"/>
        <v>A</v>
      </c>
    </row>
    <row r="402" spans="1:7" x14ac:dyDescent="0.3">
      <c r="A402" t="str">
        <f t="shared" si="31"/>
        <v>Networking</v>
      </c>
      <c r="B402" t="s">
        <v>1346</v>
      </c>
      <c r="C402" s="8">
        <v>18500.693520000001</v>
      </c>
      <c r="D402" s="8">
        <f t="shared" si="32"/>
        <v>1774358.6154200004</v>
      </c>
      <c r="E402" s="8">
        <f>SUMIFS($C$2:C402, $A$2:A402, A402)</f>
        <v>1138437.1512700003</v>
      </c>
      <c r="F402" s="10">
        <f t="shared" si="33"/>
        <v>0.64160488267504256</v>
      </c>
      <c r="G402" t="str">
        <f t="shared" si="34"/>
        <v>A</v>
      </c>
    </row>
    <row r="403" spans="1:7" x14ac:dyDescent="0.3">
      <c r="A403" t="str">
        <f t="shared" si="31"/>
        <v>Networking</v>
      </c>
      <c r="B403" t="s">
        <v>1113</v>
      </c>
      <c r="C403" s="8">
        <v>33200.038079999998</v>
      </c>
      <c r="D403" s="8">
        <f t="shared" si="32"/>
        <v>1774358.6154200004</v>
      </c>
      <c r="E403" s="8">
        <f>SUMIFS($C$2:C403, $A$2:A403, A403)</f>
        <v>1171637.1893500003</v>
      </c>
      <c r="F403" s="10">
        <f t="shared" si="33"/>
        <v>0.66031589058036466</v>
      </c>
      <c r="G403" t="str">
        <f t="shared" si="34"/>
        <v>A</v>
      </c>
    </row>
    <row r="404" spans="1:7" x14ac:dyDescent="0.3">
      <c r="A404" t="str">
        <f t="shared" si="31"/>
        <v>Networking</v>
      </c>
      <c r="B404" t="s">
        <v>1010</v>
      </c>
      <c r="C404" s="8">
        <v>79548.755999999994</v>
      </c>
      <c r="D404" s="8">
        <f t="shared" si="32"/>
        <v>1774358.6154200004</v>
      </c>
      <c r="E404" s="8">
        <f>SUMIFS($C$2:C404, $A$2:A404, A404)</f>
        <v>1251185.9453500004</v>
      </c>
      <c r="F404" s="10">
        <f t="shared" si="33"/>
        <v>0.70514829103689269</v>
      </c>
      <c r="G404" t="str">
        <f t="shared" si="34"/>
        <v>A</v>
      </c>
    </row>
    <row r="405" spans="1:7" x14ac:dyDescent="0.3">
      <c r="A405" t="str">
        <f t="shared" si="31"/>
        <v>Networking</v>
      </c>
      <c r="B405" t="s">
        <v>928</v>
      </c>
      <c r="C405" s="8">
        <v>3928.3797600000003</v>
      </c>
      <c r="D405" s="8">
        <f t="shared" si="32"/>
        <v>1774358.6154200004</v>
      </c>
      <c r="E405" s="8">
        <f>SUMIFS($C$2:C405, $A$2:A405, A405)</f>
        <v>1255114.3251100003</v>
      </c>
      <c r="F405" s="10">
        <f t="shared" si="33"/>
        <v>0.70736226273678493</v>
      </c>
      <c r="G405" t="str">
        <f t="shared" si="34"/>
        <v>A</v>
      </c>
    </row>
    <row r="406" spans="1:7" x14ac:dyDescent="0.3">
      <c r="A406" t="str">
        <f t="shared" si="31"/>
        <v>Networking</v>
      </c>
      <c r="B406" t="s">
        <v>1345</v>
      </c>
      <c r="C406" s="8">
        <v>82141.339799999987</v>
      </c>
      <c r="D406" s="8">
        <f t="shared" si="32"/>
        <v>1774358.6154200004</v>
      </c>
      <c r="E406" s="8">
        <f>SUMIFS($C$2:C406, $A$2:A406, A406)</f>
        <v>1337255.6649100003</v>
      </c>
      <c r="F406" s="10">
        <f t="shared" si="33"/>
        <v>0.75365580175767599</v>
      </c>
      <c r="G406" t="str">
        <f t="shared" si="34"/>
        <v>A</v>
      </c>
    </row>
    <row r="407" spans="1:7" x14ac:dyDescent="0.3">
      <c r="A407" t="str">
        <f t="shared" si="31"/>
        <v>Networking</v>
      </c>
      <c r="B407" t="s">
        <v>1200</v>
      </c>
      <c r="C407" s="8">
        <v>14261.92439</v>
      </c>
      <c r="D407" s="8">
        <f t="shared" si="32"/>
        <v>1774358.6154200004</v>
      </c>
      <c r="E407" s="8">
        <f>SUMIFS($C$2:C407, $A$2:A407, A407)</f>
        <v>1351517.5893000003</v>
      </c>
      <c r="F407" s="10">
        <f t="shared" si="33"/>
        <v>0.76169359314102847</v>
      </c>
      <c r="G407" t="str">
        <f t="shared" si="34"/>
        <v>A</v>
      </c>
    </row>
    <row r="408" spans="1:7" x14ac:dyDescent="0.3">
      <c r="A408" t="str">
        <f t="shared" si="31"/>
        <v>Networking</v>
      </c>
      <c r="B408" t="s">
        <v>937</v>
      </c>
      <c r="C408" s="8">
        <v>47962.717579999997</v>
      </c>
      <c r="D408" s="8">
        <f t="shared" si="32"/>
        <v>1774358.6154200004</v>
      </c>
      <c r="E408" s="8">
        <f>SUMIFS($C$2:C408, $A$2:A408, A408)</f>
        <v>1399480.3068800003</v>
      </c>
      <c r="F408" s="10">
        <f t="shared" si="33"/>
        <v>0.78872460996208238</v>
      </c>
      <c r="G408" t="str">
        <f t="shared" si="34"/>
        <v>A</v>
      </c>
    </row>
    <row r="409" spans="1:7" x14ac:dyDescent="0.3">
      <c r="A409" t="str">
        <f t="shared" si="31"/>
        <v>Networking</v>
      </c>
      <c r="B409" t="s">
        <v>1334</v>
      </c>
      <c r="C409" s="8">
        <v>1062.5902000000001</v>
      </c>
      <c r="D409" s="8">
        <f t="shared" si="32"/>
        <v>1774358.6154200004</v>
      </c>
      <c r="E409" s="8">
        <f>SUMIFS($C$2:C409, $A$2:A409, A409)</f>
        <v>1400542.8970800003</v>
      </c>
      <c r="F409" s="10">
        <f t="shared" si="33"/>
        <v>0.78932346872195513</v>
      </c>
      <c r="G409" t="str">
        <f t="shared" si="34"/>
        <v>A</v>
      </c>
    </row>
    <row r="410" spans="1:7" x14ac:dyDescent="0.3">
      <c r="A410" t="str">
        <f t="shared" si="31"/>
        <v>Networking</v>
      </c>
      <c r="B410" t="s">
        <v>1237</v>
      </c>
      <c r="C410" s="8">
        <v>10189.8891</v>
      </c>
      <c r="D410" s="8">
        <f t="shared" si="32"/>
        <v>1774358.6154200004</v>
      </c>
      <c r="E410" s="8">
        <f>SUMIFS($C$2:C410, $A$2:A410, A410)</f>
        <v>1410732.7861800003</v>
      </c>
      <c r="F410" s="10">
        <f t="shared" si="33"/>
        <v>0.79506632645738984</v>
      </c>
      <c r="G410" t="str">
        <f t="shared" si="34"/>
        <v>A</v>
      </c>
    </row>
    <row r="411" spans="1:7" x14ac:dyDescent="0.3">
      <c r="A411" t="str">
        <f t="shared" si="31"/>
        <v>Networking</v>
      </c>
      <c r="B411" t="s">
        <v>854</v>
      </c>
      <c r="C411" s="8">
        <v>39516.804389999998</v>
      </c>
      <c r="D411" s="8">
        <f t="shared" si="32"/>
        <v>1774358.6154200004</v>
      </c>
      <c r="E411" s="8">
        <f>SUMIFS($C$2:C411, $A$2:A411, A411)</f>
        <v>1450249.5905700002</v>
      </c>
      <c r="F411" s="10">
        <f t="shared" si="33"/>
        <v>0.81733736233851362</v>
      </c>
      <c r="G411" t="str">
        <f t="shared" si="34"/>
        <v>B</v>
      </c>
    </row>
    <row r="412" spans="1:7" x14ac:dyDescent="0.3">
      <c r="A412" t="str">
        <f t="shared" si="31"/>
        <v>Networking</v>
      </c>
      <c r="B412" t="s">
        <v>842</v>
      </c>
      <c r="C412" s="8">
        <v>1660.3999999999999</v>
      </c>
      <c r="D412" s="8">
        <f t="shared" si="32"/>
        <v>1774358.6154200004</v>
      </c>
      <c r="E412" s="8">
        <f>SUMIFS($C$2:C412, $A$2:A412, A412)</f>
        <v>1451909.9905700001</v>
      </c>
      <c r="F412" s="10">
        <f t="shared" si="33"/>
        <v>0.81827313709428751</v>
      </c>
      <c r="G412" t="str">
        <f t="shared" si="34"/>
        <v>B</v>
      </c>
    </row>
    <row r="413" spans="1:7" x14ac:dyDescent="0.3">
      <c r="A413" t="str">
        <f t="shared" si="31"/>
        <v>Networking</v>
      </c>
      <c r="B413" t="s">
        <v>1269</v>
      </c>
      <c r="C413" s="8">
        <v>7823.4472399999995</v>
      </c>
      <c r="D413" s="8">
        <f t="shared" si="32"/>
        <v>1774358.6154200004</v>
      </c>
      <c r="E413" s="8">
        <f>SUMIFS($C$2:C413, $A$2:A413, A413)</f>
        <v>1459733.43781</v>
      </c>
      <c r="F413" s="10">
        <f t="shared" si="33"/>
        <v>0.82268230622842453</v>
      </c>
      <c r="G413" t="str">
        <f t="shared" si="34"/>
        <v>B</v>
      </c>
    </row>
    <row r="414" spans="1:7" x14ac:dyDescent="0.3">
      <c r="A414" t="str">
        <f t="shared" si="31"/>
        <v>Networking</v>
      </c>
      <c r="B414" t="s">
        <v>1147</v>
      </c>
      <c r="C414" s="8">
        <v>31513.423040000001</v>
      </c>
      <c r="D414" s="8">
        <f t="shared" si="32"/>
        <v>1774358.6154200004</v>
      </c>
      <c r="E414" s="8">
        <f>SUMIFS($C$2:C414, $A$2:A414, A414)</f>
        <v>1491246.8608500001</v>
      </c>
      <c r="F414" s="10">
        <f t="shared" si="33"/>
        <v>0.84044276500272963</v>
      </c>
      <c r="G414" t="str">
        <f t="shared" si="34"/>
        <v>B</v>
      </c>
    </row>
    <row r="415" spans="1:7" x14ac:dyDescent="0.3">
      <c r="A415" t="str">
        <f t="shared" si="31"/>
        <v>Networking</v>
      </c>
      <c r="B415" t="s">
        <v>818</v>
      </c>
      <c r="C415" s="8">
        <v>21062.61248</v>
      </c>
      <c r="D415" s="8">
        <f t="shared" si="32"/>
        <v>1774358.6154200004</v>
      </c>
      <c r="E415" s="8">
        <f>SUMIFS($C$2:C415, $A$2:A415, A415)</f>
        <v>1512309.4733299999</v>
      </c>
      <c r="F415" s="10">
        <f t="shared" si="33"/>
        <v>0.85231331490000295</v>
      </c>
      <c r="G415" t="str">
        <f t="shared" si="34"/>
        <v>B</v>
      </c>
    </row>
    <row r="416" spans="1:7" x14ac:dyDescent="0.3">
      <c r="A416" t="str">
        <f t="shared" si="31"/>
        <v>Networking</v>
      </c>
      <c r="B416" t="s">
        <v>1284</v>
      </c>
      <c r="C416" s="8">
        <v>18830.12472</v>
      </c>
      <c r="D416" s="8">
        <f t="shared" si="32"/>
        <v>1774358.6154200004</v>
      </c>
      <c r="E416" s="8">
        <f>SUMIFS($C$2:C416, $A$2:A416, A416)</f>
        <v>1531139.5980499999</v>
      </c>
      <c r="F416" s="10">
        <f t="shared" si="33"/>
        <v>0.8629256705739673</v>
      </c>
      <c r="G416" t="str">
        <f t="shared" si="34"/>
        <v>B</v>
      </c>
    </row>
    <row r="417" spans="1:7" x14ac:dyDescent="0.3">
      <c r="A417" t="str">
        <f t="shared" si="31"/>
        <v>Networking</v>
      </c>
      <c r="B417" t="s">
        <v>949</v>
      </c>
      <c r="C417" s="8">
        <v>15253.069799999999</v>
      </c>
      <c r="D417" s="8">
        <f t="shared" si="32"/>
        <v>1774358.6154200004</v>
      </c>
      <c r="E417" s="8">
        <f>SUMIFS($C$2:C417, $A$2:A417, A417)</f>
        <v>1546392.6678499999</v>
      </c>
      <c r="F417" s="10">
        <f t="shared" si="33"/>
        <v>0.8715220555817349</v>
      </c>
      <c r="G417" t="str">
        <f t="shared" si="34"/>
        <v>B</v>
      </c>
    </row>
    <row r="418" spans="1:7" x14ac:dyDescent="0.3">
      <c r="A418" t="str">
        <f t="shared" si="31"/>
        <v>Networking</v>
      </c>
      <c r="B418" t="s">
        <v>1112</v>
      </c>
      <c r="C418" s="8">
        <v>6576.298960000001</v>
      </c>
      <c r="D418" s="8">
        <f t="shared" si="32"/>
        <v>1774358.6154200004</v>
      </c>
      <c r="E418" s="8">
        <f>SUMIFS($C$2:C418, $A$2:A418, A418)</f>
        <v>1552968.9668099999</v>
      </c>
      <c r="F418" s="10">
        <f t="shared" si="33"/>
        <v>0.8752283519881372</v>
      </c>
      <c r="G418" t="str">
        <f t="shared" si="34"/>
        <v>B</v>
      </c>
    </row>
    <row r="419" spans="1:7" x14ac:dyDescent="0.3">
      <c r="A419" t="str">
        <f t="shared" ref="A419:A439" si="35">A418</f>
        <v>Networking</v>
      </c>
      <c r="B419" t="s">
        <v>889</v>
      </c>
      <c r="C419" s="8">
        <v>8909.6646800000017</v>
      </c>
      <c r="D419" s="8">
        <f t="shared" si="32"/>
        <v>1774358.6154200004</v>
      </c>
      <c r="E419" s="8">
        <f>SUMIFS($C$2:C419, $A$2:A419, A419)</f>
        <v>1561878.6314899998</v>
      </c>
      <c r="F419" s="10">
        <f t="shared" si="33"/>
        <v>0.88024969581489854</v>
      </c>
      <c r="G419" t="str">
        <f t="shared" si="34"/>
        <v>B</v>
      </c>
    </row>
    <row r="420" spans="1:7" x14ac:dyDescent="0.3">
      <c r="A420" t="str">
        <f t="shared" si="35"/>
        <v>Networking</v>
      </c>
      <c r="B420" t="s">
        <v>766</v>
      </c>
      <c r="C420" s="8">
        <v>9647.3852800000004</v>
      </c>
      <c r="D420" s="8">
        <f t="shared" si="32"/>
        <v>1774358.6154200004</v>
      </c>
      <c r="E420" s="8">
        <f>SUMIFS($C$2:C420, $A$2:A420, A420)</f>
        <v>1571526.0167699999</v>
      </c>
      <c r="F420" s="10">
        <f t="shared" si="33"/>
        <v>0.88568680711593983</v>
      </c>
      <c r="G420" t="str">
        <f t="shared" si="34"/>
        <v>B</v>
      </c>
    </row>
    <row r="421" spans="1:7" x14ac:dyDescent="0.3">
      <c r="A421" t="str">
        <f t="shared" si="35"/>
        <v>Networking</v>
      </c>
      <c r="B421" t="s">
        <v>1167</v>
      </c>
      <c r="C421" s="8">
        <v>1950.0031200000001</v>
      </c>
      <c r="D421" s="8">
        <f t="shared" si="32"/>
        <v>1774358.6154200004</v>
      </c>
      <c r="E421" s="8">
        <f>SUMIFS($C$2:C421, $A$2:A421, A421)</f>
        <v>1573476.0198899999</v>
      </c>
      <c r="F421" s="10">
        <f t="shared" si="33"/>
        <v>0.88678579753594489</v>
      </c>
      <c r="G421" t="str">
        <f t="shared" si="34"/>
        <v>B</v>
      </c>
    </row>
    <row r="422" spans="1:7" x14ac:dyDescent="0.3">
      <c r="A422" t="str">
        <f t="shared" si="35"/>
        <v>Networking</v>
      </c>
      <c r="B422" t="s">
        <v>1236</v>
      </c>
      <c r="C422" s="8">
        <v>8637.1874499999994</v>
      </c>
      <c r="D422" s="8">
        <f t="shared" si="32"/>
        <v>1774358.6154200004</v>
      </c>
      <c r="E422" s="8">
        <f>SUMIFS($C$2:C422, $A$2:A422, A422)</f>
        <v>1582113.20734</v>
      </c>
      <c r="F422" s="10">
        <f t="shared" si="33"/>
        <v>0.89165357757484953</v>
      </c>
      <c r="G422" t="str">
        <f t="shared" si="34"/>
        <v>B</v>
      </c>
    </row>
    <row r="423" spans="1:7" x14ac:dyDescent="0.3">
      <c r="A423" t="str">
        <f t="shared" si="35"/>
        <v>Networking</v>
      </c>
      <c r="B423" t="s">
        <v>1015</v>
      </c>
      <c r="C423" s="8">
        <v>13035.970220000001</v>
      </c>
      <c r="D423" s="8">
        <f t="shared" si="32"/>
        <v>1774358.6154200004</v>
      </c>
      <c r="E423" s="8">
        <f>SUMIFS($C$2:C423, $A$2:A423, A423)</f>
        <v>1595149.17756</v>
      </c>
      <c r="F423" s="10">
        <f t="shared" si="33"/>
        <v>0.89900044089025344</v>
      </c>
      <c r="G423" t="str">
        <f t="shared" si="34"/>
        <v>B</v>
      </c>
    </row>
    <row r="424" spans="1:7" x14ac:dyDescent="0.3">
      <c r="A424" t="str">
        <f t="shared" si="35"/>
        <v>Networking</v>
      </c>
      <c r="B424" t="s">
        <v>857</v>
      </c>
      <c r="C424" s="8">
        <v>10817.3416</v>
      </c>
      <c r="D424" s="8">
        <f t="shared" si="32"/>
        <v>1774358.6154200004</v>
      </c>
      <c r="E424" s="8">
        <f>SUMIFS($C$2:C424, $A$2:A424, A424)</f>
        <v>1605966.5191599999</v>
      </c>
      <c r="F424" s="10">
        <f t="shared" si="33"/>
        <v>0.90509692077092252</v>
      </c>
      <c r="G424" t="str">
        <f t="shared" si="34"/>
        <v>B</v>
      </c>
    </row>
    <row r="425" spans="1:7" x14ac:dyDescent="0.3">
      <c r="A425" t="str">
        <f t="shared" si="35"/>
        <v>Networking</v>
      </c>
      <c r="B425" t="s">
        <v>1353</v>
      </c>
      <c r="C425" s="8">
        <v>2355.2113199999999</v>
      </c>
      <c r="D425" s="8">
        <f t="shared" si="32"/>
        <v>1774358.6154200004</v>
      </c>
      <c r="E425" s="8">
        <f>SUMIFS($C$2:C425, $A$2:A425, A425)</f>
        <v>1608321.7304799999</v>
      </c>
      <c r="F425" s="10">
        <f t="shared" si="33"/>
        <v>0.90642428002036179</v>
      </c>
      <c r="G425" t="str">
        <f t="shared" si="34"/>
        <v>B</v>
      </c>
    </row>
    <row r="426" spans="1:7" x14ac:dyDescent="0.3">
      <c r="A426" t="str">
        <f t="shared" si="35"/>
        <v>Networking</v>
      </c>
      <c r="B426" t="s">
        <v>890</v>
      </c>
      <c r="C426" s="8">
        <v>7203.8047000000006</v>
      </c>
      <c r="D426" s="8">
        <f t="shared" si="32"/>
        <v>1774358.6154200004</v>
      </c>
      <c r="E426" s="8">
        <f>SUMIFS($C$2:C426, $A$2:A426, A426)</f>
        <v>1615525.5351799999</v>
      </c>
      <c r="F426" s="10">
        <f t="shared" si="33"/>
        <v>0.91048422857720679</v>
      </c>
      <c r="G426" t="str">
        <f t="shared" si="34"/>
        <v>B</v>
      </c>
    </row>
    <row r="427" spans="1:7" x14ac:dyDescent="0.3">
      <c r="A427" t="str">
        <f t="shared" si="35"/>
        <v>Networking</v>
      </c>
      <c r="B427" t="s">
        <v>1272</v>
      </c>
      <c r="C427" s="8">
        <v>3340.6370000000002</v>
      </c>
      <c r="D427" s="8">
        <f t="shared" si="32"/>
        <v>1774358.6154200004</v>
      </c>
      <c r="E427" s="8">
        <f>SUMIFS($C$2:C427, $A$2:A427, A427)</f>
        <v>1618866.17218</v>
      </c>
      <c r="F427" s="10">
        <f t="shared" si="33"/>
        <v>0.91236695790315503</v>
      </c>
      <c r="G427" t="str">
        <f t="shared" si="34"/>
        <v>B</v>
      </c>
    </row>
    <row r="428" spans="1:7" x14ac:dyDescent="0.3">
      <c r="A428" t="str">
        <f t="shared" si="35"/>
        <v>Networking</v>
      </c>
      <c r="B428" t="s">
        <v>1348</v>
      </c>
      <c r="C428" s="8">
        <v>10786.32144</v>
      </c>
      <c r="D428" s="8">
        <f t="shared" si="32"/>
        <v>1774358.6154200004</v>
      </c>
      <c r="E428" s="8">
        <f>SUMIFS($C$2:C428, $A$2:A428, A428)</f>
        <v>1629652.4936200001</v>
      </c>
      <c r="F428" s="10">
        <f t="shared" si="33"/>
        <v>0.91844595532017204</v>
      </c>
      <c r="G428" t="str">
        <f t="shared" si="34"/>
        <v>B</v>
      </c>
    </row>
    <row r="429" spans="1:7" x14ac:dyDescent="0.3">
      <c r="A429" t="str">
        <f t="shared" si="35"/>
        <v>Networking</v>
      </c>
      <c r="B429" t="s">
        <v>1087</v>
      </c>
      <c r="C429" s="8">
        <v>34816.968000000001</v>
      </c>
      <c r="D429" s="8">
        <f t="shared" si="32"/>
        <v>1774358.6154200004</v>
      </c>
      <c r="E429" s="8">
        <f>SUMIFS($C$2:C429, $A$2:A429, A429)</f>
        <v>1664469.4616200002</v>
      </c>
      <c r="F429" s="10">
        <f t="shared" si="33"/>
        <v>0.93806823894278624</v>
      </c>
      <c r="G429" t="str">
        <f t="shared" si="34"/>
        <v>B</v>
      </c>
    </row>
    <row r="430" spans="1:7" x14ac:dyDescent="0.3">
      <c r="A430" t="str">
        <f t="shared" si="35"/>
        <v>Networking</v>
      </c>
      <c r="B430" t="s">
        <v>1065</v>
      </c>
      <c r="C430" s="8">
        <v>8764.4065599999994</v>
      </c>
      <c r="D430" s="8">
        <f t="shared" si="32"/>
        <v>1774358.6154200004</v>
      </c>
      <c r="E430" s="8">
        <f>SUMIFS($C$2:C430, $A$2:A430, A430)</f>
        <v>1673233.8681800002</v>
      </c>
      <c r="F430" s="10">
        <f t="shared" si="33"/>
        <v>0.94300771762755331</v>
      </c>
      <c r="G430" t="str">
        <f t="shared" si="34"/>
        <v>B</v>
      </c>
    </row>
    <row r="431" spans="1:7" x14ac:dyDescent="0.3">
      <c r="A431" t="str">
        <f t="shared" si="35"/>
        <v>Networking</v>
      </c>
      <c r="B431" t="s">
        <v>996</v>
      </c>
      <c r="C431" s="8">
        <v>8186.057600000001</v>
      </c>
      <c r="D431" s="8">
        <f t="shared" si="32"/>
        <v>1774358.6154200004</v>
      </c>
      <c r="E431" s="8">
        <f>SUMIFS($C$2:C431, $A$2:A431, A431)</f>
        <v>1681419.9257800002</v>
      </c>
      <c r="F431" s="10">
        <f t="shared" si="33"/>
        <v>0.9476212481330889</v>
      </c>
      <c r="G431" t="str">
        <f t="shared" si="34"/>
        <v>B</v>
      </c>
    </row>
    <row r="432" spans="1:7" x14ac:dyDescent="0.3">
      <c r="A432" t="str">
        <f t="shared" si="35"/>
        <v>Networking</v>
      </c>
      <c r="B432" t="s">
        <v>1301</v>
      </c>
      <c r="C432" s="8">
        <v>34307.159999999996</v>
      </c>
      <c r="D432" s="8">
        <f t="shared" si="32"/>
        <v>1774358.6154200004</v>
      </c>
      <c r="E432" s="8">
        <f>SUMIFS($C$2:C432, $A$2:A432, A432)</f>
        <v>1715727.0857800001</v>
      </c>
      <c r="F432" s="10">
        <f t="shared" si="33"/>
        <v>0.96695621216000804</v>
      </c>
      <c r="G432" t="str">
        <f t="shared" si="34"/>
        <v>C</v>
      </c>
    </row>
    <row r="433" spans="1:7" x14ac:dyDescent="0.3">
      <c r="A433" t="str">
        <f t="shared" si="35"/>
        <v>Networking</v>
      </c>
      <c r="B433" t="s">
        <v>1263</v>
      </c>
      <c r="C433" s="8">
        <v>9262.0686600000008</v>
      </c>
      <c r="D433" s="8">
        <f t="shared" si="32"/>
        <v>1774358.6154200004</v>
      </c>
      <c r="E433" s="8">
        <f>SUMIFS($C$2:C433, $A$2:A433, A433)</f>
        <v>1724989.1544400002</v>
      </c>
      <c r="F433" s="10">
        <f t="shared" si="33"/>
        <v>0.97217616520642636</v>
      </c>
      <c r="G433" t="str">
        <f t="shared" si="34"/>
        <v>C</v>
      </c>
    </row>
    <row r="434" spans="1:7" x14ac:dyDescent="0.3">
      <c r="A434" t="str">
        <f t="shared" si="35"/>
        <v>Networking</v>
      </c>
      <c r="B434" t="s">
        <v>1078</v>
      </c>
      <c r="C434" s="8">
        <v>3175.1547799999998</v>
      </c>
      <c r="D434" s="8">
        <f t="shared" si="32"/>
        <v>1774358.6154200004</v>
      </c>
      <c r="E434" s="8">
        <f>SUMIFS($C$2:C434, $A$2:A434, A434)</f>
        <v>1728164.3092200002</v>
      </c>
      <c r="F434" s="10">
        <f t="shared" si="33"/>
        <v>0.97396563141264103</v>
      </c>
      <c r="G434" t="str">
        <f t="shared" si="34"/>
        <v>C</v>
      </c>
    </row>
    <row r="435" spans="1:7" x14ac:dyDescent="0.3">
      <c r="A435" t="str">
        <f t="shared" si="35"/>
        <v>Networking</v>
      </c>
      <c r="B435" t="s">
        <v>736</v>
      </c>
      <c r="C435" s="8">
        <v>319.72248000000002</v>
      </c>
      <c r="D435" s="8">
        <f t="shared" si="32"/>
        <v>1774358.6154200004</v>
      </c>
      <c r="E435" s="8">
        <f>SUMIFS($C$2:C435, $A$2:A435, A435)</f>
        <v>1728484.0317000002</v>
      </c>
      <c r="F435" s="10">
        <f t="shared" si="33"/>
        <v>0.97414582186412102</v>
      </c>
      <c r="G435" t="str">
        <f t="shared" si="34"/>
        <v>C</v>
      </c>
    </row>
    <row r="436" spans="1:7" x14ac:dyDescent="0.3">
      <c r="A436" t="str">
        <f t="shared" si="35"/>
        <v>Networking</v>
      </c>
      <c r="B436" t="s">
        <v>763</v>
      </c>
      <c r="C436" s="8">
        <v>20084.133720000002</v>
      </c>
      <c r="D436" s="8">
        <f t="shared" si="32"/>
        <v>1774358.6154200004</v>
      </c>
      <c r="E436" s="8">
        <f>SUMIFS($C$2:C436, $A$2:A436, A436)</f>
        <v>1748568.1654200002</v>
      </c>
      <c r="F436" s="10">
        <f t="shared" si="33"/>
        <v>0.98546491685735382</v>
      </c>
      <c r="G436" t="str">
        <f t="shared" si="34"/>
        <v>C</v>
      </c>
    </row>
    <row r="437" spans="1:7" x14ac:dyDescent="0.3">
      <c r="A437" t="str">
        <f t="shared" si="35"/>
        <v>Networking</v>
      </c>
      <c r="B437" t="s">
        <v>1169</v>
      </c>
      <c r="C437" s="8">
        <v>5546.4642200000008</v>
      </c>
      <c r="D437" s="8">
        <f t="shared" si="32"/>
        <v>1774358.6154200004</v>
      </c>
      <c r="E437" s="8">
        <f>SUMIFS($C$2:C437, $A$2:A437, A437)</f>
        <v>1754114.6296400002</v>
      </c>
      <c r="F437" s="10">
        <f t="shared" si="33"/>
        <v>0.98859081495472756</v>
      </c>
      <c r="G437" t="str">
        <f t="shared" si="34"/>
        <v>C</v>
      </c>
    </row>
    <row r="438" spans="1:7" x14ac:dyDescent="0.3">
      <c r="A438" t="str">
        <f t="shared" si="35"/>
        <v>Networking</v>
      </c>
      <c r="B438" t="s">
        <v>1021</v>
      </c>
      <c r="C438" s="8">
        <v>20028.787380000002</v>
      </c>
      <c r="D438" s="8">
        <f t="shared" si="32"/>
        <v>1774358.6154200004</v>
      </c>
      <c r="E438" s="8">
        <f>SUMIFS($C$2:C438, $A$2:A438, A438)</f>
        <v>1774143.4170200003</v>
      </c>
      <c r="F438" s="10">
        <f t="shared" si="33"/>
        <v>0.99987871764020531</v>
      </c>
      <c r="G438" t="str">
        <f t="shared" si="34"/>
        <v>C</v>
      </c>
    </row>
    <row r="439" spans="1:7" x14ac:dyDescent="0.3">
      <c r="A439" t="str">
        <f t="shared" si="35"/>
        <v>Networking</v>
      </c>
      <c r="B439" t="s">
        <v>788</v>
      </c>
      <c r="C439" s="8">
        <v>215.19839999999996</v>
      </c>
      <c r="D439" s="8">
        <f t="shared" si="32"/>
        <v>1774358.6154200004</v>
      </c>
      <c r="E439" s="8">
        <f>SUMIFS($C$2:C439, $A$2:A439, A439)</f>
        <v>1774358.6154200004</v>
      </c>
      <c r="F439" s="10">
        <f t="shared" si="33"/>
        <v>1</v>
      </c>
      <c r="G439" t="str">
        <f t="shared" si="34"/>
        <v>C</v>
      </c>
    </row>
    <row r="440" spans="1:7" x14ac:dyDescent="0.3">
      <c r="A440" t="s">
        <v>730</v>
      </c>
      <c r="B440" t="s">
        <v>1154</v>
      </c>
      <c r="C440" s="8">
        <v>9984.7160999999978</v>
      </c>
      <c r="D440" s="8">
        <f t="shared" si="32"/>
        <v>1398841.4532999997</v>
      </c>
      <c r="E440" s="8">
        <f>SUMIFS($C$2:C440, $A$2:A440, A440)</f>
        <v>9984.7160999999978</v>
      </c>
      <c r="F440" s="10">
        <f t="shared" si="33"/>
        <v>7.1378468778181435E-3</v>
      </c>
      <c r="G440" t="str">
        <f t="shared" si="34"/>
        <v>A</v>
      </c>
    </row>
    <row r="441" spans="1:7" x14ac:dyDescent="0.3">
      <c r="A441" t="str">
        <f t="shared" ref="A441:A472" si="36">A440</f>
        <v>Phones</v>
      </c>
      <c r="B441" t="s">
        <v>751</v>
      </c>
      <c r="C441" s="8">
        <v>35367.211040000002</v>
      </c>
      <c r="D441" s="8">
        <f t="shared" si="32"/>
        <v>1398841.4532999997</v>
      </c>
      <c r="E441" s="8">
        <f>SUMIFS($C$2:C441, $A$2:A441, A441)</f>
        <v>45351.92714</v>
      </c>
      <c r="F441" s="10">
        <f t="shared" si="33"/>
        <v>3.242106318268629E-2</v>
      </c>
      <c r="G441" t="str">
        <f t="shared" si="34"/>
        <v>A</v>
      </c>
    </row>
    <row r="442" spans="1:7" x14ac:dyDescent="0.3">
      <c r="A442" t="str">
        <f t="shared" si="36"/>
        <v>Phones</v>
      </c>
      <c r="B442" t="s">
        <v>1016</v>
      </c>
      <c r="C442" s="8">
        <v>667.74</v>
      </c>
      <c r="D442" s="8">
        <f t="shared" si="32"/>
        <v>1398841.4532999997</v>
      </c>
      <c r="E442" s="8">
        <f>SUMIFS($C$2:C442, $A$2:A442, A442)</f>
        <v>46019.667139999998</v>
      </c>
      <c r="F442" s="10">
        <f t="shared" si="33"/>
        <v>3.2898415350385304E-2</v>
      </c>
      <c r="G442" t="str">
        <f t="shared" si="34"/>
        <v>A</v>
      </c>
    </row>
    <row r="443" spans="1:7" x14ac:dyDescent="0.3">
      <c r="A443" t="str">
        <f t="shared" si="36"/>
        <v>Phones</v>
      </c>
      <c r="B443" t="s">
        <v>1081</v>
      </c>
      <c r="C443" s="8">
        <v>2206.8000000000002</v>
      </c>
      <c r="D443" s="8">
        <f t="shared" si="32"/>
        <v>1398841.4532999997</v>
      </c>
      <c r="E443" s="8">
        <f>SUMIFS($C$2:C443, $A$2:A443, A443)</f>
        <v>48226.467140000001</v>
      </c>
      <c r="F443" s="10">
        <f t="shared" si="33"/>
        <v>3.4476006574032526E-2</v>
      </c>
      <c r="G443" t="str">
        <f t="shared" si="34"/>
        <v>A</v>
      </c>
    </row>
    <row r="444" spans="1:7" x14ac:dyDescent="0.3">
      <c r="A444" t="str">
        <f t="shared" si="36"/>
        <v>Phones</v>
      </c>
      <c r="B444" t="s">
        <v>947</v>
      </c>
      <c r="C444" s="8">
        <v>24223.05</v>
      </c>
      <c r="D444" s="8">
        <f t="shared" si="32"/>
        <v>1398841.4532999997</v>
      </c>
      <c r="E444" s="8">
        <f>SUMIFS($C$2:C444, $A$2:A444, A444)</f>
        <v>72449.517139999996</v>
      </c>
      <c r="F444" s="10">
        <f t="shared" si="33"/>
        <v>5.1792515133923654E-2</v>
      </c>
      <c r="G444" t="str">
        <f t="shared" si="34"/>
        <v>A</v>
      </c>
    </row>
    <row r="445" spans="1:7" x14ac:dyDescent="0.3">
      <c r="A445" t="str">
        <f t="shared" si="36"/>
        <v>Phones</v>
      </c>
      <c r="B445" t="s">
        <v>1077</v>
      </c>
      <c r="C445" s="8">
        <v>8938.8996600000009</v>
      </c>
      <c r="D445" s="8">
        <f t="shared" si="32"/>
        <v>1398841.4532999997</v>
      </c>
      <c r="E445" s="8">
        <f>SUMIFS($C$2:C445, $A$2:A445, A445)</f>
        <v>81388.416799999992</v>
      </c>
      <c r="F445" s="10">
        <f t="shared" si="33"/>
        <v>5.8182731579763378E-2</v>
      </c>
      <c r="G445" t="str">
        <f t="shared" si="34"/>
        <v>A</v>
      </c>
    </row>
    <row r="446" spans="1:7" x14ac:dyDescent="0.3">
      <c r="A446" t="str">
        <f t="shared" si="36"/>
        <v>Phones</v>
      </c>
      <c r="B446" t="s">
        <v>762</v>
      </c>
      <c r="C446" s="8">
        <v>3913.2000000000003</v>
      </c>
      <c r="D446" s="8">
        <f t="shared" si="32"/>
        <v>1398841.4532999997</v>
      </c>
      <c r="E446" s="8">
        <f>SUMIFS($C$2:C446, $A$2:A446, A446)</f>
        <v>85301.616799999989</v>
      </c>
      <c r="F446" s="10">
        <f t="shared" si="33"/>
        <v>6.0980189426589684E-2</v>
      </c>
      <c r="G446" t="str">
        <f t="shared" si="34"/>
        <v>A</v>
      </c>
    </row>
    <row r="447" spans="1:7" x14ac:dyDescent="0.3">
      <c r="A447" t="str">
        <f t="shared" si="36"/>
        <v>Phones</v>
      </c>
      <c r="B447" t="s">
        <v>1294</v>
      </c>
      <c r="C447" s="8">
        <v>33071.3145</v>
      </c>
      <c r="D447" s="8">
        <f t="shared" si="32"/>
        <v>1398841.4532999997</v>
      </c>
      <c r="E447" s="8">
        <f>SUMIFS($C$2:C447, $A$2:A447, A447)</f>
        <v>118372.9313</v>
      </c>
      <c r="F447" s="10">
        <f t="shared" si="33"/>
        <v>8.4622121413936532E-2</v>
      </c>
      <c r="G447" t="str">
        <f t="shared" si="34"/>
        <v>A</v>
      </c>
    </row>
    <row r="448" spans="1:7" x14ac:dyDescent="0.3">
      <c r="A448" t="str">
        <f t="shared" si="36"/>
        <v>Phones</v>
      </c>
      <c r="B448" t="s">
        <v>1246</v>
      </c>
      <c r="C448" s="8">
        <v>5189.8836000000001</v>
      </c>
      <c r="D448" s="8">
        <f t="shared" si="32"/>
        <v>1398841.4532999997</v>
      </c>
      <c r="E448" s="8">
        <f>SUMIFS($C$2:C448, $A$2:A448, A448)</f>
        <v>123562.8149</v>
      </c>
      <c r="F448" s="10">
        <f t="shared" si="33"/>
        <v>8.833225138453224E-2</v>
      </c>
      <c r="G448" t="str">
        <f t="shared" si="34"/>
        <v>A</v>
      </c>
    </row>
    <row r="449" spans="1:7" x14ac:dyDescent="0.3">
      <c r="A449" t="str">
        <f t="shared" si="36"/>
        <v>Phones</v>
      </c>
      <c r="B449" t="s">
        <v>936</v>
      </c>
      <c r="C449" s="8">
        <v>25299.040000000001</v>
      </c>
      <c r="D449" s="8">
        <f t="shared" si="32"/>
        <v>1398841.4532999997</v>
      </c>
      <c r="E449" s="8">
        <f>SUMIFS($C$2:C449, $A$2:A449, A449)</f>
        <v>148861.85490000001</v>
      </c>
      <c r="F449" s="10">
        <f t="shared" si="33"/>
        <v>0.10641796076947875</v>
      </c>
      <c r="G449" t="str">
        <f t="shared" si="34"/>
        <v>A</v>
      </c>
    </row>
    <row r="450" spans="1:7" x14ac:dyDescent="0.3">
      <c r="A450" t="str">
        <f t="shared" si="36"/>
        <v>Phones</v>
      </c>
      <c r="B450" t="s">
        <v>1105</v>
      </c>
      <c r="C450" s="8">
        <v>16873.45</v>
      </c>
      <c r="D450" s="8">
        <f t="shared" si="32"/>
        <v>1398841.4532999997</v>
      </c>
      <c r="E450" s="8">
        <f>SUMIFS($C$2:C450, $A$2:A450, A450)</f>
        <v>165735.30490000002</v>
      </c>
      <c r="F450" s="10">
        <f t="shared" si="33"/>
        <v>0.11848040713192672</v>
      </c>
      <c r="G450" t="str">
        <f t="shared" si="34"/>
        <v>A</v>
      </c>
    </row>
    <row r="451" spans="1:7" x14ac:dyDescent="0.3">
      <c r="A451" t="str">
        <f t="shared" si="36"/>
        <v>Phones</v>
      </c>
      <c r="B451" t="s">
        <v>1061</v>
      </c>
      <c r="C451" s="8">
        <v>3799.8031499999997</v>
      </c>
      <c r="D451" s="8">
        <f t="shared" ref="D451:D514" si="37">SUMIFS($C$2:$C$630, $A$2:$A$630, $A451)</f>
        <v>1398841.4532999997</v>
      </c>
      <c r="E451" s="8">
        <f>SUMIFS($C$2:C451, $A$2:A451, A451)</f>
        <v>169535.10805000001</v>
      </c>
      <c r="F451" s="10">
        <f t="shared" ref="F451:F514" si="38">E451/D451</f>
        <v>0.12119680014489892</v>
      </c>
      <c r="G451" t="str">
        <f t="shared" ref="G451:G514" si="39">IF(F451&lt;=0.8,"A",IF(F451&lt;=0.95,"B","C"))</f>
        <v>A</v>
      </c>
    </row>
    <row r="452" spans="1:7" x14ac:dyDescent="0.3">
      <c r="A452" t="str">
        <f t="shared" si="36"/>
        <v>Phones</v>
      </c>
      <c r="B452" t="s">
        <v>841</v>
      </c>
      <c r="C452" s="8">
        <v>23687.524440000001</v>
      </c>
      <c r="D452" s="8">
        <f t="shared" si="37"/>
        <v>1398841.4532999997</v>
      </c>
      <c r="E452" s="8">
        <f>SUMIFS($C$2:C452, $A$2:A452, A452)</f>
        <v>193222.63249000002</v>
      </c>
      <c r="F452" s="10">
        <f t="shared" si="38"/>
        <v>0.13813047363885986</v>
      </c>
      <c r="G452" t="str">
        <f t="shared" si="39"/>
        <v>A</v>
      </c>
    </row>
    <row r="453" spans="1:7" x14ac:dyDescent="0.3">
      <c r="A453" t="str">
        <f t="shared" si="36"/>
        <v>Phones</v>
      </c>
      <c r="B453" t="s">
        <v>1182</v>
      </c>
      <c r="C453" s="8">
        <v>12289.2</v>
      </c>
      <c r="D453" s="8">
        <f t="shared" si="37"/>
        <v>1398841.4532999997</v>
      </c>
      <c r="E453" s="8">
        <f>SUMIFS($C$2:C453, $A$2:A453, A453)</f>
        <v>205511.83249000003</v>
      </c>
      <c r="F453" s="10">
        <f t="shared" si="38"/>
        <v>0.14691574374292249</v>
      </c>
      <c r="G453" t="str">
        <f t="shared" si="39"/>
        <v>A</v>
      </c>
    </row>
    <row r="454" spans="1:7" x14ac:dyDescent="0.3">
      <c r="A454" t="str">
        <f t="shared" si="36"/>
        <v>Phones</v>
      </c>
      <c r="B454" t="s">
        <v>972</v>
      </c>
      <c r="C454" s="8">
        <v>6684.1875</v>
      </c>
      <c r="D454" s="8">
        <f t="shared" si="37"/>
        <v>1398841.4532999997</v>
      </c>
      <c r="E454" s="8">
        <f>SUMIFS($C$2:C454, $A$2:A454, A454)</f>
        <v>212196.01999000003</v>
      </c>
      <c r="F454" s="10">
        <f t="shared" si="38"/>
        <v>0.1516941176495803</v>
      </c>
      <c r="G454" t="str">
        <f t="shared" si="39"/>
        <v>A</v>
      </c>
    </row>
    <row r="455" spans="1:7" x14ac:dyDescent="0.3">
      <c r="A455" t="str">
        <f t="shared" si="36"/>
        <v>Phones</v>
      </c>
      <c r="B455" t="s">
        <v>1216</v>
      </c>
      <c r="C455" s="8">
        <v>5127.0390600000001</v>
      </c>
      <c r="D455" s="8">
        <f t="shared" si="37"/>
        <v>1398841.4532999997</v>
      </c>
      <c r="E455" s="8">
        <f>SUMIFS($C$2:C455, $A$2:A455, A455)</f>
        <v>217323.05905000004</v>
      </c>
      <c r="F455" s="10">
        <f t="shared" si="38"/>
        <v>0.15535932148515783</v>
      </c>
      <c r="G455" t="str">
        <f t="shared" si="39"/>
        <v>A</v>
      </c>
    </row>
    <row r="456" spans="1:7" x14ac:dyDescent="0.3">
      <c r="A456" t="str">
        <f t="shared" si="36"/>
        <v>Phones</v>
      </c>
      <c r="B456" t="s">
        <v>965</v>
      </c>
      <c r="C456" s="8">
        <v>5814.6927299999998</v>
      </c>
      <c r="D456" s="8">
        <f t="shared" si="37"/>
        <v>1398841.4532999997</v>
      </c>
      <c r="E456" s="8">
        <f>SUMIFS($C$2:C456, $A$2:A456, A456)</f>
        <v>223137.75178000005</v>
      </c>
      <c r="F456" s="10">
        <f t="shared" si="38"/>
        <v>0.15951611331905907</v>
      </c>
      <c r="G456" t="str">
        <f t="shared" si="39"/>
        <v>A</v>
      </c>
    </row>
    <row r="457" spans="1:7" x14ac:dyDescent="0.3">
      <c r="A457" t="str">
        <f t="shared" si="36"/>
        <v>Phones</v>
      </c>
      <c r="B457" t="s">
        <v>1156</v>
      </c>
      <c r="C457" s="8">
        <v>29627.320319999999</v>
      </c>
      <c r="D457" s="8">
        <f t="shared" si="37"/>
        <v>1398841.4532999997</v>
      </c>
      <c r="E457" s="8">
        <f>SUMIFS($C$2:C457, $A$2:A457, A457)</f>
        <v>252765.07210000005</v>
      </c>
      <c r="F457" s="10">
        <f t="shared" si="38"/>
        <v>0.18069601204890179</v>
      </c>
      <c r="G457" t="str">
        <f t="shared" si="39"/>
        <v>A</v>
      </c>
    </row>
    <row r="458" spans="1:7" x14ac:dyDescent="0.3">
      <c r="A458" t="str">
        <f t="shared" si="36"/>
        <v>Phones</v>
      </c>
      <c r="B458" t="s">
        <v>867</v>
      </c>
      <c r="C458" s="8">
        <v>3494.4040799999998</v>
      </c>
      <c r="D458" s="8">
        <f t="shared" si="37"/>
        <v>1398841.4532999997</v>
      </c>
      <c r="E458" s="8">
        <f>SUMIFS($C$2:C458, $A$2:A458, A458)</f>
        <v>256259.47618000006</v>
      </c>
      <c r="F458" s="10">
        <f t="shared" si="38"/>
        <v>0.18319408219956568</v>
      </c>
      <c r="G458" t="str">
        <f t="shared" si="39"/>
        <v>A</v>
      </c>
    </row>
    <row r="459" spans="1:7" x14ac:dyDescent="0.3">
      <c r="A459" t="str">
        <f t="shared" si="36"/>
        <v>Phones</v>
      </c>
      <c r="B459" t="s">
        <v>1264</v>
      </c>
      <c r="C459" s="8">
        <v>618.19979999999987</v>
      </c>
      <c r="D459" s="8">
        <f t="shared" si="37"/>
        <v>1398841.4532999997</v>
      </c>
      <c r="E459" s="8">
        <f>SUMIFS($C$2:C459, $A$2:A459, A459)</f>
        <v>256877.67598000006</v>
      </c>
      <c r="F459" s="10">
        <f t="shared" si="38"/>
        <v>0.18363601920289196</v>
      </c>
      <c r="G459" t="str">
        <f t="shared" si="39"/>
        <v>A</v>
      </c>
    </row>
    <row r="460" spans="1:7" x14ac:dyDescent="0.3">
      <c r="A460" t="str">
        <f t="shared" si="36"/>
        <v>Phones</v>
      </c>
      <c r="B460" t="s">
        <v>1002</v>
      </c>
      <c r="C460" s="8">
        <v>6946.8</v>
      </c>
      <c r="D460" s="8">
        <f t="shared" si="37"/>
        <v>1398841.4532999997</v>
      </c>
      <c r="E460" s="8">
        <f>SUMIFS($C$2:C460, $A$2:A460, A460)</f>
        <v>263824.47598000005</v>
      </c>
      <c r="F460" s="10">
        <f t="shared" si="38"/>
        <v>0.18860212882425886</v>
      </c>
      <c r="G460" t="str">
        <f t="shared" si="39"/>
        <v>A</v>
      </c>
    </row>
    <row r="461" spans="1:7" x14ac:dyDescent="0.3">
      <c r="A461" t="str">
        <f t="shared" si="36"/>
        <v>Phones</v>
      </c>
      <c r="B461" t="s">
        <v>1160</v>
      </c>
      <c r="C461" s="8">
        <v>19637.76528</v>
      </c>
      <c r="D461" s="8">
        <f t="shared" si="37"/>
        <v>1398841.4532999997</v>
      </c>
      <c r="E461" s="8">
        <f>SUMIFS($C$2:C461, $A$2:A461, A461)</f>
        <v>283462.24126000004</v>
      </c>
      <c r="F461" s="10">
        <f t="shared" si="38"/>
        <v>0.20264072142792575</v>
      </c>
      <c r="G461" t="str">
        <f t="shared" si="39"/>
        <v>A</v>
      </c>
    </row>
    <row r="462" spans="1:7" x14ac:dyDescent="0.3">
      <c r="A462" t="str">
        <f t="shared" si="36"/>
        <v>Phones</v>
      </c>
      <c r="B462" t="s">
        <v>934</v>
      </c>
      <c r="C462" s="8">
        <v>14963.769179999999</v>
      </c>
      <c r="D462" s="8">
        <f t="shared" si="37"/>
        <v>1398841.4532999997</v>
      </c>
      <c r="E462" s="8">
        <f>SUMIFS($C$2:C462, $A$2:A462, A462)</f>
        <v>298426.01044000004</v>
      </c>
      <c r="F462" s="10">
        <f t="shared" si="38"/>
        <v>0.2133379803236348</v>
      </c>
      <c r="G462" t="str">
        <f t="shared" si="39"/>
        <v>A</v>
      </c>
    </row>
    <row r="463" spans="1:7" x14ac:dyDescent="0.3">
      <c r="A463" t="str">
        <f t="shared" si="36"/>
        <v>Phones</v>
      </c>
      <c r="B463" t="s">
        <v>1126</v>
      </c>
      <c r="C463" s="8">
        <v>11285.764020000001</v>
      </c>
      <c r="D463" s="8">
        <f t="shared" si="37"/>
        <v>1398841.4532999997</v>
      </c>
      <c r="E463" s="8">
        <f>SUMIFS($C$2:C463, $A$2:A463, A463)</f>
        <v>309711.77446000004</v>
      </c>
      <c r="F463" s="10">
        <f t="shared" si="38"/>
        <v>0.22140591682449828</v>
      </c>
      <c r="G463" t="str">
        <f t="shared" si="39"/>
        <v>A</v>
      </c>
    </row>
    <row r="464" spans="1:7" x14ac:dyDescent="0.3">
      <c r="A464" t="str">
        <f t="shared" si="36"/>
        <v>Phones</v>
      </c>
      <c r="B464" t="s">
        <v>825</v>
      </c>
      <c r="C464" s="8">
        <v>19510.808000000001</v>
      </c>
      <c r="D464" s="8">
        <f t="shared" si="37"/>
        <v>1398841.4532999997</v>
      </c>
      <c r="E464" s="8">
        <f>SUMIFS($C$2:C464, $A$2:A464, A464)</f>
        <v>329222.58246000006</v>
      </c>
      <c r="F464" s="10">
        <f t="shared" si="38"/>
        <v>0.23535375055073809</v>
      </c>
      <c r="G464" t="str">
        <f t="shared" si="39"/>
        <v>A</v>
      </c>
    </row>
    <row r="465" spans="1:7" x14ac:dyDescent="0.3">
      <c r="A465" t="str">
        <f t="shared" si="36"/>
        <v>Phones</v>
      </c>
      <c r="B465" t="s">
        <v>975</v>
      </c>
      <c r="C465" s="8">
        <v>9684.8756000000012</v>
      </c>
      <c r="D465" s="8">
        <f t="shared" si="37"/>
        <v>1398841.4532999997</v>
      </c>
      <c r="E465" s="8">
        <f>SUMIFS($C$2:C465, $A$2:A465, A465)</f>
        <v>338907.45806000009</v>
      </c>
      <c r="F465" s="10">
        <f t="shared" si="38"/>
        <v>0.24227724826175637</v>
      </c>
      <c r="G465" t="str">
        <f t="shared" si="39"/>
        <v>A</v>
      </c>
    </row>
    <row r="466" spans="1:7" x14ac:dyDescent="0.3">
      <c r="A466" t="str">
        <f t="shared" si="36"/>
        <v>Phones</v>
      </c>
      <c r="B466" t="s">
        <v>1020</v>
      </c>
      <c r="C466" s="8">
        <v>76.138720000000006</v>
      </c>
      <c r="D466" s="8">
        <f t="shared" si="37"/>
        <v>1398841.4532999997</v>
      </c>
      <c r="E466" s="8">
        <f>SUMIFS($C$2:C466, $A$2:A466, A466)</f>
        <v>338983.59678000008</v>
      </c>
      <c r="F466" s="10">
        <f t="shared" si="38"/>
        <v>0.24233167810426665</v>
      </c>
      <c r="G466" t="str">
        <f t="shared" si="39"/>
        <v>A</v>
      </c>
    </row>
    <row r="467" spans="1:7" x14ac:dyDescent="0.3">
      <c r="A467" t="str">
        <f t="shared" si="36"/>
        <v>Phones</v>
      </c>
      <c r="B467" t="s">
        <v>997</v>
      </c>
      <c r="C467" s="8">
        <v>560.36831999999993</v>
      </c>
      <c r="D467" s="8">
        <f t="shared" si="37"/>
        <v>1398841.4532999997</v>
      </c>
      <c r="E467" s="8">
        <f>SUMIFS($C$2:C467, $A$2:A467, A467)</f>
        <v>339543.96510000009</v>
      </c>
      <c r="F467" s="10">
        <f t="shared" si="38"/>
        <v>0.24273227269536776</v>
      </c>
      <c r="G467" t="str">
        <f t="shared" si="39"/>
        <v>A</v>
      </c>
    </row>
    <row r="468" spans="1:7" x14ac:dyDescent="0.3">
      <c r="A468" t="str">
        <f t="shared" si="36"/>
        <v>Phones</v>
      </c>
      <c r="B468" t="s">
        <v>1068</v>
      </c>
      <c r="C468" s="8">
        <v>4856.35725</v>
      </c>
      <c r="D468" s="8">
        <f t="shared" si="37"/>
        <v>1398841.4532999997</v>
      </c>
      <c r="E468" s="8">
        <f>SUMIFS($C$2:C468, $A$2:A468, A468)</f>
        <v>344400.32235000009</v>
      </c>
      <c r="F468" s="10">
        <f t="shared" si="38"/>
        <v>0.24620397224969781</v>
      </c>
      <c r="G468" t="str">
        <f t="shared" si="39"/>
        <v>A</v>
      </c>
    </row>
    <row r="469" spans="1:7" x14ac:dyDescent="0.3">
      <c r="A469" t="str">
        <f t="shared" si="36"/>
        <v>Phones</v>
      </c>
      <c r="B469" t="s">
        <v>1146</v>
      </c>
      <c r="C469" s="8">
        <v>16134.22069</v>
      </c>
      <c r="D469" s="8">
        <f t="shared" si="37"/>
        <v>1398841.4532999997</v>
      </c>
      <c r="E469" s="8">
        <f>SUMIFS($C$2:C469, $A$2:A469, A469)</f>
        <v>360534.54304000008</v>
      </c>
      <c r="F469" s="10">
        <f t="shared" si="38"/>
        <v>0.25773796035959962</v>
      </c>
      <c r="G469" t="str">
        <f t="shared" si="39"/>
        <v>A</v>
      </c>
    </row>
    <row r="470" spans="1:7" x14ac:dyDescent="0.3">
      <c r="A470" t="str">
        <f t="shared" si="36"/>
        <v>Phones</v>
      </c>
      <c r="B470" t="s">
        <v>1174</v>
      </c>
      <c r="C470" s="8">
        <v>12668.50728</v>
      </c>
      <c r="D470" s="8">
        <f t="shared" si="37"/>
        <v>1398841.4532999997</v>
      </c>
      <c r="E470" s="8">
        <f>SUMIFS($C$2:C470, $A$2:A470, A470)</f>
        <v>373203.0503200001</v>
      </c>
      <c r="F470" s="10">
        <f t="shared" si="38"/>
        <v>0.26679438862751648</v>
      </c>
      <c r="G470" t="str">
        <f t="shared" si="39"/>
        <v>A</v>
      </c>
    </row>
    <row r="471" spans="1:7" x14ac:dyDescent="0.3">
      <c r="A471" t="str">
        <f t="shared" si="36"/>
        <v>Phones</v>
      </c>
      <c r="B471" t="s">
        <v>862</v>
      </c>
      <c r="C471" s="8">
        <v>2642.1686999999997</v>
      </c>
      <c r="D471" s="8">
        <f t="shared" si="37"/>
        <v>1398841.4532999997</v>
      </c>
      <c r="E471" s="8">
        <f>SUMIFS($C$2:C471, $A$2:A471, A471)</f>
        <v>375845.21902000008</v>
      </c>
      <c r="F471" s="10">
        <f t="shared" si="38"/>
        <v>0.26868321505153109</v>
      </c>
      <c r="G471" t="str">
        <f t="shared" si="39"/>
        <v>A</v>
      </c>
    </row>
    <row r="472" spans="1:7" x14ac:dyDescent="0.3">
      <c r="A472" t="str">
        <f t="shared" si="36"/>
        <v>Phones</v>
      </c>
      <c r="B472" t="s">
        <v>1304</v>
      </c>
      <c r="C472" s="8">
        <v>841.00536</v>
      </c>
      <c r="D472" s="8">
        <f t="shared" si="37"/>
        <v>1398841.4532999997</v>
      </c>
      <c r="E472" s="8">
        <f>SUMIFS($C$2:C472, $A$2:A472, A472)</f>
        <v>376686.22438000009</v>
      </c>
      <c r="F472" s="10">
        <f t="shared" si="38"/>
        <v>0.26928443069181396</v>
      </c>
      <c r="G472" t="str">
        <f t="shared" si="39"/>
        <v>A</v>
      </c>
    </row>
    <row r="473" spans="1:7" x14ac:dyDescent="0.3">
      <c r="A473" t="str">
        <f t="shared" ref="A473:A504" si="40">A472</f>
        <v>Phones</v>
      </c>
      <c r="B473" t="s">
        <v>737</v>
      </c>
      <c r="C473" s="8">
        <v>5225.2710400000005</v>
      </c>
      <c r="D473" s="8">
        <f t="shared" si="37"/>
        <v>1398841.4532999997</v>
      </c>
      <c r="E473" s="8">
        <f>SUMIFS($C$2:C473, $A$2:A473, A473)</f>
        <v>381911.49542000011</v>
      </c>
      <c r="F473" s="10">
        <f t="shared" si="38"/>
        <v>0.27301985833993886</v>
      </c>
      <c r="G473" t="str">
        <f t="shared" si="39"/>
        <v>A</v>
      </c>
    </row>
    <row r="474" spans="1:7" x14ac:dyDescent="0.3">
      <c r="A474" t="str">
        <f t="shared" si="40"/>
        <v>Phones</v>
      </c>
      <c r="B474" t="s">
        <v>1317</v>
      </c>
      <c r="C474" s="8">
        <v>22676.312610000001</v>
      </c>
      <c r="D474" s="8">
        <f t="shared" si="37"/>
        <v>1398841.4532999997</v>
      </c>
      <c r="E474" s="8">
        <f>SUMIFS($C$2:C474, $A$2:A474, A474)</f>
        <v>404587.80803000013</v>
      </c>
      <c r="F474" s="10">
        <f t="shared" si="38"/>
        <v>0.28923063945205452</v>
      </c>
      <c r="G474" t="str">
        <f t="shared" si="39"/>
        <v>A</v>
      </c>
    </row>
    <row r="475" spans="1:7" x14ac:dyDescent="0.3">
      <c r="A475" t="str">
        <f t="shared" si="40"/>
        <v>Phones</v>
      </c>
      <c r="B475" t="s">
        <v>883</v>
      </c>
      <c r="C475" s="8">
        <v>42495.805439999996</v>
      </c>
      <c r="D475" s="8">
        <f t="shared" si="37"/>
        <v>1398841.4532999997</v>
      </c>
      <c r="E475" s="8">
        <f>SUMIFS($C$2:C475, $A$2:A475, A475)</f>
        <v>447083.6134700001</v>
      </c>
      <c r="F475" s="10">
        <f t="shared" si="38"/>
        <v>0.31960992606795247</v>
      </c>
      <c r="G475" t="str">
        <f t="shared" si="39"/>
        <v>A</v>
      </c>
    </row>
    <row r="476" spans="1:7" x14ac:dyDescent="0.3">
      <c r="A476" t="str">
        <f t="shared" si="40"/>
        <v>Phones</v>
      </c>
      <c r="B476" t="s">
        <v>799</v>
      </c>
      <c r="C476" s="8">
        <v>12153.267360000002</v>
      </c>
      <c r="D476" s="8">
        <f t="shared" si="37"/>
        <v>1398841.4532999997</v>
      </c>
      <c r="E476" s="8">
        <f>SUMIFS($C$2:C476, $A$2:A476, A476)</f>
        <v>459236.8808300001</v>
      </c>
      <c r="F476" s="10">
        <f t="shared" si="38"/>
        <v>0.32829802101347277</v>
      </c>
      <c r="G476" t="str">
        <f t="shared" si="39"/>
        <v>A</v>
      </c>
    </row>
    <row r="477" spans="1:7" x14ac:dyDescent="0.3">
      <c r="A477" t="str">
        <f t="shared" si="40"/>
        <v>Phones</v>
      </c>
      <c r="B477" t="s">
        <v>1360</v>
      </c>
      <c r="C477" s="8">
        <v>33017.42</v>
      </c>
      <c r="D477" s="8">
        <f t="shared" si="37"/>
        <v>1398841.4532999997</v>
      </c>
      <c r="E477" s="8">
        <f>SUMIFS($C$2:C477, $A$2:A477, A477)</f>
        <v>492254.30083000008</v>
      </c>
      <c r="F477" s="10">
        <f t="shared" si="38"/>
        <v>0.3519014250462234</v>
      </c>
      <c r="G477" t="str">
        <f t="shared" si="39"/>
        <v>A</v>
      </c>
    </row>
    <row r="478" spans="1:7" x14ac:dyDescent="0.3">
      <c r="A478" t="str">
        <f t="shared" si="40"/>
        <v>Phones</v>
      </c>
      <c r="B478" t="s">
        <v>979</v>
      </c>
      <c r="C478" s="8">
        <v>2909.8689199999999</v>
      </c>
      <c r="D478" s="8">
        <f t="shared" si="37"/>
        <v>1398841.4532999997</v>
      </c>
      <c r="E478" s="8">
        <f>SUMIFS($C$2:C478, $A$2:A478, A478)</f>
        <v>495164.16975000006</v>
      </c>
      <c r="F478" s="10">
        <f t="shared" si="38"/>
        <v>0.35398162428047925</v>
      </c>
      <c r="G478" t="str">
        <f t="shared" si="39"/>
        <v>A</v>
      </c>
    </row>
    <row r="479" spans="1:7" x14ac:dyDescent="0.3">
      <c r="A479" t="str">
        <f t="shared" si="40"/>
        <v>Phones</v>
      </c>
      <c r="B479" t="s">
        <v>765</v>
      </c>
      <c r="C479" s="8">
        <v>26150.364320000001</v>
      </c>
      <c r="D479" s="8">
        <f t="shared" si="37"/>
        <v>1398841.4532999997</v>
      </c>
      <c r="E479" s="8">
        <f>SUMIFS($C$2:C479, $A$2:A479, A479)</f>
        <v>521314.53407000005</v>
      </c>
      <c r="F479" s="10">
        <f t="shared" si="38"/>
        <v>0.37267592609596289</v>
      </c>
      <c r="G479" t="str">
        <f t="shared" si="39"/>
        <v>A</v>
      </c>
    </row>
    <row r="480" spans="1:7" x14ac:dyDescent="0.3">
      <c r="A480" t="str">
        <f t="shared" si="40"/>
        <v>Phones</v>
      </c>
      <c r="B480" t="s">
        <v>1109</v>
      </c>
      <c r="C480" s="8">
        <v>38422.022320000004</v>
      </c>
      <c r="D480" s="8">
        <f t="shared" si="37"/>
        <v>1398841.4532999997</v>
      </c>
      <c r="E480" s="8">
        <f>SUMIFS($C$2:C480, $A$2:A480, A480)</f>
        <v>559736.55639000004</v>
      </c>
      <c r="F480" s="10">
        <f t="shared" si="38"/>
        <v>0.40014295763792845</v>
      </c>
      <c r="G480" t="str">
        <f t="shared" si="39"/>
        <v>A</v>
      </c>
    </row>
    <row r="481" spans="1:7" x14ac:dyDescent="0.3">
      <c r="A481" t="str">
        <f t="shared" si="40"/>
        <v>Phones</v>
      </c>
      <c r="B481" t="s">
        <v>931</v>
      </c>
      <c r="C481" s="8">
        <v>11326.846439999999</v>
      </c>
      <c r="D481" s="8">
        <f t="shared" si="37"/>
        <v>1398841.4532999997</v>
      </c>
      <c r="E481" s="8">
        <f>SUMIFS($C$2:C481, $A$2:A481, A481)</f>
        <v>571063.40283000004</v>
      </c>
      <c r="F481" s="10">
        <f t="shared" si="38"/>
        <v>0.4082402630282419</v>
      </c>
      <c r="G481" t="str">
        <f t="shared" si="39"/>
        <v>A</v>
      </c>
    </row>
    <row r="482" spans="1:7" x14ac:dyDescent="0.3">
      <c r="A482" t="str">
        <f t="shared" si="40"/>
        <v>Phones</v>
      </c>
      <c r="B482" t="s">
        <v>1037</v>
      </c>
      <c r="C482" s="8">
        <v>8093.4784</v>
      </c>
      <c r="D482" s="8">
        <f t="shared" si="37"/>
        <v>1398841.4532999997</v>
      </c>
      <c r="E482" s="8">
        <f>SUMIFS($C$2:C482, $A$2:A482, A482)</f>
        <v>579156.88123000006</v>
      </c>
      <c r="F482" s="10">
        <f t="shared" si="38"/>
        <v>0.41402610700713366</v>
      </c>
      <c r="G482" t="str">
        <f t="shared" si="39"/>
        <v>A</v>
      </c>
    </row>
    <row r="483" spans="1:7" x14ac:dyDescent="0.3">
      <c r="A483" t="str">
        <f t="shared" si="40"/>
        <v>Phones</v>
      </c>
      <c r="B483" t="s">
        <v>1318</v>
      </c>
      <c r="C483" s="8">
        <v>370.86</v>
      </c>
      <c r="D483" s="8">
        <f t="shared" si="37"/>
        <v>1398841.4532999997</v>
      </c>
      <c r="E483" s="8">
        <f>SUMIFS($C$2:C483, $A$2:A483, A483)</f>
        <v>579527.74123000004</v>
      </c>
      <c r="F483" s="10">
        <f t="shared" si="38"/>
        <v>0.41429122640227678</v>
      </c>
      <c r="G483" t="str">
        <f t="shared" si="39"/>
        <v>A</v>
      </c>
    </row>
    <row r="484" spans="1:7" x14ac:dyDescent="0.3">
      <c r="A484" t="str">
        <f t="shared" si="40"/>
        <v>Phones</v>
      </c>
      <c r="B484" t="s">
        <v>1095</v>
      </c>
      <c r="C484" s="8">
        <v>4804.4682400000002</v>
      </c>
      <c r="D484" s="8">
        <f t="shared" si="37"/>
        <v>1398841.4532999997</v>
      </c>
      <c r="E484" s="8">
        <f>SUMIFS($C$2:C484, $A$2:A484, A484)</f>
        <v>584332.20947</v>
      </c>
      <c r="F484" s="10">
        <f t="shared" si="38"/>
        <v>0.41772583168128519</v>
      </c>
      <c r="G484" t="str">
        <f t="shared" si="39"/>
        <v>A</v>
      </c>
    </row>
    <row r="485" spans="1:7" x14ac:dyDescent="0.3">
      <c r="A485" t="str">
        <f t="shared" si="40"/>
        <v>Phones</v>
      </c>
      <c r="B485" t="s">
        <v>896</v>
      </c>
      <c r="C485" s="8">
        <v>8154.5511600000009</v>
      </c>
      <c r="D485" s="8">
        <f t="shared" si="37"/>
        <v>1398841.4532999997</v>
      </c>
      <c r="E485" s="8">
        <f>SUMIFS($C$2:C485, $A$2:A485, A485)</f>
        <v>592486.76063000003</v>
      </c>
      <c r="F485" s="10">
        <f t="shared" si="38"/>
        <v>0.42355533518989413</v>
      </c>
      <c r="G485" t="str">
        <f t="shared" si="39"/>
        <v>A</v>
      </c>
    </row>
    <row r="486" spans="1:7" x14ac:dyDescent="0.3">
      <c r="A486" t="str">
        <f t="shared" si="40"/>
        <v>Phones</v>
      </c>
      <c r="B486" t="s">
        <v>1186</v>
      </c>
      <c r="C486" s="8">
        <v>11984.891250000001</v>
      </c>
      <c r="D486" s="8">
        <f t="shared" si="37"/>
        <v>1398841.4532999997</v>
      </c>
      <c r="E486" s="8">
        <f>SUMIFS($C$2:C486, $A$2:A486, A486)</f>
        <v>604471.65188000002</v>
      </c>
      <c r="F486" s="10">
        <f t="shared" si="38"/>
        <v>0.43212306187666516</v>
      </c>
      <c r="G486" t="str">
        <f t="shared" si="39"/>
        <v>A</v>
      </c>
    </row>
    <row r="487" spans="1:7" x14ac:dyDescent="0.3">
      <c r="A487" t="str">
        <f t="shared" si="40"/>
        <v>Phones</v>
      </c>
      <c r="B487" t="s">
        <v>1162</v>
      </c>
      <c r="C487" s="8">
        <v>41138.261999999995</v>
      </c>
      <c r="D487" s="8">
        <f t="shared" si="37"/>
        <v>1398841.4532999997</v>
      </c>
      <c r="E487" s="8">
        <f>SUMIFS($C$2:C487, $A$2:A487, A487)</f>
        <v>645609.91388000001</v>
      </c>
      <c r="F487" s="10">
        <f t="shared" si="38"/>
        <v>0.46153187150476915</v>
      </c>
      <c r="G487" t="str">
        <f t="shared" si="39"/>
        <v>A</v>
      </c>
    </row>
    <row r="488" spans="1:7" x14ac:dyDescent="0.3">
      <c r="A488" t="str">
        <f t="shared" si="40"/>
        <v>Phones</v>
      </c>
      <c r="B488" t="s">
        <v>1140</v>
      </c>
      <c r="C488" s="8">
        <v>21541.017959999997</v>
      </c>
      <c r="D488" s="8">
        <f t="shared" si="37"/>
        <v>1398841.4532999997</v>
      </c>
      <c r="E488" s="8">
        <f>SUMIFS($C$2:C488, $A$2:A488, A488)</f>
        <v>667150.93183999998</v>
      </c>
      <c r="F488" s="10">
        <f t="shared" si="38"/>
        <v>0.47693105624381349</v>
      </c>
      <c r="G488" t="str">
        <f t="shared" si="39"/>
        <v>A</v>
      </c>
    </row>
    <row r="489" spans="1:7" x14ac:dyDescent="0.3">
      <c r="A489" t="str">
        <f t="shared" si="40"/>
        <v>Phones</v>
      </c>
      <c r="B489" t="s">
        <v>1219</v>
      </c>
      <c r="C489" s="8">
        <v>5159.7893599999998</v>
      </c>
      <c r="D489" s="8">
        <f t="shared" si="37"/>
        <v>1398841.4532999997</v>
      </c>
      <c r="E489" s="8">
        <f>SUMIFS($C$2:C489, $A$2:A489, A489)</f>
        <v>672310.72120000003</v>
      </c>
      <c r="F489" s="10">
        <f t="shared" si="38"/>
        <v>0.48061967252539967</v>
      </c>
      <c r="G489" t="str">
        <f t="shared" si="39"/>
        <v>A</v>
      </c>
    </row>
    <row r="490" spans="1:7" x14ac:dyDescent="0.3">
      <c r="A490" t="str">
        <f t="shared" si="40"/>
        <v>Phones</v>
      </c>
      <c r="B490" t="s">
        <v>1287</v>
      </c>
      <c r="C490" s="8">
        <v>33551.927499999998</v>
      </c>
      <c r="D490" s="8">
        <f t="shared" si="37"/>
        <v>1398841.4532999997</v>
      </c>
      <c r="E490" s="8">
        <f>SUMIFS($C$2:C490, $A$2:A490, A490)</f>
        <v>705862.64870000002</v>
      </c>
      <c r="F490" s="10">
        <f t="shared" si="38"/>
        <v>0.50460518383609743</v>
      </c>
      <c r="G490" t="str">
        <f t="shared" si="39"/>
        <v>A</v>
      </c>
    </row>
    <row r="491" spans="1:7" x14ac:dyDescent="0.3">
      <c r="A491" t="str">
        <f t="shared" si="40"/>
        <v>Phones</v>
      </c>
      <c r="B491" t="s">
        <v>1050</v>
      </c>
      <c r="C491" s="8">
        <v>9062.34692</v>
      </c>
      <c r="D491" s="8">
        <f t="shared" si="37"/>
        <v>1398841.4532999997</v>
      </c>
      <c r="E491" s="8">
        <f>SUMIFS($C$2:C491, $A$2:A491, A491)</f>
        <v>714924.99562000006</v>
      </c>
      <c r="F491" s="10">
        <f t="shared" si="38"/>
        <v>0.51108364992574684</v>
      </c>
      <c r="G491" t="str">
        <f t="shared" si="39"/>
        <v>A</v>
      </c>
    </row>
    <row r="492" spans="1:7" x14ac:dyDescent="0.3">
      <c r="A492" t="str">
        <f t="shared" si="40"/>
        <v>Phones</v>
      </c>
      <c r="B492" t="s">
        <v>1064</v>
      </c>
      <c r="C492" s="8">
        <v>2537.2908000000002</v>
      </c>
      <c r="D492" s="8">
        <f t="shared" si="37"/>
        <v>1398841.4532999997</v>
      </c>
      <c r="E492" s="8">
        <f>SUMIFS($C$2:C492, $A$2:A492, A492)</f>
        <v>717462.28642000002</v>
      </c>
      <c r="F492" s="10">
        <f t="shared" si="38"/>
        <v>0.51289750151987445</v>
      </c>
      <c r="G492" t="str">
        <f t="shared" si="39"/>
        <v>A</v>
      </c>
    </row>
    <row r="493" spans="1:7" x14ac:dyDescent="0.3">
      <c r="A493" t="str">
        <f t="shared" si="40"/>
        <v>Phones</v>
      </c>
      <c r="B493" t="s">
        <v>1222</v>
      </c>
      <c r="C493" s="8">
        <v>9614.4403999999995</v>
      </c>
      <c r="D493" s="8">
        <f t="shared" si="37"/>
        <v>1398841.4532999997</v>
      </c>
      <c r="E493" s="8">
        <f>SUMIFS($C$2:C493, $A$2:A493, A493)</f>
        <v>727076.72681999998</v>
      </c>
      <c r="F493" s="10">
        <f t="shared" si="38"/>
        <v>0.51977064670535533</v>
      </c>
      <c r="G493" t="str">
        <f t="shared" si="39"/>
        <v>A</v>
      </c>
    </row>
    <row r="494" spans="1:7" x14ac:dyDescent="0.3">
      <c r="A494" t="str">
        <f t="shared" si="40"/>
        <v>Phones</v>
      </c>
      <c r="B494" t="s">
        <v>1189</v>
      </c>
      <c r="C494" s="8">
        <v>20797.98</v>
      </c>
      <c r="D494" s="8">
        <f t="shared" si="37"/>
        <v>1398841.4532999997</v>
      </c>
      <c r="E494" s="8">
        <f>SUMIFS($C$2:C494, $A$2:A494, A494)</f>
        <v>747874.70681999996</v>
      </c>
      <c r="F494" s="10">
        <f t="shared" si="38"/>
        <v>0.53463865047442838</v>
      </c>
      <c r="G494" t="str">
        <f t="shared" si="39"/>
        <v>A</v>
      </c>
    </row>
    <row r="495" spans="1:7" x14ac:dyDescent="0.3">
      <c r="A495" t="str">
        <f t="shared" si="40"/>
        <v>Phones</v>
      </c>
      <c r="B495" t="s">
        <v>1019</v>
      </c>
      <c r="C495" s="8">
        <v>3978.6474000000003</v>
      </c>
      <c r="D495" s="8">
        <f t="shared" si="37"/>
        <v>1398841.4532999997</v>
      </c>
      <c r="E495" s="8">
        <f>SUMIFS($C$2:C495, $A$2:A495, A495)</f>
        <v>751853.35421999998</v>
      </c>
      <c r="F495" s="10">
        <f t="shared" si="38"/>
        <v>0.53748289518179959</v>
      </c>
      <c r="G495" t="str">
        <f t="shared" si="39"/>
        <v>A</v>
      </c>
    </row>
    <row r="496" spans="1:7" x14ac:dyDescent="0.3">
      <c r="A496" t="str">
        <f t="shared" si="40"/>
        <v>Phones</v>
      </c>
      <c r="B496" t="s">
        <v>1012</v>
      </c>
      <c r="C496" s="8">
        <v>34840.344000000005</v>
      </c>
      <c r="D496" s="8">
        <f t="shared" si="37"/>
        <v>1398841.4532999997</v>
      </c>
      <c r="E496" s="8">
        <f>SUMIFS($C$2:C496, $A$2:A496, A496)</f>
        <v>786693.69822000002</v>
      </c>
      <c r="F496" s="10">
        <f t="shared" si="38"/>
        <v>0.56238946620012942</v>
      </c>
      <c r="G496" t="str">
        <f t="shared" si="39"/>
        <v>A</v>
      </c>
    </row>
    <row r="497" spans="1:7" x14ac:dyDescent="0.3">
      <c r="A497" t="str">
        <f t="shared" si="40"/>
        <v>Phones</v>
      </c>
      <c r="B497" t="s">
        <v>761</v>
      </c>
      <c r="C497" s="8">
        <v>3980.7075</v>
      </c>
      <c r="D497" s="8">
        <f t="shared" si="37"/>
        <v>1398841.4532999997</v>
      </c>
      <c r="E497" s="8">
        <f>SUMIFS($C$2:C497, $A$2:A497, A497)</f>
        <v>790674.40572000004</v>
      </c>
      <c r="F497" s="10">
        <f t="shared" si="38"/>
        <v>0.56523518362622449</v>
      </c>
      <c r="G497" t="str">
        <f t="shared" si="39"/>
        <v>A</v>
      </c>
    </row>
    <row r="498" spans="1:7" x14ac:dyDescent="0.3">
      <c r="A498" t="str">
        <f t="shared" si="40"/>
        <v>Phones</v>
      </c>
      <c r="B498" t="s">
        <v>1100</v>
      </c>
      <c r="C498" s="8">
        <v>19547.329920000004</v>
      </c>
      <c r="D498" s="8">
        <f t="shared" si="37"/>
        <v>1398841.4532999997</v>
      </c>
      <c r="E498" s="8">
        <f>SUMIFS($C$2:C498, $A$2:A498, A498)</f>
        <v>810221.73564000009</v>
      </c>
      <c r="F498" s="10">
        <f t="shared" si="38"/>
        <v>0.57920912604399177</v>
      </c>
      <c r="G498" t="str">
        <f t="shared" si="39"/>
        <v>A</v>
      </c>
    </row>
    <row r="499" spans="1:7" x14ac:dyDescent="0.3">
      <c r="A499" t="str">
        <f t="shared" si="40"/>
        <v>Phones</v>
      </c>
      <c r="B499" t="s">
        <v>828</v>
      </c>
      <c r="C499" s="8">
        <v>5487.6023999999998</v>
      </c>
      <c r="D499" s="8">
        <f t="shared" si="37"/>
        <v>1398841.4532999997</v>
      </c>
      <c r="E499" s="8">
        <f>SUMIFS($C$2:C499, $A$2:A499, A499)</f>
        <v>815709.33804000006</v>
      </c>
      <c r="F499" s="10">
        <f t="shared" si="38"/>
        <v>0.58313208842622177</v>
      </c>
      <c r="G499" t="str">
        <f t="shared" si="39"/>
        <v>A</v>
      </c>
    </row>
    <row r="500" spans="1:7" x14ac:dyDescent="0.3">
      <c r="A500" t="str">
        <f t="shared" si="40"/>
        <v>Phones</v>
      </c>
      <c r="B500" t="s">
        <v>745</v>
      </c>
      <c r="C500" s="8">
        <v>10370.549999999999</v>
      </c>
      <c r="D500" s="8">
        <f t="shared" si="37"/>
        <v>1398841.4532999997</v>
      </c>
      <c r="E500" s="8">
        <f>SUMIFS($C$2:C500, $A$2:A500, A500)</f>
        <v>826079.88804000011</v>
      </c>
      <c r="F500" s="10">
        <f t="shared" si="38"/>
        <v>0.590545759200372</v>
      </c>
      <c r="G500" t="str">
        <f t="shared" si="39"/>
        <v>A</v>
      </c>
    </row>
    <row r="501" spans="1:7" x14ac:dyDescent="0.3">
      <c r="A501" t="str">
        <f t="shared" si="40"/>
        <v>Phones</v>
      </c>
      <c r="B501" t="s">
        <v>978</v>
      </c>
      <c r="C501" s="8">
        <v>12248.675999999999</v>
      </c>
      <c r="D501" s="8">
        <f t="shared" si="37"/>
        <v>1398841.4532999997</v>
      </c>
      <c r="E501" s="8">
        <f>SUMIFS($C$2:C501, $A$2:A501, A501)</f>
        <v>838328.56404000008</v>
      </c>
      <c r="F501" s="10">
        <f t="shared" si="38"/>
        <v>0.59930205961676608</v>
      </c>
      <c r="G501" t="str">
        <f t="shared" si="39"/>
        <v>A</v>
      </c>
    </row>
    <row r="502" spans="1:7" x14ac:dyDescent="0.3">
      <c r="A502" t="str">
        <f t="shared" si="40"/>
        <v>Phones</v>
      </c>
      <c r="B502" t="s">
        <v>959</v>
      </c>
      <c r="C502" s="8">
        <v>21573.6495</v>
      </c>
      <c r="D502" s="8">
        <f t="shared" si="37"/>
        <v>1398841.4532999997</v>
      </c>
      <c r="E502" s="8">
        <f>SUMIFS($C$2:C502, $A$2:A502, A502)</f>
        <v>859902.21354000014</v>
      </c>
      <c r="F502" s="10">
        <f t="shared" si="38"/>
        <v>0.61472457190299101</v>
      </c>
      <c r="G502" t="str">
        <f t="shared" si="39"/>
        <v>A</v>
      </c>
    </row>
    <row r="503" spans="1:7" x14ac:dyDescent="0.3">
      <c r="A503" t="str">
        <f t="shared" si="40"/>
        <v>Phones</v>
      </c>
      <c r="B503" t="s">
        <v>1339</v>
      </c>
      <c r="C503" s="8">
        <v>29175.036029999999</v>
      </c>
      <c r="D503" s="8">
        <f t="shared" si="37"/>
        <v>1398841.4532999997</v>
      </c>
      <c r="E503" s="8">
        <f>SUMIFS($C$2:C503, $A$2:A503, A503)</f>
        <v>889077.2495700001</v>
      </c>
      <c r="F503" s="10">
        <f t="shared" si="38"/>
        <v>0.63558114286117451</v>
      </c>
      <c r="G503" t="str">
        <f t="shared" si="39"/>
        <v>A</v>
      </c>
    </row>
    <row r="504" spans="1:7" x14ac:dyDescent="0.3">
      <c r="A504" t="str">
        <f t="shared" si="40"/>
        <v>Phones</v>
      </c>
      <c r="B504" t="s">
        <v>915</v>
      </c>
      <c r="C504" s="8">
        <v>41352.246200000009</v>
      </c>
      <c r="D504" s="8">
        <f t="shared" si="37"/>
        <v>1398841.4532999997</v>
      </c>
      <c r="E504" s="8">
        <f>SUMIFS($C$2:C504, $A$2:A504, A504)</f>
        <v>930429.49577000015</v>
      </c>
      <c r="F504" s="10">
        <f t="shared" si="38"/>
        <v>0.66514292493622396</v>
      </c>
      <c r="G504" t="str">
        <f t="shared" si="39"/>
        <v>A</v>
      </c>
    </row>
    <row r="505" spans="1:7" x14ac:dyDescent="0.3">
      <c r="A505" t="str">
        <f t="shared" ref="A505:A527" si="41">A504</f>
        <v>Phones</v>
      </c>
      <c r="B505" t="s">
        <v>1312</v>
      </c>
      <c r="C505" s="8">
        <v>7173.3342799999991</v>
      </c>
      <c r="D505" s="8">
        <f t="shared" si="37"/>
        <v>1398841.4532999997</v>
      </c>
      <c r="E505" s="8">
        <f>SUMIFS($C$2:C505, $A$2:A505, A505)</f>
        <v>937602.83005000011</v>
      </c>
      <c r="F505" s="10">
        <f t="shared" si="38"/>
        <v>0.67027097877183017</v>
      </c>
      <c r="G505" t="str">
        <f t="shared" si="39"/>
        <v>A</v>
      </c>
    </row>
    <row r="506" spans="1:7" x14ac:dyDescent="0.3">
      <c r="A506" t="str">
        <f t="shared" si="41"/>
        <v>Phones</v>
      </c>
      <c r="B506" t="s">
        <v>1070</v>
      </c>
      <c r="C506" s="8">
        <v>28247.74656</v>
      </c>
      <c r="D506" s="8">
        <f t="shared" si="37"/>
        <v>1398841.4532999997</v>
      </c>
      <c r="E506" s="8">
        <f>SUMIFS($C$2:C506, $A$2:A506, A506)</f>
        <v>965850.57661000011</v>
      </c>
      <c r="F506" s="10">
        <f t="shared" si="38"/>
        <v>0.69046465153821901</v>
      </c>
      <c r="G506" t="str">
        <f t="shared" si="39"/>
        <v>A</v>
      </c>
    </row>
    <row r="507" spans="1:7" x14ac:dyDescent="0.3">
      <c r="A507" t="str">
        <f t="shared" si="41"/>
        <v>Phones</v>
      </c>
      <c r="B507" t="s">
        <v>1226</v>
      </c>
      <c r="C507" s="8">
        <v>110.14919999999999</v>
      </c>
      <c r="D507" s="8">
        <f t="shared" si="37"/>
        <v>1398841.4532999997</v>
      </c>
      <c r="E507" s="8">
        <f>SUMIFS($C$2:C507, $A$2:A507, A507)</f>
        <v>965960.72581000009</v>
      </c>
      <c r="F507" s="10">
        <f t="shared" si="38"/>
        <v>0.69054339470081261</v>
      </c>
      <c r="G507" t="str">
        <f t="shared" si="39"/>
        <v>A</v>
      </c>
    </row>
    <row r="508" spans="1:7" x14ac:dyDescent="0.3">
      <c r="A508" t="str">
        <f t="shared" si="41"/>
        <v>Phones</v>
      </c>
      <c r="B508" t="s">
        <v>856</v>
      </c>
      <c r="C508" s="8">
        <v>16061.972879999999</v>
      </c>
      <c r="D508" s="8">
        <f t="shared" si="37"/>
        <v>1398841.4532999997</v>
      </c>
      <c r="E508" s="8">
        <f>SUMIFS($C$2:C508, $A$2:A508, A508)</f>
        <v>982022.69869000011</v>
      </c>
      <c r="F508" s="10">
        <f t="shared" si="38"/>
        <v>0.70202573449143602</v>
      </c>
      <c r="G508" t="str">
        <f t="shared" si="39"/>
        <v>A</v>
      </c>
    </row>
    <row r="509" spans="1:7" x14ac:dyDescent="0.3">
      <c r="A509" t="str">
        <f t="shared" si="41"/>
        <v>Phones</v>
      </c>
      <c r="B509" t="s">
        <v>1108</v>
      </c>
      <c r="C509" s="8">
        <v>31005.24768</v>
      </c>
      <c r="D509" s="8">
        <f t="shared" si="37"/>
        <v>1398841.4532999997</v>
      </c>
      <c r="E509" s="8">
        <f>SUMIFS($C$2:C509, $A$2:A509, A509)</f>
        <v>1013027.9463700001</v>
      </c>
      <c r="F509" s="10">
        <f t="shared" si="38"/>
        <v>0.72419068221074745</v>
      </c>
      <c r="G509" t="str">
        <f t="shared" si="39"/>
        <v>A</v>
      </c>
    </row>
    <row r="510" spans="1:7" x14ac:dyDescent="0.3">
      <c r="A510" t="str">
        <f t="shared" si="41"/>
        <v>Phones</v>
      </c>
      <c r="B510" t="s">
        <v>871</v>
      </c>
      <c r="C510" s="8">
        <v>4336.2427499999994</v>
      </c>
      <c r="D510" s="8">
        <f t="shared" si="37"/>
        <v>1398841.4532999997</v>
      </c>
      <c r="E510" s="8">
        <f>SUMIFS($C$2:C510, $A$2:A510, A510)</f>
        <v>1017364.1891200001</v>
      </c>
      <c r="F510" s="10">
        <f t="shared" si="38"/>
        <v>0.72729056371609624</v>
      </c>
      <c r="G510" t="str">
        <f t="shared" si="39"/>
        <v>A</v>
      </c>
    </row>
    <row r="511" spans="1:7" x14ac:dyDescent="0.3">
      <c r="A511" t="str">
        <f t="shared" si="41"/>
        <v>Phones</v>
      </c>
      <c r="B511" t="s">
        <v>875</v>
      </c>
      <c r="C511" s="8">
        <v>8211.6342000000004</v>
      </c>
      <c r="D511" s="8">
        <f t="shared" si="37"/>
        <v>1398841.4532999997</v>
      </c>
      <c r="E511" s="8">
        <f>SUMIFS($C$2:C511, $A$2:A511, A511)</f>
        <v>1025575.8233200001</v>
      </c>
      <c r="F511" s="10">
        <f t="shared" si="38"/>
        <v>0.73316087459416468</v>
      </c>
      <c r="G511" t="str">
        <f t="shared" si="39"/>
        <v>A</v>
      </c>
    </row>
    <row r="512" spans="1:7" x14ac:dyDescent="0.3">
      <c r="A512" t="str">
        <f t="shared" si="41"/>
        <v>Phones</v>
      </c>
      <c r="B512" t="s">
        <v>1266</v>
      </c>
      <c r="C512" s="8">
        <v>11924.0978</v>
      </c>
      <c r="D512" s="8">
        <f t="shared" si="37"/>
        <v>1398841.4532999997</v>
      </c>
      <c r="E512" s="8">
        <f>SUMIFS($C$2:C512, $A$2:A512, A512)</f>
        <v>1037499.9211200001</v>
      </c>
      <c r="F512" s="10">
        <f t="shared" si="38"/>
        <v>0.74168514142359687</v>
      </c>
      <c r="G512" t="str">
        <f t="shared" si="39"/>
        <v>A</v>
      </c>
    </row>
    <row r="513" spans="1:7" x14ac:dyDescent="0.3">
      <c r="A513" t="str">
        <f t="shared" si="41"/>
        <v>Phones</v>
      </c>
      <c r="B513" t="s">
        <v>796</v>
      </c>
      <c r="C513" s="8">
        <v>10947.904</v>
      </c>
      <c r="D513" s="8">
        <f t="shared" si="37"/>
        <v>1398841.4532999997</v>
      </c>
      <c r="E513" s="8">
        <f>SUMIFS($C$2:C513, $A$2:A513, A513)</f>
        <v>1048447.8251200001</v>
      </c>
      <c r="F513" s="10">
        <f t="shared" si="38"/>
        <v>0.74951154946588994</v>
      </c>
      <c r="G513" t="str">
        <f t="shared" si="39"/>
        <v>A</v>
      </c>
    </row>
    <row r="514" spans="1:7" x14ac:dyDescent="0.3">
      <c r="A514" t="str">
        <f t="shared" si="41"/>
        <v>Phones</v>
      </c>
      <c r="B514" t="s">
        <v>834</v>
      </c>
      <c r="C514" s="8">
        <v>52780.07</v>
      </c>
      <c r="D514" s="8">
        <f t="shared" si="37"/>
        <v>1398841.4532999997</v>
      </c>
      <c r="E514" s="8">
        <f>SUMIFS($C$2:C514, $A$2:A514, A514)</f>
        <v>1101227.89512</v>
      </c>
      <c r="F514" s="10">
        <f t="shared" si="38"/>
        <v>0.78724282335363949</v>
      </c>
      <c r="G514" t="str">
        <f t="shared" si="39"/>
        <v>A</v>
      </c>
    </row>
    <row r="515" spans="1:7" x14ac:dyDescent="0.3">
      <c r="A515" t="str">
        <f t="shared" si="41"/>
        <v>Phones</v>
      </c>
      <c r="B515" t="s">
        <v>1153</v>
      </c>
      <c r="C515" s="8">
        <v>14527.748400000002</v>
      </c>
      <c r="D515" s="8">
        <f t="shared" ref="D515:D578" si="42">SUMIFS($C$2:$C$630, $A$2:$A$630, $A515)</f>
        <v>1398841.4532999997</v>
      </c>
      <c r="E515" s="8">
        <f>SUMIFS($C$2:C515, $A$2:A515, A515)</f>
        <v>1115755.6435199999</v>
      </c>
      <c r="F515" s="10">
        <f t="shared" ref="F515:F578" si="43">E515/D515</f>
        <v>0.79762838089179189</v>
      </c>
      <c r="G515" t="str">
        <f t="shared" ref="G515:G578" si="44">IF(F515&lt;=0.8,"A",IF(F515&lt;=0.95,"B","C"))</f>
        <v>A</v>
      </c>
    </row>
    <row r="516" spans="1:7" x14ac:dyDescent="0.3">
      <c r="A516" t="str">
        <f t="shared" si="41"/>
        <v>Phones</v>
      </c>
      <c r="B516" t="s">
        <v>1145</v>
      </c>
      <c r="C516" s="8">
        <v>2059.0056</v>
      </c>
      <c r="D516" s="8">
        <f t="shared" si="42"/>
        <v>1398841.4532999997</v>
      </c>
      <c r="E516" s="8">
        <f>SUMIFS($C$2:C516, $A$2:A516, A516)</f>
        <v>1117814.64912</v>
      </c>
      <c r="F516" s="10">
        <f t="shared" si="43"/>
        <v>0.79910031725394548</v>
      </c>
      <c r="G516" t="str">
        <f t="shared" si="44"/>
        <v>A</v>
      </c>
    </row>
    <row r="517" spans="1:7" x14ac:dyDescent="0.3">
      <c r="A517" t="str">
        <f t="shared" si="41"/>
        <v>Phones</v>
      </c>
      <c r="B517" t="s">
        <v>1239</v>
      </c>
      <c r="C517" s="8">
        <v>34800.431400000001</v>
      </c>
      <c r="D517" s="8">
        <f t="shared" si="42"/>
        <v>1398841.4532999997</v>
      </c>
      <c r="E517" s="8">
        <f>SUMIFS($C$2:C517, $A$2:A517, A517)</f>
        <v>1152615.0805199998</v>
      </c>
      <c r="F517" s="10">
        <f t="shared" si="43"/>
        <v>0.82397835566058719</v>
      </c>
      <c r="G517" t="str">
        <f t="shared" si="44"/>
        <v>B</v>
      </c>
    </row>
    <row r="518" spans="1:7" x14ac:dyDescent="0.3">
      <c r="A518" t="str">
        <f t="shared" si="41"/>
        <v>Phones</v>
      </c>
      <c r="B518" t="s">
        <v>970</v>
      </c>
      <c r="C518" s="8">
        <v>37038.581760000001</v>
      </c>
      <c r="D518" s="8">
        <f t="shared" si="42"/>
        <v>1398841.4532999997</v>
      </c>
      <c r="E518" s="8">
        <f>SUMIFS($C$2:C518, $A$2:A518, A518)</f>
        <v>1189653.6622799998</v>
      </c>
      <c r="F518" s="10">
        <f t="shared" si="43"/>
        <v>0.85045639695155872</v>
      </c>
      <c r="G518" t="str">
        <f t="shared" si="44"/>
        <v>B</v>
      </c>
    </row>
    <row r="519" spans="1:7" x14ac:dyDescent="0.3">
      <c r="A519" t="str">
        <f t="shared" si="41"/>
        <v>Phones</v>
      </c>
      <c r="B519" t="s">
        <v>1168</v>
      </c>
      <c r="C519" s="8">
        <v>27249</v>
      </c>
      <c r="D519" s="8">
        <f t="shared" si="42"/>
        <v>1398841.4532999997</v>
      </c>
      <c r="E519" s="8">
        <f>SUMIFS($C$2:C519, $A$2:A519, A519)</f>
        <v>1216902.6622799998</v>
      </c>
      <c r="F519" s="10">
        <f t="shared" si="43"/>
        <v>0.86993608847465231</v>
      </c>
      <c r="G519" t="str">
        <f t="shared" si="44"/>
        <v>B</v>
      </c>
    </row>
    <row r="520" spans="1:7" x14ac:dyDescent="0.3">
      <c r="A520" t="str">
        <f t="shared" si="41"/>
        <v>Phones</v>
      </c>
      <c r="B520" t="s">
        <v>840</v>
      </c>
      <c r="C520" s="8">
        <v>518.65436999999997</v>
      </c>
      <c r="D520" s="8">
        <f t="shared" si="42"/>
        <v>1398841.4532999997</v>
      </c>
      <c r="E520" s="8">
        <f>SUMIFS($C$2:C520, $A$2:A520, A520)</f>
        <v>1217421.3166499997</v>
      </c>
      <c r="F520" s="10">
        <f t="shared" si="43"/>
        <v>0.8703068627098427</v>
      </c>
      <c r="G520" t="str">
        <f t="shared" si="44"/>
        <v>B</v>
      </c>
    </row>
    <row r="521" spans="1:7" x14ac:dyDescent="0.3">
      <c r="A521" t="str">
        <f t="shared" si="41"/>
        <v>Phones</v>
      </c>
      <c r="B521" t="s">
        <v>1234</v>
      </c>
      <c r="C521" s="8">
        <v>7428.1108999999988</v>
      </c>
      <c r="D521" s="8">
        <f t="shared" si="42"/>
        <v>1398841.4532999997</v>
      </c>
      <c r="E521" s="8">
        <f>SUMIFS($C$2:C521, $A$2:A521, A521)</f>
        <v>1224849.4275499997</v>
      </c>
      <c r="F521" s="10">
        <f t="shared" si="43"/>
        <v>0.87561705056742756</v>
      </c>
      <c r="G521" t="str">
        <f t="shared" si="44"/>
        <v>B</v>
      </c>
    </row>
    <row r="522" spans="1:7" x14ac:dyDescent="0.3">
      <c r="A522" t="str">
        <f t="shared" si="41"/>
        <v>Phones</v>
      </c>
      <c r="B522" t="s">
        <v>1362</v>
      </c>
      <c r="C522" s="8">
        <v>12769.38768</v>
      </c>
      <c r="D522" s="8">
        <f t="shared" si="42"/>
        <v>1398841.4532999997</v>
      </c>
      <c r="E522" s="8">
        <f>SUMIFS($C$2:C522, $A$2:A522, A522)</f>
        <v>1237618.8152299996</v>
      </c>
      <c r="F522" s="10">
        <f t="shared" si="43"/>
        <v>0.88474559594322821</v>
      </c>
      <c r="G522" t="str">
        <f t="shared" si="44"/>
        <v>B</v>
      </c>
    </row>
    <row r="523" spans="1:7" x14ac:dyDescent="0.3">
      <c r="A523" t="str">
        <f t="shared" si="41"/>
        <v>Phones</v>
      </c>
      <c r="B523" t="s">
        <v>893</v>
      </c>
      <c r="C523" s="8">
        <v>29263.754519999995</v>
      </c>
      <c r="D523" s="8">
        <f t="shared" si="42"/>
        <v>1398841.4532999997</v>
      </c>
      <c r="E523" s="8">
        <f>SUMIFS($C$2:C523, $A$2:A523, A523)</f>
        <v>1266882.5697499996</v>
      </c>
      <c r="F523" s="10">
        <f t="shared" si="43"/>
        <v>0.90566558973592282</v>
      </c>
      <c r="G523" t="str">
        <f t="shared" si="44"/>
        <v>B</v>
      </c>
    </row>
    <row r="524" spans="1:7" x14ac:dyDescent="0.3">
      <c r="A524" t="str">
        <f t="shared" si="41"/>
        <v>Phones</v>
      </c>
      <c r="B524" t="s">
        <v>1054</v>
      </c>
      <c r="C524" s="8">
        <v>22380.204000000002</v>
      </c>
      <c r="D524" s="8">
        <f t="shared" si="42"/>
        <v>1398841.4532999997</v>
      </c>
      <c r="E524" s="8">
        <f>SUMIFS($C$2:C524, $A$2:A524, A524)</f>
        <v>1289262.7737499995</v>
      </c>
      <c r="F524" s="10">
        <f t="shared" si="43"/>
        <v>0.92166468952468217</v>
      </c>
      <c r="G524" t="str">
        <f t="shared" si="44"/>
        <v>B</v>
      </c>
    </row>
    <row r="525" spans="1:7" x14ac:dyDescent="0.3">
      <c r="A525" t="str">
        <f t="shared" si="41"/>
        <v>Phones</v>
      </c>
      <c r="B525" t="s">
        <v>1207</v>
      </c>
      <c r="C525" s="8">
        <v>19233.355499999998</v>
      </c>
      <c r="D525" s="8">
        <f t="shared" si="42"/>
        <v>1398841.4532999997</v>
      </c>
      <c r="E525" s="8">
        <f>SUMIFS($C$2:C525, $A$2:A525, A525)</f>
        <v>1308496.1292499995</v>
      </c>
      <c r="F525" s="10">
        <f t="shared" si="43"/>
        <v>0.93541417875709432</v>
      </c>
      <c r="G525" t="str">
        <f t="shared" si="44"/>
        <v>B</v>
      </c>
    </row>
    <row r="526" spans="1:7" x14ac:dyDescent="0.3">
      <c r="A526" t="str">
        <f t="shared" si="41"/>
        <v>Phones</v>
      </c>
      <c r="B526" t="s">
        <v>1320</v>
      </c>
      <c r="C526" s="8">
        <v>68665.574250000005</v>
      </c>
      <c r="D526" s="8">
        <f t="shared" si="42"/>
        <v>1398841.4532999997</v>
      </c>
      <c r="E526" s="8">
        <f>SUMIFS($C$2:C526, $A$2:A526, A526)</f>
        <v>1377161.7034999996</v>
      </c>
      <c r="F526" s="10">
        <f t="shared" si="43"/>
        <v>0.98450163901787757</v>
      </c>
      <c r="G526" t="str">
        <f t="shared" si="44"/>
        <v>C</v>
      </c>
    </row>
    <row r="527" spans="1:7" x14ac:dyDescent="0.3">
      <c r="A527" t="str">
        <f t="shared" si="41"/>
        <v>Phones</v>
      </c>
      <c r="B527" t="s">
        <v>930</v>
      </c>
      <c r="C527" s="8">
        <v>21679.749799999998</v>
      </c>
      <c r="D527" s="8">
        <f t="shared" si="42"/>
        <v>1398841.4532999997</v>
      </c>
      <c r="E527" s="8">
        <f>SUMIFS($C$2:C527, $A$2:A527, A527)</f>
        <v>1398841.4532999997</v>
      </c>
      <c r="F527" s="10">
        <f t="shared" si="43"/>
        <v>1</v>
      </c>
      <c r="G527" t="str">
        <f t="shared" si="44"/>
        <v>C</v>
      </c>
    </row>
    <row r="528" spans="1:7" x14ac:dyDescent="0.3">
      <c r="A528" t="s">
        <v>728</v>
      </c>
      <c r="B528" t="s">
        <v>1235</v>
      </c>
      <c r="C528" s="8">
        <v>10869.182940000001</v>
      </c>
      <c r="D528" s="8">
        <f t="shared" si="42"/>
        <v>1616102.6546599993</v>
      </c>
      <c r="E528" s="8">
        <f>SUMIFS($C$2:C528, $A$2:A528, A528)</f>
        <v>10869.182940000001</v>
      </c>
      <c r="F528" s="10">
        <f t="shared" si="43"/>
        <v>6.725552308610429E-3</v>
      </c>
      <c r="G528" t="str">
        <f t="shared" si="44"/>
        <v>A</v>
      </c>
    </row>
    <row r="529" spans="1:7" x14ac:dyDescent="0.3">
      <c r="A529" t="str">
        <f t="shared" ref="A529:A560" si="45">A528</f>
        <v>Printers</v>
      </c>
      <c r="B529" t="s">
        <v>1069</v>
      </c>
      <c r="C529" s="8">
        <v>16219.34496</v>
      </c>
      <c r="D529" s="8">
        <f t="shared" si="42"/>
        <v>1616102.6546599993</v>
      </c>
      <c r="E529" s="8">
        <f>SUMIFS($C$2:C529, $A$2:A529, A529)</f>
        <v>27088.527900000001</v>
      </c>
      <c r="F529" s="10">
        <f t="shared" si="43"/>
        <v>1.6761638143400592E-2</v>
      </c>
      <c r="G529" t="str">
        <f t="shared" si="44"/>
        <v>A</v>
      </c>
    </row>
    <row r="530" spans="1:7" x14ac:dyDescent="0.3">
      <c r="A530" t="str">
        <f t="shared" si="45"/>
        <v>Printers</v>
      </c>
      <c r="B530" t="s">
        <v>966</v>
      </c>
      <c r="C530" s="8">
        <v>2879.9836</v>
      </c>
      <c r="D530" s="8">
        <f t="shared" si="42"/>
        <v>1616102.6546599993</v>
      </c>
      <c r="E530" s="8">
        <f>SUMIFS($C$2:C530, $A$2:A530, A530)</f>
        <v>29968.511500000001</v>
      </c>
      <c r="F530" s="10">
        <f t="shared" si="43"/>
        <v>1.8543693009590946E-2</v>
      </c>
      <c r="G530" t="str">
        <f t="shared" si="44"/>
        <v>A</v>
      </c>
    </row>
    <row r="531" spans="1:7" x14ac:dyDescent="0.3">
      <c r="A531" t="str">
        <f t="shared" si="45"/>
        <v>Printers</v>
      </c>
      <c r="B531" t="s">
        <v>1124</v>
      </c>
      <c r="C531" s="8">
        <v>2525.0635000000002</v>
      </c>
      <c r="D531" s="8">
        <f t="shared" si="42"/>
        <v>1616102.6546599993</v>
      </c>
      <c r="E531" s="8">
        <f>SUMIFS($C$2:C531, $A$2:A531, A531)</f>
        <v>32493.575000000001</v>
      </c>
      <c r="F531" s="10">
        <f t="shared" si="43"/>
        <v>2.010613305182405E-2</v>
      </c>
      <c r="G531" t="str">
        <f t="shared" si="44"/>
        <v>A</v>
      </c>
    </row>
    <row r="532" spans="1:7" x14ac:dyDescent="0.3">
      <c r="A532" t="str">
        <f t="shared" si="45"/>
        <v>Printers</v>
      </c>
      <c r="B532" t="s">
        <v>1208</v>
      </c>
      <c r="C532" s="8">
        <v>27194.152039999997</v>
      </c>
      <c r="D532" s="8">
        <f t="shared" si="42"/>
        <v>1616102.6546599993</v>
      </c>
      <c r="E532" s="8">
        <f>SUMIFS($C$2:C532, $A$2:A532, A532)</f>
        <v>59687.727039999998</v>
      </c>
      <c r="F532" s="10">
        <f t="shared" si="43"/>
        <v>3.6933128516243474E-2</v>
      </c>
      <c r="G532" t="str">
        <f t="shared" si="44"/>
        <v>A</v>
      </c>
    </row>
    <row r="533" spans="1:7" x14ac:dyDescent="0.3">
      <c r="A533" t="str">
        <f t="shared" si="45"/>
        <v>Printers</v>
      </c>
      <c r="B533" t="s">
        <v>999</v>
      </c>
      <c r="C533" s="8">
        <v>12597.52224</v>
      </c>
      <c r="D533" s="8">
        <f t="shared" si="42"/>
        <v>1616102.6546599993</v>
      </c>
      <c r="E533" s="8">
        <f>SUMIFS($C$2:C533, $A$2:A533, A533)</f>
        <v>72285.249280000004</v>
      </c>
      <c r="F533" s="10">
        <f t="shared" si="43"/>
        <v>4.472812978282472E-2</v>
      </c>
      <c r="G533" t="str">
        <f t="shared" si="44"/>
        <v>A</v>
      </c>
    </row>
    <row r="534" spans="1:7" x14ac:dyDescent="0.3">
      <c r="A534" t="str">
        <f t="shared" si="45"/>
        <v>Printers</v>
      </c>
      <c r="B534" t="s">
        <v>1220</v>
      </c>
      <c r="C534" s="8">
        <v>28856.475000000002</v>
      </c>
      <c r="D534" s="8">
        <f t="shared" si="42"/>
        <v>1616102.6546599993</v>
      </c>
      <c r="E534" s="8">
        <f>SUMIFS($C$2:C534, $A$2:A534, A534)</f>
        <v>101141.72428000001</v>
      </c>
      <c r="F534" s="10">
        <f t="shared" si="43"/>
        <v>6.2583725104565543E-2</v>
      </c>
      <c r="G534" t="str">
        <f t="shared" si="44"/>
        <v>A</v>
      </c>
    </row>
    <row r="535" spans="1:7" x14ac:dyDescent="0.3">
      <c r="A535" t="str">
        <f t="shared" si="45"/>
        <v>Printers</v>
      </c>
      <c r="B535" t="s">
        <v>783</v>
      </c>
      <c r="C535" s="8">
        <v>34444.462359999998</v>
      </c>
      <c r="D535" s="8">
        <f t="shared" si="42"/>
        <v>1616102.6546599993</v>
      </c>
      <c r="E535" s="8">
        <f>SUMIFS($C$2:C535, $A$2:A535, A535)</f>
        <v>135586.18664</v>
      </c>
      <c r="F535" s="10">
        <f t="shared" si="43"/>
        <v>8.3897013750357977E-2</v>
      </c>
      <c r="G535" t="str">
        <f t="shared" si="44"/>
        <v>A</v>
      </c>
    </row>
    <row r="536" spans="1:7" x14ac:dyDescent="0.3">
      <c r="A536" t="str">
        <f t="shared" si="45"/>
        <v>Printers</v>
      </c>
      <c r="B536" t="s">
        <v>1260</v>
      </c>
      <c r="C536" s="8">
        <v>11406.96</v>
      </c>
      <c r="D536" s="8">
        <f t="shared" si="42"/>
        <v>1616102.6546599993</v>
      </c>
      <c r="E536" s="8">
        <f>SUMIFS($C$2:C536, $A$2:A536, A536)</f>
        <v>146993.14663999999</v>
      </c>
      <c r="F536" s="10">
        <f t="shared" si="43"/>
        <v>9.0955327754798393E-2</v>
      </c>
      <c r="G536" t="str">
        <f t="shared" si="44"/>
        <v>A</v>
      </c>
    </row>
    <row r="537" spans="1:7" x14ac:dyDescent="0.3">
      <c r="A537" t="str">
        <f t="shared" si="45"/>
        <v>Printers</v>
      </c>
      <c r="B537" t="s">
        <v>1271</v>
      </c>
      <c r="C537" s="8">
        <v>66260.314239999992</v>
      </c>
      <c r="D537" s="8">
        <f t="shared" si="42"/>
        <v>1616102.6546599993</v>
      </c>
      <c r="E537" s="8">
        <f>SUMIFS($C$2:C537, $A$2:A537, A537)</f>
        <v>213253.46087999997</v>
      </c>
      <c r="F537" s="10">
        <f t="shared" si="43"/>
        <v>0.13195539297277184</v>
      </c>
      <c r="G537" t="str">
        <f t="shared" si="44"/>
        <v>A</v>
      </c>
    </row>
    <row r="538" spans="1:7" x14ac:dyDescent="0.3">
      <c r="A538" t="str">
        <f t="shared" si="45"/>
        <v>Printers</v>
      </c>
      <c r="B538" t="s">
        <v>1144</v>
      </c>
      <c r="C538" s="8">
        <v>6899.8804600000003</v>
      </c>
      <c r="D538" s="8">
        <f t="shared" si="42"/>
        <v>1616102.6546599993</v>
      </c>
      <c r="E538" s="8">
        <f>SUMIFS($C$2:C538, $A$2:A538, A538)</f>
        <v>220153.34133999998</v>
      </c>
      <c r="F538" s="10">
        <f t="shared" si="43"/>
        <v>0.13622484976755175</v>
      </c>
      <c r="G538" t="str">
        <f t="shared" si="44"/>
        <v>A</v>
      </c>
    </row>
    <row r="539" spans="1:7" x14ac:dyDescent="0.3">
      <c r="A539" t="str">
        <f t="shared" si="45"/>
        <v>Printers</v>
      </c>
      <c r="B539" t="s">
        <v>1249</v>
      </c>
      <c r="C539" s="8">
        <v>22201.762229999997</v>
      </c>
      <c r="D539" s="8">
        <f t="shared" si="42"/>
        <v>1616102.6546599993</v>
      </c>
      <c r="E539" s="8">
        <f>SUMIFS($C$2:C539, $A$2:A539, A539)</f>
        <v>242355.10356999998</v>
      </c>
      <c r="F539" s="10">
        <f t="shared" si="43"/>
        <v>0.14996269133719564</v>
      </c>
      <c r="G539" t="str">
        <f t="shared" si="44"/>
        <v>A</v>
      </c>
    </row>
    <row r="540" spans="1:7" x14ac:dyDescent="0.3">
      <c r="A540" t="str">
        <f t="shared" si="45"/>
        <v>Printers</v>
      </c>
      <c r="B540" t="s">
        <v>1259</v>
      </c>
      <c r="C540" s="8">
        <v>2146.5580500000001</v>
      </c>
      <c r="D540" s="8">
        <f t="shared" si="42"/>
        <v>1616102.6546599993</v>
      </c>
      <c r="E540" s="8">
        <f>SUMIFS($C$2:C540, $A$2:A540, A540)</f>
        <v>244501.66161999997</v>
      </c>
      <c r="F540" s="10">
        <f t="shared" si="43"/>
        <v>0.1512909225877356</v>
      </c>
      <c r="G540" t="str">
        <f t="shared" si="44"/>
        <v>A</v>
      </c>
    </row>
    <row r="541" spans="1:7" x14ac:dyDescent="0.3">
      <c r="A541" t="str">
        <f t="shared" si="45"/>
        <v>Printers</v>
      </c>
      <c r="B541" t="s">
        <v>1173</v>
      </c>
      <c r="C541" s="8">
        <v>20672.289000000001</v>
      </c>
      <c r="D541" s="8">
        <f t="shared" si="42"/>
        <v>1616102.6546599993</v>
      </c>
      <c r="E541" s="8">
        <f>SUMIFS($C$2:C541, $A$2:A541, A541)</f>
        <v>265173.95061999996</v>
      </c>
      <c r="F541" s="10">
        <f t="shared" si="43"/>
        <v>0.16408236806948881</v>
      </c>
      <c r="G541" t="str">
        <f t="shared" si="44"/>
        <v>A</v>
      </c>
    </row>
    <row r="542" spans="1:7" x14ac:dyDescent="0.3">
      <c r="A542" t="str">
        <f t="shared" si="45"/>
        <v>Printers</v>
      </c>
      <c r="B542" t="s">
        <v>962</v>
      </c>
      <c r="C542" s="8">
        <v>16609.090809999998</v>
      </c>
      <c r="D542" s="8">
        <f t="shared" si="42"/>
        <v>1616102.6546599993</v>
      </c>
      <c r="E542" s="8">
        <f>SUMIFS($C$2:C542, $A$2:A542, A542)</f>
        <v>281783.04142999998</v>
      </c>
      <c r="F542" s="10">
        <f t="shared" si="43"/>
        <v>0.17435961794721658</v>
      </c>
      <c r="G542" t="str">
        <f t="shared" si="44"/>
        <v>A</v>
      </c>
    </row>
    <row r="543" spans="1:7" x14ac:dyDescent="0.3">
      <c r="A543" t="str">
        <f t="shared" si="45"/>
        <v>Printers</v>
      </c>
      <c r="B543" t="s">
        <v>1047</v>
      </c>
      <c r="C543" s="8">
        <v>40325.31</v>
      </c>
      <c r="D543" s="8">
        <f t="shared" si="42"/>
        <v>1616102.6546599993</v>
      </c>
      <c r="E543" s="8">
        <f>SUMIFS($C$2:C543, $A$2:A543, A543)</f>
        <v>322108.35142999998</v>
      </c>
      <c r="F543" s="10">
        <f t="shared" si="43"/>
        <v>0.19931181382643426</v>
      </c>
      <c r="G543" t="str">
        <f t="shared" si="44"/>
        <v>A</v>
      </c>
    </row>
    <row r="544" spans="1:7" x14ac:dyDescent="0.3">
      <c r="A544" t="str">
        <f t="shared" si="45"/>
        <v>Printers</v>
      </c>
      <c r="B544" t="s">
        <v>1183</v>
      </c>
      <c r="C544" s="8">
        <v>12462.65055</v>
      </c>
      <c r="D544" s="8">
        <f t="shared" si="42"/>
        <v>1616102.6546599993</v>
      </c>
      <c r="E544" s="8">
        <f>SUMIFS($C$2:C544, $A$2:A544, A544)</f>
        <v>334571.00198</v>
      </c>
      <c r="F544" s="10">
        <f t="shared" si="43"/>
        <v>0.20702336019019044</v>
      </c>
      <c r="G544" t="str">
        <f t="shared" si="44"/>
        <v>A</v>
      </c>
    </row>
    <row r="545" spans="1:7" x14ac:dyDescent="0.3">
      <c r="A545" t="str">
        <f t="shared" si="45"/>
        <v>Printers</v>
      </c>
      <c r="B545" t="s">
        <v>1289</v>
      </c>
      <c r="C545" s="8">
        <v>50545.319219999998</v>
      </c>
      <c r="D545" s="8">
        <f t="shared" si="42"/>
        <v>1616102.6546599993</v>
      </c>
      <c r="E545" s="8">
        <f>SUMIFS($C$2:C545, $A$2:A545, A545)</f>
        <v>385116.32120000001</v>
      </c>
      <c r="F545" s="10">
        <f t="shared" si="43"/>
        <v>0.23829941748410899</v>
      </c>
      <c r="G545" t="str">
        <f t="shared" si="44"/>
        <v>A</v>
      </c>
    </row>
    <row r="546" spans="1:7" x14ac:dyDescent="0.3">
      <c r="A546" t="str">
        <f t="shared" si="45"/>
        <v>Printers</v>
      </c>
      <c r="B546" t="s">
        <v>1163</v>
      </c>
      <c r="C546" s="8">
        <v>12955.824749999998</v>
      </c>
      <c r="D546" s="8">
        <f t="shared" si="42"/>
        <v>1616102.6546599993</v>
      </c>
      <c r="E546" s="8">
        <f>SUMIFS($C$2:C546, $A$2:A546, A546)</f>
        <v>398072.14594999998</v>
      </c>
      <c r="F546" s="10">
        <f t="shared" si="43"/>
        <v>0.24631612651719059</v>
      </c>
      <c r="G546" t="str">
        <f t="shared" si="44"/>
        <v>A</v>
      </c>
    </row>
    <row r="547" spans="1:7" x14ac:dyDescent="0.3">
      <c r="A547" t="str">
        <f t="shared" si="45"/>
        <v>Printers</v>
      </c>
      <c r="B547" t="s">
        <v>780</v>
      </c>
      <c r="C547" s="8">
        <v>7135.57</v>
      </c>
      <c r="D547" s="8">
        <f t="shared" si="42"/>
        <v>1616102.6546599993</v>
      </c>
      <c r="E547" s="8">
        <f>SUMIFS($C$2:C547, $A$2:A547, A547)</f>
        <v>405207.71594999998</v>
      </c>
      <c r="F547" s="10">
        <f t="shared" si="43"/>
        <v>0.2507314215353782</v>
      </c>
      <c r="G547" t="str">
        <f t="shared" si="44"/>
        <v>A</v>
      </c>
    </row>
    <row r="548" spans="1:7" x14ac:dyDescent="0.3">
      <c r="A548" t="str">
        <f t="shared" si="45"/>
        <v>Printers</v>
      </c>
      <c r="B548" t="s">
        <v>1258</v>
      </c>
      <c r="C548" s="8">
        <v>8326.6852500000005</v>
      </c>
      <c r="D548" s="8">
        <f t="shared" si="42"/>
        <v>1616102.6546599993</v>
      </c>
      <c r="E548" s="8">
        <f>SUMIFS($C$2:C548, $A$2:A548, A548)</f>
        <v>413534.40119999996</v>
      </c>
      <c r="F548" s="10">
        <f t="shared" si="43"/>
        <v>0.25588374600312791</v>
      </c>
      <c r="G548" t="str">
        <f t="shared" si="44"/>
        <v>A</v>
      </c>
    </row>
    <row r="549" spans="1:7" x14ac:dyDescent="0.3">
      <c r="A549" t="str">
        <f t="shared" si="45"/>
        <v>Printers</v>
      </c>
      <c r="B549" t="s">
        <v>953</v>
      </c>
      <c r="C549" s="8">
        <v>28211.92124</v>
      </c>
      <c r="D549" s="8">
        <f t="shared" si="42"/>
        <v>1616102.6546599993</v>
      </c>
      <c r="E549" s="8">
        <f>SUMIFS($C$2:C549, $A$2:A549, A549)</f>
        <v>441746.32243999996</v>
      </c>
      <c r="F549" s="10">
        <f t="shared" si="43"/>
        <v>0.27334050913550162</v>
      </c>
      <c r="G549" t="str">
        <f t="shared" si="44"/>
        <v>A</v>
      </c>
    </row>
    <row r="550" spans="1:7" x14ac:dyDescent="0.3">
      <c r="A550" t="str">
        <f t="shared" si="45"/>
        <v>Printers</v>
      </c>
      <c r="B550" t="s">
        <v>987</v>
      </c>
      <c r="C550" s="8">
        <v>25483.91488</v>
      </c>
      <c r="D550" s="8">
        <f t="shared" si="42"/>
        <v>1616102.6546599993</v>
      </c>
      <c r="E550" s="8">
        <f>SUMIFS($C$2:C550, $A$2:A550, A550)</f>
        <v>467230.23731999996</v>
      </c>
      <c r="F550" s="10">
        <f t="shared" si="43"/>
        <v>0.28910925674971882</v>
      </c>
      <c r="G550" t="str">
        <f t="shared" si="44"/>
        <v>A</v>
      </c>
    </row>
    <row r="551" spans="1:7" x14ac:dyDescent="0.3">
      <c r="A551" t="str">
        <f t="shared" si="45"/>
        <v>Printers</v>
      </c>
      <c r="B551" t="s">
        <v>1042</v>
      </c>
      <c r="C551" s="8">
        <v>5334.9141999999993</v>
      </c>
      <c r="D551" s="8">
        <f t="shared" si="42"/>
        <v>1616102.6546599993</v>
      </c>
      <c r="E551" s="8">
        <f>SUMIFS($C$2:C551, $A$2:A551, A551)</f>
        <v>472565.15151999996</v>
      </c>
      <c r="F551" s="10">
        <f t="shared" si="43"/>
        <v>0.29241035534306431</v>
      </c>
      <c r="G551" t="str">
        <f t="shared" si="44"/>
        <v>A</v>
      </c>
    </row>
    <row r="552" spans="1:7" x14ac:dyDescent="0.3">
      <c r="A552" t="str">
        <f t="shared" si="45"/>
        <v>Printers</v>
      </c>
      <c r="B552" t="s">
        <v>946</v>
      </c>
      <c r="C552" s="8">
        <v>6984.8246399999998</v>
      </c>
      <c r="D552" s="8">
        <f t="shared" si="42"/>
        <v>1616102.6546599993</v>
      </c>
      <c r="E552" s="8">
        <f>SUMIFS($C$2:C552, $A$2:A552, A552)</f>
        <v>479549.97615999996</v>
      </c>
      <c r="F552" s="10">
        <f t="shared" si="43"/>
        <v>0.29673237326677693</v>
      </c>
      <c r="G552" t="str">
        <f t="shared" si="44"/>
        <v>A</v>
      </c>
    </row>
    <row r="553" spans="1:7" x14ac:dyDescent="0.3">
      <c r="A553" t="str">
        <f t="shared" si="45"/>
        <v>Printers</v>
      </c>
      <c r="B553" t="s">
        <v>776</v>
      </c>
      <c r="C553" s="8">
        <v>30596.565999999999</v>
      </c>
      <c r="D553" s="8">
        <f t="shared" si="42"/>
        <v>1616102.6546599993</v>
      </c>
      <c r="E553" s="8">
        <f>SUMIFS($C$2:C553, $A$2:A553, A553)</f>
        <v>510146.54215999995</v>
      </c>
      <c r="F553" s="10">
        <f t="shared" si="43"/>
        <v>0.31566468917615026</v>
      </c>
      <c r="G553" t="str">
        <f t="shared" si="44"/>
        <v>A</v>
      </c>
    </row>
    <row r="554" spans="1:7" x14ac:dyDescent="0.3">
      <c r="A554" t="str">
        <f t="shared" si="45"/>
        <v>Printers</v>
      </c>
      <c r="B554" t="s">
        <v>1202</v>
      </c>
      <c r="C554" s="8">
        <v>16252.219979999998</v>
      </c>
      <c r="D554" s="8">
        <f t="shared" si="42"/>
        <v>1616102.6546599993</v>
      </c>
      <c r="E554" s="8">
        <f>SUMIFS($C$2:C554, $A$2:A554, A554)</f>
        <v>526398.76214000001</v>
      </c>
      <c r="F554" s="10">
        <f t="shared" si="43"/>
        <v>0.32572111717169688</v>
      </c>
      <c r="G554" t="str">
        <f t="shared" si="44"/>
        <v>A</v>
      </c>
    </row>
    <row r="555" spans="1:7" x14ac:dyDescent="0.3">
      <c r="A555" t="str">
        <f t="shared" si="45"/>
        <v>Printers</v>
      </c>
      <c r="B555" t="s">
        <v>1098</v>
      </c>
      <c r="C555" s="8">
        <v>12717.311040000001</v>
      </c>
      <c r="D555" s="8">
        <f t="shared" si="42"/>
        <v>1616102.6546599993</v>
      </c>
      <c r="E555" s="8">
        <f>SUMIFS($C$2:C555, $A$2:A555, A555)</f>
        <v>539116.07318000006</v>
      </c>
      <c r="F555" s="10">
        <f t="shared" si="43"/>
        <v>0.33359024046242963</v>
      </c>
      <c r="G555" t="str">
        <f t="shared" si="44"/>
        <v>A</v>
      </c>
    </row>
    <row r="556" spans="1:7" x14ac:dyDescent="0.3">
      <c r="A556" t="str">
        <f t="shared" si="45"/>
        <v>Printers</v>
      </c>
      <c r="B556" t="s">
        <v>1103</v>
      </c>
      <c r="C556" s="8">
        <v>4569.5735999999997</v>
      </c>
      <c r="D556" s="8">
        <f t="shared" si="42"/>
        <v>1616102.6546599993</v>
      </c>
      <c r="E556" s="8">
        <f>SUMIFS($C$2:C556, $A$2:A556, A556)</f>
        <v>543685.64678000007</v>
      </c>
      <c r="F556" s="10">
        <f t="shared" si="43"/>
        <v>0.33641776728247647</v>
      </c>
      <c r="G556" t="str">
        <f t="shared" si="44"/>
        <v>A</v>
      </c>
    </row>
    <row r="557" spans="1:7" x14ac:dyDescent="0.3">
      <c r="A557" t="str">
        <f t="shared" si="45"/>
        <v>Printers</v>
      </c>
      <c r="B557" t="s">
        <v>908</v>
      </c>
      <c r="C557" s="8">
        <v>1952.6356799999999</v>
      </c>
      <c r="D557" s="8">
        <f t="shared" si="42"/>
        <v>1616102.6546599993</v>
      </c>
      <c r="E557" s="8">
        <f>SUMIFS($C$2:C557, $A$2:A557, A557)</f>
        <v>545638.28246000002</v>
      </c>
      <c r="F557" s="10">
        <f t="shared" si="43"/>
        <v>0.33762600468891196</v>
      </c>
      <c r="G557" t="str">
        <f t="shared" si="44"/>
        <v>A</v>
      </c>
    </row>
    <row r="558" spans="1:7" x14ac:dyDescent="0.3">
      <c r="A558" t="str">
        <f t="shared" si="45"/>
        <v>Printers</v>
      </c>
      <c r="B558" t="s">
        <v>1214</v>
      </c>
      <c r="C558" s="8">
        <v>4738.5261</v>
      </c>
      <c r="D558" s="8">
        <f t="shared" si="42"/>
        <v>1616102.6546599993</v>
      </c>
      <c r="E558" s="8">
        <f>SUMIFS($C$2:C558, $A$2:A558, A558)</f>
        <v>550376.80856000003</v>
      </c>
      <c r="F558" s="10">
        <f t="shared" si="43"/>
        <v>0.34055807468232269</v>
      </c>
      <c r="G558" t="str">
        <f t="shared" si="44"/>
        <v>A</v>
      </c>
    </row>
    <row r="559" spans="1:7" x14ac:dyDescent="0.3">
      <c r="A559" t="str">
        <f t="shared" si="45"/>
        <v>Printers</v>
      </c>
      <c r="B559" t="s">
        <v>898</v>
      </c>
      <c r="C559" s="8">
        <v>11851.806399999999</v>
      </c>
      <c r="D559" s="8">
        <f t="shared" si="42"/>
        <v>1616102.6546599993</v>
      </c>
      <c r="E559" s="8">
        <f>SUMIFS($C$2:C559, $A$2:A559, A559)</f>
        <v>562228.61496000004</v>
      </c>
      <c r="F559" s="10">
        <f t="shared" si="43"/>
        <v>0.34789164743887102</v>
      </c>
      <c r="G559" t="str">
        <f t="shared" si="44"/>
        <v>A</v>
      </c>
    </row>
    <row r="560" spans="1:7" x14ac:dyDescent="0.3">
      <c r="A560" t="str">
        <f t="shared" si="45"/>
        <v>Printers</v>
      </c>
      <c r="B560" t="s">
        <v>760</v>
      </c>
      <c r="C560" s="8">
        <v>1756.6999999999998</v>
      </c>
      <c r="D560" s="8">
        <f t="shared" si="42"/>
        <v>1616102.6546599993</v>
      </c>
      <c r="E560" s="8">
        <f>SUMIFS($C$2:C560, $A$2:A560, A560)</f>
        <v>563985.31495999999</v>
      </c>
      <c r="F560" s="10">
        <f t="shared" si="43"/>
        <v>0.34897864522019051</v>
      </c>
      <c r="G560" t="str">
        <f t="shared" si="44"/>
        <v>A</v>
      </c>
    </row>
    <row r="561" spans="1:7" x14ac:dyDescent="0.3">
      <c r="A561" t="str">
        <f t="shared" ref="A561:A592" si="46">A560</f>
        <v>Printers</v>
      </c>
      <c r="B561" t="s">
        <v>882</v>
      </c>
      <c r="C561" s="8">
        <v>14877.464000000002</v>
      </c>
      <c r="D561" s="8">
        <f t="shared" si="42"/>
        <v>1616102.6546599993</v>
      </c>
      <c r="E561" s="8">
        <f>SUMIFS($C$2:C561, $A$2:A561, A561)</f>
        <v>578862.77896000003</v>
      </c>
      <c r="F561" s="10">
        <f t="shared" si="43"/>
        <v>0.3581844119189217</v>
      </c>
      <c r="G561" t="str">
        <f t="shared" si="44"/>
        <v>A</v>
      </c>
    </row>
    <row r="562" spans="1:7" x14ac:dyDescent="0.3">
      <c r="A562" t="str">
        <f t="shared" si="46"/>
        <v>Printers</v>
      </c>
      <c r="B562" t="s">
        <v>877</v>
      </c>
      <c r="C562" s="8">
        <v>9969.4201499999999</v>
      </c>
      <c r="D562" s="8">
        <f t="shared" si="42"/>
        <v>1616102.6546599993</v>
      </c>
      <c r="E562" s="8">
        <f>SUMIFS($C$2:C562, $A$2:A562, A562)</f>
        <v>588832.19911000005</v>
      </c>
      <c r="F562" s="10">
        <f t="shared" si="43"/>
        <v>0.36435321568968054</v>
      </c>
      <c r="G562" t="str">
        <f t="shared" si="44"/>
        <v>A</v>
      </c>
    </row>
    <row r="563" spans="1:7" x14ac:dyDescent="0.3">
      <c r="A563" t="str">
        <f t="shared" si="46"/>
        <v>Printers</v>
      </c>
      <c r="B563" t="s">
        <v>769</v>
      </c>
      <c r="C563" s="8">
        <v>6631.6443100000006</v>
      </c>
      <c r="D563" s="8">
        <f t="shared" si="42"/>
        <v>1616102.6546599993</v>
      </c>
      <c r="E563" s="8">
        <f>SUMIFS($C$2:C563, $A$2:A563, A563)</f>
        <v>595463.84342000005</v>
      </c>
      <c r="F563" s="10">
        <f t="shared" si="43"/>
        <v>0.36845669531139752</v>
      </c>
      <c r="G563" t="str">
        <f t="shared" si="44"/>
        <v>A</v>
      </c>
    </row>
    <row r="564" spans="1:7" x14ac:dyDescent="0.3">
      <c r="A564" t="str">
        <f t="shared" si="46"/>
        <v>Printers</v>
      </c>
      <c r="B564" t="s">
        <v>1262</v>
      </c>
      <c r="C564" s="8">
        <v>33421.1</v>
      </c>
      <c r="D564" s="8">
        <f t="shared" si="42"/>
        <v>1616102.6546599993</v>
      </c>
      <c r="E564" s="8">
        <f>SUMIFS($C$2:C564, $A$2:A564, A564)</f>
        <v>628884.94342000003</v>
      </c>
      <c r="F564" s="10">
        <f t="shared" si="43"/>
        <v>0.3891367553952238</v>
      </c>
      <c r="G564" t="str">
        <f t="shared" si="44"/>
        <v>A</v>
      </c>
    </row>
    <row r="565" spans="1:7" x14ac:dyDescent="0.3">
      <c r="A565" t="str">
        <f t="shared" si="46"/>
        <v>Printers</v>
      </c>
      <c r="B565" t="s">
        <v>1329</v>
      </c>
      <c r="C565" s="8">
        <v>3116.21</v>
      </c>
      <c r="D565" s="8">
        <f t="shared" si="42"/>
        <v>1616102.6546599993</v>
      </c>
      <c r="E565" s="8">
        <f>SUMIFS($C$2:C565, $A$2:A565, A565)</f>
        <v>632001.15341999999</v>
      </c>
      <c r="F565" s="10">
        <f t="shared" si="43"/>
        <v>0.39106498067906603</v>
      </c>
      <c r="G565" t="str">
        <f t="shared" si="44"/>
        <v>A</v>
      </c>
    </row>
    <row r="566" spans="1:7" x14ac:dyDescent="0.3">
      <c r="A566" t="str">
        <f t="shared" si="46"/>
        <v>Printers</v>
      </c>
      <c r="B566" t="s">
        <v>868</v>
      </c>
      <c r="C566" s="8">
        <v>12031.491680000001</v>
      </c>
      <c r="D566" s="8">
        <f t="shared" si="42"/>
        <v>1616102.6546599993</v>
      </c>
      <c r="E566" s="8">
        <f>SUMIFS($C$2:C566, $A$2:A566, A566)</f>
        <v>644032.64509999997</v>
      </c>
      <c r="F566" s="10">
        <f t="shared" si="43"/>
        <v>0.39850973775888854</v>
      </c>
      <c r="G566" t="str">
        <f t="shared" si="44"/>
        <v>A</v>
      </c>
    </row>
    <row r="567" spans="1:7" x14ac:dyDescent="0.3">
      <c r="A567" t="str">
        <f t="shared" si="46"/>
        <v>Printers</v>
      </c>
      <c r="B567" t="s">
        <v>1176</v>
      </c>
      <c r="C567" s="8">
        <v>5960.04288</v>
      </c>
      <c r="D567" s="8">
        <f t="shared" si="42"/>
        <v>1616102.6546599993</v>
      </c>
      <c r="E567" s="8">
        <f>SUMIFS($C$2:C567, $A$2:A567, A567)</f>
        <v>649992.68797999993</v>
      </c>
      <c r="F567" s="10">
        <f t="shared" si="43"/>
        <v>0.40219764883484299</v>
      </c>
      <c r="G567" t="str">
        <f t="shared" si="44"/>
        <v>A</v>
      </c>
    </row>
    <row r="568" spans="1:7" x14ac:dyDescent="0.3">
      <c r="A568" t="str">
        <f t="shared" si="46"/>
        <v>Printers</v>
      </c>
      <c r="B568" t="s">
        <v>1076</v>
      </c>
      <c r="C568" s="8">
        <v>20053.439999999999</v>
      </c>
      <c r="D568" s="8">
        <f t="shared" si="42"/>
        <v>1616102.6546599993</v>
      </c>
      <c r="E568" s="8">
        <f>SUMIFS($C$2:C568, $A$2:A568, A568)</f>
        <v>670046.12797999987</v>
      </c>
      <c r="F568" s="10">
        <f t="shared" si="43"/>
        <v>0.41460616752774671</v>
      </c>
      <c r="G568" t="str">
        <f t="shared" si="44"/>
        <v>A</v>
      </c>
    </row>
    <row r="569" spans="1:7" x14ac:dyDescent="0.3">
      <c r="A569" t="str">
        <f t="shared" si="46"/>
        <v>Printers</v>
      </c>
      <c r="B569" t="s">
        <v>1343</v>
      </c>
      <c r="C569" s="8">
        <v>18003.847679999999</v>
      </c>
      <c r="D569" s="8">
        <f t="shared" si="42"/>
        <v>1616102.6546599993</v>
      </c>
      <c r="E569" s="8">
        <f>SUMIFS($C$2:C569, $A$2:A569, A569)</f>
        <v>688049.97565999988</v>
      </c>
      <c r="F569" s="10">
        <f t="shared" si="43"/>
        <v>0.42574645470448408</v>
      </c>
      <c r="G569" t="str">
        <f t="shared" si="44"/>
        <v>A</v>
      </c>
    </row>
    <row r="570" spans="1:7" x14ac:dyDescent="0.3">
      <c r="A570" t="str">
        <f t="shared" si="46"/>
        <v>Printers</v>
      </c>
      <c r="B570" t="s">
        <v>872</v>
      </c>
      <c r="C570" s="8">
        <v>35567.737920000007</v>
      </c>
      <c r="D570" s="8">
        <f t="shared" si="42"/>
        <v>1616102.6546599993</v>
      </c>
      <c r="E570" s="8">
        <f>SUMIFS($C$2:C570, $A$2:A570, A570)</f>
        <v>723617.71357999987</v>
      </c>
      <c r="F570" s="10">
        <f t="shared" si="43"/>
        <v>0.44775479546021585</v>
      </c>
      <c r="G570" t="str">
        <f t="shared" si="44"/>
        <v>A</v>
      </c>
    </row>
    <row r="571" spans="1:7" x14ac:dyDescent="0.3">
      <c r="A571" t="str">
        <f t="shared" si="46"/>
        <v>Printers</v>
      </c>
      <c r="B571" t="s">
        <v>927</v>
      </c>
      <c r="C571" s="8">
        <v>4402.1164799999997</v>
      </c>
      <c r="D571" s="8">
        <f t="shared" si="42"/>
        <v>1616102.6546599993</v>
      </c>
      <c r="E571" s="8">
        <f>SUMIFS($C$2:C571, $A$2:A571, A571)</f>
        <v>728019.83005999983</v>
      </c>
      <c r="F571" s="10">
        <f t="shared" si="43"/>
        <v>0.45047870440703092</v>
      </c>
      <c r="G571" t="str">
        <f t="shared" si="44"/>
        <v>A</v>
      </c>
    </row>
    <row r="572" spans="1:7" x14ac:dyDescent="0.3">
      <c r="A572" t="str">
        <f t="shared" si="46"/>
        <v>Printers</v>
      </c>
      <c r="B572" t="s">
        <v>974</v>
      </c>
      <c r="C572" s="8">
        <v>4436.6291200000005</v>
      </c>
      <c r="D572" s="8">
        <f t="shared" si="42"/>
        <v>1616102.6546599993</v>
      </c>
      <c r="E572" s="8">
        <f>SUMIFS($C$2:C572, $A$2:A572, A572)</f>
        <v>732456.45917999989</v>
      </c>
      <c r="F572" s="10">
        <f t="shared" si="43"/>
        <v>0.45322396882894567</v>
      </c>
      <c r="G572" t="str">
        <f t="shared" si="44"/>
        <v>A</v>
      </c>
    </row>
    <row r="573" spans="1:7" x14ac:dyDescent="0.3">
      <c r="A573" t="str">
        <f t="shared" si="46"/>
        <v>Printers</v>
      </c>
      <c r="B573" t="s">
        <v>1336</v>
      </c>
      <c r="C573" s="8">
        <v>5457.4317000000001</v>
      </c>
      <c r="D573" s="8">
        <f t="shared" si="42"/>
        <v>1616102.6546599993</v>
      </c>
      <c r="E573" s="8">
        <f>SUMIFS($C$2:C573, $A$2:A573, A573)</f>
        <v>737913.89087999985</v>
      </c>
      <c r="F573" s="10">
        <f t="shared" si="43"/>
        <v>0.45660087789116616</v>
      </c>
      <c r="G573" t="str">
        <f t="shared" si="44"/>
        <v>A</v>
      </c>
    </row>
    <row r="574" spans="1:7" x14ac:dyDescent="0.3">
      <c r="A574" t="str">
        <f t="shared" si="46"/>
        <v>Printers</v>
      </c>
      <c r="B574" t="s">
        <v>910</v>
      </c>
      <c r="C574" s="8">
        <v>15656.47056</v>
      </c>
      <c r="D574" s="8">
        <f t="shared" si="42"/>
        <v>1616102.6546599993</v>
      </c>
      <c r="E574" s="8">
        <f>SUMIFS($C$2:C574, $A$2:A574, A574)</f>
        <v>753570.36143999989</v>
      </c>
      <c r="F574" s="10">
        <f t="shared" si="43"/>
        <v>0.46628867248444583</v>
      </c>
      <c r="G574" t="str">
        <f t="shared" si="44"/>
        <v>A</v>
      </c>
    </row>
    <row r="575" spans="1:7" x14ac:dyDescent="0.3">
      <c r="A575" t="str">
        <f t="shared" si="46"/>
        <v>Printers</v>
      </c>
      <c r="B575" t="s">
        <v>1347</v>
      </c>
      <c r="C575" s="8">
        <v>10464.138360000001</v>
      </c>
      <c r="D575" s="8">
        <f t="shared" si="42"/>
        <v>1616102.6546599993</v>
      </c>
      <c r="E575" s="8">
        <f>SUMIFS($C$2:C575, $A$2:A575, A575)</f>
        <v>764034.49979999987</v>
      </c>
      <c r="F575" s="10">
        <f t="shared" si="43"/>
        <v>0.47276359431557263</v>
      </c>
      <c r="G575" t="str">
        <f t="shared" si="44"/>
        <v>A</v>
      </c>
    </row>
    <row r="576" spans="1:7" x14ac:dyDescent="0.3">
      <c r="A576" t="str">
        <f t="shared" si="46"/>
        <v>Printers</v>
      </c>
      <c r="B576" t="s">
        <v>1071</v>
      </c>
      <c r="C576" s="8">
        <v>38535.955099999999</v>
      </c>
      <c r="D576" s="8">
        <f t="shared" si="42"/>
        <v>1616102.6546599993</v>
      </c>
      <c r="E576" s="8">
        <f>SUMIFS($C$2:C576, $A$2:A576, A576)</f>
        <v>802570.4548999999</v>
      </c>
      <c r="F576" s="10">
        <f t="shared" si="43"/>
        <v>0.49660858645693345</v>
      </c>
      <c r="G576" t="str">
        <f t="shared" si="44"/>
        <v>A</v>
      </c>
    </row>
    <row r="577" spans="1:7" x14ac:dyDescent="0.3">
      <c r="A577" t="str">
        <f t="shared" si="46"/>
        <v>Printers</v>
      </c>
      <c r="B577" t="s">
        <v>977</v>
      </c>
      <c r="C577" s="8">
        <v>748.22303999999997</v>
      </c>
      <c r="D577" s="8">
        <f t="shared" si="42"/>
        <v>1616102.6546599993</v>
      </c>
      <c r="E577" s="8">
        <f>SUMIFS($C$2:C577, $A$2:A577, A577)</f>
        <v>803318.67793999985</v>
      </c>
      <c r="F577" s="10">
        <f t="shared" si="43"/>
        <v>0.49707156635356464</v>
      </c>
      <c r="G577" t="str">
        <f t="shared" si="44"/>
        <v>A</v>
      </c>
    </row>
    <row r="578" spans="1:7" x14ac:dyDescent="0.3">
      <c r="A578" t="str">
        <f t="shared" si="46"/>
        <v>Printers</v>
      </c>
      <c r="B578" t="s">
        <v>1340</v>
      </c>
      <c r="C578" s="8">
        <v>2736.27018</v>
      </c>
      <c r="D578" s="8">
        <f t="shared" si="42"/>
        <v>1616102.6546599993</v>
      </c>
      <c r="E578" s="8">
        <f>SUMIFS($C$2:C578, $A$2:A578, A578)</f>
        <v>806054.94811999984</v>
      </c>
      <c r="F578" s="10">
        <f t="shared" si="43"/>
        <v>0.49876469529689632</v>
      </c>
      <c r="G578" t="str">
        <f t="shared" si="44"/>
        <v>A</v>
      </c>
    </row>
    <row r="579" spans="1:7" x14ac:dyDescent="0.3">
      <c r="A579" t="str">
        <f t="shared" si="46"/>
        <v>Printers</v>
      </c>
      <c r="B579" t="s">
        <v>1134</v>
      </c>
      <c r="C579" s="8">
        <v>17427.164800000002</v>
      </c>
      <c r="D579" s="8">
        <f t="shared" ref="D579:D630" si="47">SUMIFS($C$2:$C$630, $A$2:$A$630, $A579)</f>
        <v>1616102.6546599993</v>
      </c>
      <c r="E579" s="8">
        <f>SUMIFS($C$2:C579, $A$2:A579, A579)</f>
        <v>823482.11291999987</v>
      </c>
      <c r="F579" s="10">
        <f t="shared" ref="F579:F630" si="48">E579/D579</f>
        <v>0.509548146923406</v>
      </c>
      <c r="G579" t="str">
        <f t="shared" ref="G579:G630" si="49">IF(F579&lt;=0.8,"A",IF(F579&lt;=0.95,"B","C"))</f>
        <v>A</v>
      </c>
    </row>
    <row r="580" spans="1:7" x14ac:dyDescent="0.3">
      <c r="A580" t="str">
        <f t="shared" si="46"/>
        <v>Printers</v>
      </c>
      <c r="B580" t="s">
        <v>952</v>
      </c>
      <c r="C580" s="8">
        <v>6535.6324800000002</v>
      </c>
      <c r="D580" s="8">
        <f t="shared" si="47"/>
        <v>1616102.6546599993</v>
      </c>
      <c r="E580" s="8">
        <f>SUMIFS($C$2:C580, $A$2:A580, A580)</f>
        <v>830017.7453999999</v>
      </c>
      <c r="F580" s="10">
        <f t="shared" si="48"/>
        <v>0.51359221705790814</v>
      </c>
      <c r="G580" t="str">
        <f t="shared" si="49"/>
        <v>A</v>
      </c>
    </row>
    <row r="581" spans="1:7" x14ac:dyDescent="0.3">
      <c r="A581" t="str">
        <f t="shared" si="46"/>
        <v>Printers</v>
      </c>
      <c r="B581" t="s">
        <v>1350</v>
      </c>
      <c r="C581" s="8">
        <v>25174.028880000002</v>
      </c>
      <c r="D581" s="8">
        <f t="shared" si="47"/>
        <v>1616102.6546599993</v>
      </c>
      <c r="E581" s="8">
        <f>SUMIFS($C$2:C581, $A$2:A581, A581)</f>
        <v>855191.7742799999</v>
      </c>
      <c r="F581" s="10">
        <f t="shared" si="48"/>
        <v>0.52916921571415754</v>
      </c>
      <c r="G581" t="str">
        <f t="shared" si="49"/>
        <v>A</v>
      </c>
    </row>
    <row r="582" spans="1:7" x14ac:dyDescent="0.3">
      <c r="A582" t="str">
        <f t="shared" si="46"/>
        <v>Printers</v>
      </c>
      <c r="B582" t="s">
        <v>1221</v>
      </c>
      <c r="C582" s="8">
        <v>4025.8565599999993</v>
      </c>
      <c r="D582" s="8">
        <f t="shared" si="47"/>
        <v>1616102.6546599993</v>
      </c>
      <c r="E582" s="8">
        <f>SUMIFS($C$2:C582, $A$2:A582, A582)</f>
        <v>859217.63083999988</v>
      </c>
      <c r="F582" s="10">
        <f t="shared" si="48"/>
        <v>0.53166030534165831</v>
      </c>
      <c r="G582" t="str">
        <f t="shared" si="49"/>
        <v>A</v>
      </c>
    </row>
    <row r="583" spans="1:7" x14ac:dyDescent="0.3">
      <c r="A583" t="str">
        <f t="shared" si="46"/>
        <v>Printers</v>
      </c>
      <c r="B583" t="s">
        <v>1151</v>
      </c>
      <c r="C583" s="8">
        <v>741.43835999999999</v>
      </c>
      <c r="D583" s="8">
        <f t="shared" si="47"/>
        <v>1616102.6546599993</v>
      </c>
      <c r="E583" s="8">
        <f>SUMIFS($C$2:C583, $A$2:A583, A583)</f>
        <v>859959.06919999991</v>
      </c>
      <c r="F583" s="10">
        <f t="shared" si="48"/>
        <v>0.53211908706438005</v>
      </c>
      <c r="G583" t="str">
        <f t="shared" si="49"/>
        <v>A</v>
      </c>
    </row>
    <row r="584" spans="1:7" x14ac:dyDescent="0.3">
      <c r="A584" t="str">
        <f t="shared" si="46"/>
        <v>Printers</v>
      </c>
      <c r="B584" t="s">
        <v>1115</v>
      </c>
      <c r="C584" s="8">
        <v>37562.28</v>
      </c>
      <c r="D584" s="8">
        <f t="shared" si="47"/>
        <v>1616102.6546599993</v>
      </c>
      <c r="E584" s="8">
        <f>SUMIFS($C$2:C584, $A$2:A584, A584)</f>
        <v>897521.34919999994</v>
      </c>
      <c r="F584" s="10">
        <f t="shared" si="48"/>
        <v>0.55536159575755617</v>
      </c>
      <c r="G584" t="str">
        <f t="shared" si="49"/>
        <v>A</v>
      </c>
    </row>
    <row r="585" spans="1:7" x14ac:dyDescent="0.3">
      <c r="A585" t="str">
        <f t="shared" si="46"/>
        <v>Printers</v>
      </c>
      <c r="B585" t="s">
        <v>942</v>
      </c>
      <c r="C585" s="8">
        <v>15825.399369999997</v>
      </c>
      <c r="D585" s="8">
        <f t="shared" si="47"/>
        <v>1616102.6546599993</v>
      </c>
      <c r="E585" s="8">
        <f>SUMIFS($C$2:C585, $A$2:A585, A585)</f>
        <v>913346.74856999994</v>
      </c>
      <c r="F585" s="10">
        <f t="shared" si="48"/>
        <v>0.56515391886547739</v>
      </c>
      <c r="G585" t="str">
        <f t="shared" si="49"/>
        <v>A</v>
      </c>
    </row>
    <row r="586" spans="1:7" x14ac:dyDescent="0.3">
      <c r="A586" t="str">
        <f t="shared" si="46"/>
        <v>Printers</v>
      </c>
      <c r="B586" t="s">
        <v>1335</v>
      </c>
      <c r="C586" s="8">
        <v>39810.328000000001</v>
      </c>
      <c r="D586" s="8">
        <f t="shared" si="47"/>
        <v>1616102.6546599993</v>
      </c>
      <c r="E586" s="8">
        <f>SUMIFS($C$2:C586, $A$2:A586, A586)</f>
        <v>953157.07656999992</v>
      </c>
      <c r="F586" s="10">
        <f t="shared" si="48"/>
        <v>0.58978745800682331</v>
      </c>
      <c r="G586" t="str">
        <f t="shared" si="49"/>
        <v>A</v>
      </c>
    </row>
    <row r="587" spans="1:7" x14ac:dyDescent="0.3">
      <c r="A587" t="str">
        <f t="shared" si="46"/>
        <v>Printers</v>
      </c>
      <c r="B587" t="s">
        <v>884</v>
      </c>
      <c r="C587" s="8">
        <v>7901.5041599999995</v>
      </c>
      <c r="D587" s="8">
        <f t="shared" si="47"/>
        <v>1616102.6546599993</v>
      </c>
      <c r="E587" s="8">
        <f>SUMIFS($C$2:C587, $A$2:A587, A587)</f>
        <v>961058.58072999993</v>
      </c>
      <c r="F587" s="10">
        <f t="shared" si="48"/>
        <v>0.59467669207695872</v>
      </c>
      <c r="G587" t="str">
        <f t="shared" si="49"/>
        <v>A</v>
      </c>
    </row>
    <row r="588" spans="1:7" x14ac:dyDescent="0.3">
      <c r="A588" t="str">
        <f t="shared" si="46"/>
        <v>Printers</v>
      </c>
      <c r="B588" t="s">
        <v>741</v>
      </c>
      <c r="C588" s="8">
        <v>685.06776000000002</v>
      </c>
      <c r="D588" s="8">
        <f t="shared" si="47"/>
        <v>1616102.6546599993</v>
      </c>
      <c r="E588" s="8">
        <f>SUMIFS($C$2:C588, $A$2:A588, A588)</f>
        <v>961743.64848999993</v>
      </c>
      <c r="F588" s="10">
        <f t="shared" si="48"/>
        <v>0.59510059321840203</v>
      </c>
      <c r="G588" t="str">
        <f t="shared" si="49"/>
        <v>A</v>
      </c>
    </row>
    <row r="589" spans="1:7" x14ac:dyDescent="0.3">
      <c r="A589" t="str">
        <f t="shared" si="46"/>
        <v>Printers</v>
      </c>
      <c r="B589" t="s">
        <v>1157</v>
      </c>
      <c r="C589" s="8">
        <v>58091.634960000003</v>
      </c>
      <c r="D589" s="8">
        <f t="shared" si="47"/>
        <v>1616102.6546599993</v>
      </c>
      <c r="E589" s="8">
        <f>SUMIFS($C$2:C589, $A$2:A589, A589)</f>
        <v>1019835.28345</v>
      </c>
      <c r="F589" s="10">
        <f t="shared" si="48"/>
        <v>0.6310461037294417</v>
      </c>
      <c r="G589" t="str">
        <f t="shared" si="49"/>
        <v>A</v>
      </c>
    </row>
    <row r="590" spans="1:7" x14ac:dyDescent="0.3">
      <c r="A590" t="str">
        <f t="shared" si="46"/>
        <v>Printers</v>
      </c>
      <c r="B590" t="s">
        <v>850</v>
      </c>
      <c r="C590" s="8">
        <v>765.99195000000009</v>
      </c>
      <c r="D590" s="8">
        <f t="shared" si="47"/>
        <v>1616102.6546599993</v>
      </c>
      <c r="E590" s="8">
        <f>SUMIFS($C$2:C590, $A$2:A590, A590)</f>
        <v>1020601.2754</v>
      </c>
      <c r="F590" s="10">
        <f t="shared" si="48"/>
        <v>0.63152007854025671</v>
      </c>
      <c r="G590" t="str">
        <f t="shared" si="49"/>
        <v>A</v>
      </c>
    </row>
    <row r="591" spans="1:7" x14ac:dyDescent="0.3">
      <c r="A591" t="str">
        <f t="shared" si="46"/>
        <v>Printers</v>
      </c>
      <c r="B591" t="s">
        <v>826</v>
      </c>
      <c r="C591" s="8">
        <v>10161.46624</v>
      </c>
      <c r="D591" s="8">
        <f t="shared" si="47"/>
        <v>1616102.6546599993</v>
      </c>
      <c r="E591" s="8">
        <f>SUMIFS($C$2:C591, $A$2:A591, A591)</f>
        <v>1030762.74164</v>
      </c>
      <c r="F591" s="10">
        <f t="shared" si="48"/>
        <v>0.63780771516451418</v>
      </c>
      <c r="G591" t="str">
        <f t="shared" si="49"/>
        <v>A</v>
      </c>
    </row>
    <row r="592" spans="1:7" x14ac:dyDescent="0.3">
      <c r="A592" t="str">
        <f t="shared" si="46"/>
        <v>Printers</v>
      </c>
      <c r="B592" t="s">
        <v>1035</v>
      </c>
      <c r="C592" s="8">
        <v>9866.3104799999983</v>
      </c>
      <c r="D592" s="8">
        <f t="shared" si="47"/>
        <v>1616102.6546599993</v>
      </c>
      <c r="E592" s="8">
        <f>SUMIFS($C$2:C592, $A$2:A592, A592)</f>
        <v>1040629.05212</v>
      </c>
      <c r="F592" s="10">
        <f t="shared" si="48"/>
        <v>0.6439127174993291</v>
      </c>
      <c r="G592" t="str">
        <f t="shared" si="49"/>
        <v>A</v>
      </c>
    </row>
    <row r="593" spans="1:7" x14ac:dyDescent="0.3">
      <c r="A593" t="str">
        <f t="shared" ref="A593:A624" si="50">A592</f>
        <v>Printers</v>
      </c>
      <c r="B593" t="s">
        <v>773</v>
      </c>
      <c r="C593" s="8">
        <v>3562.1983800000003</v>
      </c>
      <c r="D593" s="8">
        <f t="shared" si="47"/>
        <v>1616102.6546599993</v>
      </c>
      <c r="E593" s="8">
        <f>SUMIFS($C$2:C593, $A$2:A593, A593)</f>
        <v>1044191.2505</v>
      </c>
      <c r="F593" s="10">
        <f t="shared" si="48"/>
        <v>0.64611690816118372</v>
      </c>
      <c r="G593" t="str">
        <f t="shared" si="49"/>
        <v>A</v>
      </c>
    </row>
    <row r="594" spans="1:7" x14ac:dyDescent="0.3">
      <c r="A594" t="str">
        <f t="shared" si="50"/>
        <v>Printers</v>
      </c>
      <c r="B594" t="s">
        <v>1292</v>
      </c>
      <c r="C594" s="8">
        <v>13251.48</v>
      </c>
      <c r="D594" s="8">
        <f t="shared" si="47"/>
        <v>1616102.6546599993</v>
      </c>
      <c r="E594" s="8">
        <f>SUMIFS($C$2:C594, $A$2:A594, A594)</f>
        <v>1057442.7305000001</v>
      </c>
      <c r="F594" s="10">
        <f t="shared" si="48"/>
        <v>0.65431656055442111</v>
      </c>
      <c r="G594" t="str">
        <f t="shared" si="49"/>
        <v>A</v>
      </c>
    </row>
    <row r="595" spans="1:7" x14ac:dyDescent="0.3">
      <c r="A595" t="str">
        <f t="shared" si="50"/>
        <v>Printers</v>
      </c>
      <c r="B595" t="s">
        <v>1093</v>
      </c>
      <c r="C595" s="8">
        <v>14813.731920000002</v>
      </c>
      <c r="D595" s="8">
        <f t="shared" si="47"/>
        <v>1616102.6546599993</v>
      </c>
      <c r="E595" s="8">
        <f>SUMIFS($C$2:C595, $A$2:A595, A595)</f>
        <v>1072256.46242</v>
      </c>
      <c r="F595" s="10">
        <f t="shared" si="48"/>
        <v>0.66348289158994334</v>
      </c>
      <c r="G595" t="str">
        <f t="shared" si="49"/>
        <v>A</v>
      </c>
    </row>
    <row r="596" spans="1:7" x14ac:dyDescent="0.3">
      <c r="A596" t="str">
        <f t="shared" si="50"/>
        <v>Printers</v>
      </c>
      <c r="B596" t="s">
        <v>1003</v>
      </c>
      <c r="C596" s="8">
        <v>7678.2113999999992</v>
      </c>
      <c r="D596" s="8">
        <f t="shared" si="47"/>
        <v>1616102.6546599993</v>
      </c>
      <c r="E596" s="8">
        <f>SUMIFS($C$2:C596, $A$2:A596, A596)</f>
        <v>1079934.6738199999</v>
      </c>
      <c r="F596" s="10">
        <f t="shared" si="48"/>
        <v>0.66823395822414511</v>
      </c>
      <c r="G596" t="str">
        <f t="shared" si="49"/>
        <v>A</v>
      </c>
    </row>
    <row r="597" spans="1:7" x14ac:dyDescent="0.3">
      <c r="A597" t="str">
        <f t="shared" si="50"/>
        <v>Printers</v>
      </c>
      <c r="B597" t="s">
        <v>750</v>
      </c>
      <c r="C597" s="8">
        <v>25948.414799999995</v>
      </c>
      <c r="D597" s="8">
        <f t="shared" si="47"/>
        <v>1616102.6546599993</v>
      </c>
      <c r="E597" s="8">
        <f>SUMIFS($C$2:C597, $A$2:A597, A597)</f>
        <v>1105883.0886199998</v>
      </c>
      <c r="F597" s="10">
        <f t="shared" si="48"/>
        <v>0.68429012564963509</v>
      </c>
      <c r="G597" t="str">
        <f t="shared" si="49"/>
        <v>A</v>
      </c>
    </row>
    <row r="598" spans="1:7" x14ac:dyDescent="0.3">
      <c r="A598" t="str">
        <f t="shared" si="50"/>
        <v>Printers</v>
      </c>
      <c r="B598" t="s">
        <v>1195</v>
      </c>
      <c r="C598" s="8">
        <v>4055.5175999999997</v>
      </c>
      <c r="D598" s="8">
        <f t="shared" si="47"/>
        <v>1616102.6546599993</v>
      </c>
      <c r="E598" s="8">
        <f>SUMIFS($C$2:C598, $A$2:A598, A598)</f>
        <v>1109938.6062199997</v>
      </c>
      <c r="F598" s="10">
        <f t="shared" si="48"/>
        <v>0.68679956871521386</v>
      </c>
      <c r="G598" t="str">
        <f t="shared" si="49"/>
        <v>A</v>
      </c>
    </row>
    <row r="599" spans="1:7" x14ac:dyDescent="0.3">
      <c r="A599" t="str">
        <f t="shared" si="50"/>
        <v>Printers</v>
      </c>
      <c r="B599" t="s">
        <v>933</v>
      </c>
      <c r="C599" s="8">
        <v>55880.483749999999</v>
      </c>
      <c r="D599" s="8">
        <f t="shared" si="47"/>
        <v>1616102.6546599993</v>
      </c>
      <c r="E599" s="8">
        <f>SUMIFS($C$2:C599, $A$2:A599, A599)</f>
        <v>1165819.0899699996</v>
      </c>
      <c r="F599" s="10">
        <f t="shared" si="48"/>
        <v>0.72137687949981633</v>
      </c>
      <c r="G599" t="str">
        <f t="shared" si="49"/>
        <v>A</v>
      </c>
    </row>
    <row r="600" spans="1:7" x14ac:dyDescent="0.3">
      <c r="A600" t="str">
        <f t="shared" si="50"/>
        <v>Printers</v>
      </c>
      <c r="B600" t="s">
        <v>963</v>
      </c>
      <c r="C600" s="8">
        <v>7446.5209000000004</v>
      </c>
      <c r="D600" s="8">
        <f t="shared" si="47"/>
        <v>1616102.6546599993</v>
      </c>
      <c r="E600" s="8">
        <f>SUMIFS($C$2:C600, $A$2:A600, A600)</f>
        <v>1173265.6108699995</v>
      </c>
      <c r="F600" s="10">
        <f t="shared" si="48"/>
        <v>0.72598458240688601</v>
      </c>
      <c r="G600" t="str">
        <f t="shared" si="49"/>
        <v>A</v>
      </c>
    </row>
    <row r="601" spans="1:7" x14ac:dyDescent="0.3">
      <c r="A601" t="str">
        <f t="shared" si="50"/>
        <v>Printers</v>
      </c>
      <c r="B601" t="s">
        <v>1204</v>
      </c>
      <c r="C601" s="8">
        <v>36549.429260000004</v>
      </c>
      <c r="D601" s="8">
        <f t="shared" si="47"/>
        <v>1616102.6546599993</v>
      </c>
      <c r="E601" s="8">
        <f>SUMIFS($C$2:C601, $A$2:A601, A601)</f>
        <v>1209815.0401299996</v>
      </c>
      <c r="F601" s="10">
        <f t="shared" si="48"/>
        <v>0.74860036684026376</v>
      </c>
      <c r="G601" t="str">
        <f t="shared" si="49"/>
        <v>A</v>
      </c>
    </row>
    <row r="602" spans="1:7" x14ac:dyDescent="0.3">
      <c r="A602" t="str">
        <f t="shared" si="50"/>
        <v>Printers</v>
      </c>
      <c r="B602" t="s">
        <v>887</v>
      </c>
      <c r="C602" s="8">
        <v>29654.83008</v>
      </c>
      <c r="D602" s="8">
        <f t="shared" si="47"/>
        <v>1616102.6546599993</v>
      </c>
      <c r="E602" s="8">
        <f>SUMIFS($C$2:C602, $A$2:A602, A602)</f>
        <v>1239469.8702099996</v>
      </c>
      <c r="F602" s="10">
        <f t="shared" si="48"/>
        <v>0.76694996239008295</v>
      </c>
      <c r="G602" t="str">
        <f t="shared" si="49"/>
        <v>A</v>
      </c>
    </row>
    <row r="603" spans="1:7" x14ac:dyDescent="0.3">
      <c r="A603" t="str">
        <f t="shared" si="50"/>
        <v>Printers</v>
      </c>
      <c r="B603" t="s">
        <v>772</v>
      </c>
      <c r="C603" s="8">
        <v>14968.239</v>
      </c>
      <c r="D603" s="8">
        <f t="shared" si="47"/>
        <v>1616102.6546599993</v>
      </c>
      <c r="E603" s="8">
        <f>SUMIFS($C$2:C603, $A$2:A603, A603)</f>
        <v>1254438.1092099997</v>
      </c>
      <c r="F603" s="10">
        <f t="shared" si="48"/>
        <v>0.77621189816924863</v>
      </c>
      <c r="G603" t="str">
        <f t="shared" si="49"/>
        <v>A</v>
      </c>
    </row>
    <row r="604" spans="1:7" x14ac:dyDescent="0.3">
      <c r="A604" t="str">
        <f t="shared" si="50"/>
        <v>Printers</v>
      </c>
      <c r="B604" t="s">
        <v>1084</v>
      </c>
      <c r="C604" s="8">
        <v>4132.0325200000007</v>
      </c>
      <c r="D604" s="8">
        <f t="shared" si="47"/>
        <v>1616102.6546599993</v>
      </c>
      <c r="E604" s="8">
        <f>SUMIFS($C$2:C604, $A$2:A604, A604)</f>
        <v>1258570.1417299996</v>
      </c>
      <c r="F604" s="10">
        <f t="shared" si="48"/>
        <v>0.77876868656885012</v>
      </c>
      <c r="G604" t="str">
        <f t="shared" si="49"/>
        <v>A</v>
      </c>
    </row>
    <row r="605" spans="1:7" x14ac:dyDescent="0.3">
      <c r="A605" t="str">
        <f t="shared" si="50"/>
        <v>Printers</v>
      </c>
      <c r="B605" t="s">
        <v>969</v>
      </c>
      <c r="C605" s="8">
        <v>17359.804799999998</v>
      </c>
      <c r="D605" s="8">
        <f t="shared" si="47"/>
        <v>1616102.6546599993</v>
      </c>
      <c r="E605" s="8">
        <f>SUMIFS($C$2:C605, $A$2:A605, A605)</f>
        <v>1275929.9465299996</v>
      </c>
      <c r="F605" s="10">
        <f t="shared" si="48"/>
        <v>0.78951045767475314</v>
      </c>
      <c r="G605" t="str">
        <f t="shared" si="49"/>
        <v>A</v>
      </c>
    </row>
    <row r="606" spans="1:7" x14ac:dyDescent="0.3">
      <c r="A606" t="str">
        <f t="shared" si="50"/>
        <v>Printers</v>
      </c>
      <c r="B606" t="s">
        <v>1030</v>
      </c>
      <c r="C606" s="8">
        <v>4241.88105</v>
      </c>
      <c r="D606" s="8">
        <f t="shared" si="47"/>
        <v>1616102.6546599993</v>
      </c>
      <c r="E606" s="8">
        <f>SUMIFS($C$2:C606, $A$2:A606, A606)</f>
        <v>1280171.8275799996</v>
      </c>
      <c r="F606" s="10">
        <f t="shared" si="48"/>
        <v>0.79213521733204884</v>
      </c>
      <c r="G606" t="str">
        <f t="shared" si="49"/>
        <v>A</v>
      </c>
    </row>
    <row r="607" spans="1:7" x14ac:dyDescent="0.3">
      <c r="A607" t="str">
        <f t="shared" si="50"/>
        <v>Printers</v>
      </c>
      <c r="B607" t="s">
        <v>1178</v>
      </c>
      <c r="C607" s="8">
        <v>1925.29872</v>
      </c>
      <c r="D607" s="8">
        <f t="shared" si="47"/>
        <v>1616102.6546599993</v>
      </c>
      <c r="E607" s="8">
        <f>SUMIFS($C$2:C607, $A$2:A607, A607)</f>
        <v>1282097.1262999997</v>
      </c>
      <c r="F607" s="10">
        <f t="shared" si="48"/>
        <v>0.79332653937737097</v>
      </c>
      <c r="G607" t="str">
        <f t="shared" si="49"/>
        <v>A</v>
      </c>
    </row>
    <row r="608" spans="1:7" x14ac:dyDescent="0.3">
      <c r="A608" t="str">
        <f t="shared" si="50"/>
        <v>Printers</v>
      </c>
      <c r="B608" t="s">
        <v>738</v>
      </c>
      <c r="C608" s="8">
        <v>10957.9797</v>
      </c>
      <c r="D608" s="8">
        <f t="shared" si="47"/>
        <v>1616102.6546599993</v>
      </c>
      <c r="E608" s="8">
        <f>SUMIFS($C$2:C608, $A$2:A608, A608)</f>
        <v>1293055.1059999997</v>
      </c>
      <c r="F608" s="10">
        <f t="shared" si="48"/>
        <v>0.80010703668575844</v>
      </c>
      <c r="G608" t="str">
        <f t="shared" si="49"/>
        <v>B</v>
      </c>
    </row>
    <row r="609" spans="1:7" x14ac:dyDescent="0.3">
      <c r="A609" t="str">
        <f t="shared" si="50"/>
        <v>Printers</v>
      </c>
      <c r="B609" t="s">
        <v>913</v>
      </c>
      <c r="C609" s="8">
        <v>4420.5961799999995</v>
      </c>
      <c r="D609" s="8">
        <f t="shared" si="47"/>
        <v>1616102.6546599993</v>
      </c>
      <c r="E609" s="8">
        <f>SUMIFS($C$2:C609, $A$2:A609, A609)</f>
        <v>1297475.7021799998</v>
      </c>
      <c r="F609" s="10">
        <f t="shared" si="48"/>
        <v>0.80284238036411537</v>
      </c>
      <c r="G609" t="str">
        <f t="shared" si="49"/>
        <v>B</v>
      </c>
    </row>
    <row r="610" spans="1:7" x14ac:dyDescent="0.3">
      <c r="A610" t="str">
        <f t="shared" si="50"/>
        <v>Printers</v>
      </c>
      <c r="B610" t="s">
        <v>886</v>
      </c>
      <c r="C610" s="8">
        <v>4139.8127999999997</v>
      </c>
      <c r="D610" s="8">
        <f t="shared" si="47"/>
        <v>1616102.6546599993</v>
      </c>
      <c r="E610" s="8">
        <f>SUMIFS($C$2:C610, $A$2:A610, A610)</f>
        <v>1301615.5149799997</v>
      </c>
      <c r="F610" s="10">
        <f t="shared" si="48"/>
        <v>0.80540398298760152</v>
      </c>
      <c r="G610" t="str">
        <f t="shared" si="49"/>
        <v>B</v>
      </c>
    </row>
    <row r="611" spans="1:7" x14ac:dyDescent="0.3">
      <c r="A611" t="str">
        <f t="shared" si="50"/>
        <v>Printers</v>
      </c>
      <c r="B611" t="s">
        <v>747</v>
      </c>
      <c r="C611" s="8">
        <v>21585.15</v>
      </c>
      <c r="D611" s="8">
        <f t="shared" si="47"/>
        <v>1616102.6546599993</v>
      </c>
      <c r="E611" s="8">
        <f>SUMIFS($C$2:C611, $A$2:A611, A611)</f>
        <v>1323200.6649799997</v>
      </c>
      <c r="F611" s="10">
        <f t="shared" si="48"/>
        <v>0.81876028182032701</v>
      </c>
      <c r="G611" t="str">
        <f t="shared" si="49"/>
        <v>B</v>
      </c>
    </row>
    <row r="612" spans="1:7" x14ac:dyDescent="0.3">
      <c r="A612" t="str">
        <f t="shared" si="50"/>
        <v>Printers</v>
      </c>
      <c r="B612" t="s">
        <v>935</v>
      </c>
      <c r="C612" s="8">
        <v>4637.7968000000001</v>
      </c>
      <c r="D612" s="8">
        <f t="shared" si="47"/>
        <v>1616102.6546599993</v>
      </c>
      <c r="E612" s="8">
        <f>SUMIFS($C$2:C612, $A$2:A612, A612)</f>
        <v>1327838.4617799995</v>
      </c>
      <c r="F612" s="10">
        <f t="shared" si="48"/>
        <v>0.82163002328546653</v>
      </c>
      <c r="G612" t="str">
        <f t="shared" si="49"/>
        <v>B</v>
      </c>
    </row>
    <row r="613" spans="1:7" x14ac:dyDescent="0.3">
      <c r="A613" t="str">
        <f t="shared" si="50"/>
        <v>Printers</v>
      </c>
      <c r="B613" t="s">
        <v>1107</v>
      </c>
      <c r="C613" s="8">
        <v>4117.4880599999997</v>
      </c>
      <c r="D613" s="8">
        <f t="shared" si="47"/>
        <v>1616102.6546599993</v>
      </c>
      <c r="E613" s="8">
        <f>SUMIFS($C$2:C613, $A$2:A613, A613)</f>
        <v>1331955.9498399994</v>
      </c>
      <c r="F613" s="10">
        <f t="shared" si="48"/>
        <v>0.82417781197211171</v>
      </c>
      <c r="G613" t="str">
        <f t="shared" si="49"/>
        <v>B</v>
      </c>
    </row>
    <row r="614" spans="1:7" x14ac:dyDescent="0.3">
      <c r="A614" t="str">
        <f t="shared" si="50"/>
        <v>Printers</v>
      </c>
      <c r="B614" t="s">
        <v>1008</v>
      </c>
      <c r="C614" s="8">
        <v>11417.429099999999</v>
      </c>
      <c r="D614" s="8">
        <f t="shared" si="47"/>
        <v>1616102.6546599993</v>
      </c>
      <c r="E614" s="8">
        <f>SUMIFS($C$2:C614, $A$2:A614, A614)</f>
        <v>1343373.3789399995</v>
      </c>
      <c r="F614" s="10">
        <f t="shared" si="48"/>
        <v>0.83124260396851002</v>
      </c>
      <c r="G614" t="str">
        <f t="shared" si="49"/>
        <v>B</v>
      </c>
    </row>
    <row r="615" spans="1:7" x14ac:dyDescent="0.3">
      <c r="A615" t="str">
        <f t="shared" si="50"/>
        <v>Printers</v>
      </c>
      <c r="B615" t="s">
        <v>1025</v>
      </c>
      <c r="C615" s="8">
        <v>1098.9470800000001</v>
      </c>
      <c r="D615" s="8">
        <f t="shared" si="47"/>
        <v>1616102.6546599993</v>
      </c>
      <c r="E615" s="8">
        <f>SUMIFS($C$2:C615, $A$2:A615, A615)</f>
        <v>1344472.3260199996</v>
      </c>
      <c r="F615" s="10">
        <f t="shared" si="48"/>
        <v>0.83192260228225035</v>
      </c>
      <c r="G615" t="str">
        <f t="shared" si="49"/>
        <v>B</v>
      </c>
    </row>
    <row r="616" spans="1:7" x14ac:dyDescent="0.3">
      <c r="A616" t="str">
        <f t="shared" si="50"/>
        <v>Printers</v>
      </c>
      <c r="B616" t="s">
        <v>1119</v>
      </c>
      <c r="C616" s="8">
        <v>9586.8057599999993</v>
      </c>
      <c r="D616" s="8">
        <f t="shared" si="47"/>
        <v>1616102.6546599993</v>
      </c>
      <c r="E616" s="8">
        <f>SUMIFS($C$2:C616, $A$2:A616, A616)</f>
        <v>1354059.1317799995</v>
      </c>
      <c r="F616" s="10">
        <f t="shared" si="48"/>
        <v>0.83785465476193444</v>
      </c>
      <c r="G616" t="str">
        <f t="shared" si="49"/>
        <v>B</v>
      </c>
    </row>
    <row r="617" spans="1:7" x14ac:dyDescent="0.3">
      <c r="A617" t="str">
        <f t="shared" si="50"/>
        <v>Printers</v>
      </c>
      <c r="B617" t="s">
        <v>829</v>
      </c>
      <c r="C617" s="8">
        <v>43209.006119999991</v>
      </c>
      <c r="D617" s="8">
        <f t="shared" si="47"/>
        <v>1616102.6546599993</v>
      </c>
      <c r="E617" s="8">
        <f>SUMIFS($C$2:C617, $A$2:A617, A617)</f>
        <v>1397268.1378999995</v>
      </c>
      <c r="F617" s="10">
        <f t="shared" si="48"/>
        <v>0.86459120271290013</v>
      </c>
      <c r="G617" t="str">
        <f t="shared" si="49"/>
        <v>B</v>
      </c>
    </row>
    <row r="618" spans="1:7" x14ac:dyDescent="0.3">
      <c r="A618" t="str">
        <f t="shared" si="50"/>
        <v>Printers</v>
      </c>
      <c r="B618" t="s">
        <v>1342</v>
      </c>
      <c r="C618" s="8">
        <v>10260.060159999999</v>
      </c>
      <c r="D618" s="8">
        <f t="shared" si="47"/>
        <v>1616102.6546599993</v>
      </c>
      <c r="E618" s="8">
        <f>SUMIFS($C$2:C618, $A$2:A618, A618)</f>
        <v>1407528.1980599996</v>
      </c>
      <c r="F618" s="10">
        <f t="shared" si="48"/>
        <v>0.87093984655084911</v>
      </c>
      <c r="G618" t="str">
        <f t="shared" si="49"/>
        <v>B</v>
      </c>
    </row>
    <row r="619" spans="1:7" x14ac:dyDescent="0.3">
      <c r="A619" t="str">
        <f t="shared" si="50"/>
        <v>Printers</v>
      </c>
      <c r="B619" t="s">
        <v>735</v>
      </c>
      <c r="C619" s="8">
        <v>17960.432489999999</v>
      </c>
      <c r="D619" s="8">
        <f t="shared" si="47"/>
        <v>1616102.6546599993</v>
      </c>
      <c r="E619" s="8">
        <f>SUMIFS($C$2:C619, $A$2:A619, A619)</f>
        <v>1425488.6305499997</v>
      </c>
      <c r="F619" s="10">
        <f t="shared" si="48"/>
        <v>0.88205326959870523</v>
      </c>
      <c r="G619" t="str">
        <f t="shared" si="49"/>
        <v>B</v>
      </c>
    </row>
    <row r="620" spans="1:7" x14ac:dyDescent="0.3">
      <c r="A620" t="str">
        <f t="shared" si="50"/>
        <v>Printers</v>
      </c>
      <c r="B620" t="s">
        <v>1139</v>
      </c>
      <c r="C620" s="8">
        <v>22457.143800000002</v>
      </c>
      <c r="D620" s="8">
        <f t="shared" si="47"/>
        <v>1616102.6546599993</v>
      </c>
      <c r="E620" s="8">
        <f>SUMIFS($C$2:C620, $A$2:A620, A620)</f>
        <v>1447945.7743499996</v>
      </c>
      <c r="F620" s="10">
        <f t="shared" si="48"/>
        <v>0.89594913427985357</v>
      </c>
      <c r="G620" t="str">
        <f t="shared" si="49"/>
        <v>B</v>
      </c>
    </row>
    <row r="621" spans="1:7" x14ac:dyDescent="0.3">
      <c r="A621" t="str">
        <f t="shared" si="50"/>
        <v>Printers</v>
      </c>
      <c r="B621" t="s">
        <v>1203</v>
      </c>
      <c r="C621" s="8">
        <v>10428.057360000001</v>
      </c>
      <c r="D621" s="8">
        <f t="shared" si="47"/>
        <v>1616102.6546599993</v>
      </c>
      <c r="E621" s="8">
        <f>SUMIFS($C$2:C621, $A$2:A621, A621)</f>
        <v>1458373.8317099996</v>
      </c>
      <c r="F621" s="10">
        <f t="shared" si="48"/>
        <v>0.90240173017772607</v>
      </c>
      <c r="G621" t="str">
        <f t="shared" si="49"/>
        <v>B</v>
      </c>
    </row>
    <row r="622" spans="1:7" x14ac:dyDescent="0.3">
      <c r="A622" t="str">
        <f t="shared" si="50"/>
        <v>Printers</v>
      </c>
      <c r="B622" t="s">
        <v>1090</v>
      </c>
      <c r="C622" s="8">
        <v>43907.94</v>
      </c>
      <c r="D622" s="8">
        <f t="shared" si="47"/>
        <v>1616102.6546599993</v>
      </c>
      <c r="E622" s="8">
        <f>SUMIFS($C$2:C622, $A$2:A622, A622)</f>
        <v>1502281.7717099995</v>
      </c>
      <c r="F622" s="10">
        <f t="shared" si="48"/>
        <v>0.9295707592449034</v>
      </c>
      <c r="G622" t="str">
        <f t="shared" si="49"/>
        <v>B</v>
      </c>
    </row>
    <row r="623" spans="1:7" x14ac:dyDescent="0.3">
      <c r="A623" t="str">
        <f t="shared" si="50"/>
        <v>Printers</v>
      </c>
      <c r="B623" t="s">
        <v>1177</v>
      </c>
      <c r="C623" s="8">
        <v>21664.440000000002</v>
      </c>
      <c r="D623" s="8">
        <f t="shared" si="47"/>
        <v>1616102.6546599993</v>
      </c>
      <c r="E623" s="8">
        <f>SUMIFS($C$2:C623, $A$2:A623, A623)</f>
        <v>1523946.2117099995</v>
      </c>
      <c r="F623" s="10">
        <f t="shared" si="48"/>
        <v>0.94297612055504731</v>
      </c>
      <c r="G623" t="str">
        <f t="shared" si="49"/>
        <v>B</v>
      </c>
    </row>
    <row r="624" spans="1:7" x14ac:dyDescent="0.3">
      <c r="A624" t="str">
        <f t="shared" si="50"/>
        <v>Printers</v>
      </c>
      <c r="B624" t="s">
        <v>1280</v>
      </c>
      <c r="C624" s="8">
        <v>31822.023930000003</v>
      </c>
      <c r="D624" s="8">
        <f t="shared" si="47"/>
        <v>1616102.6546599993</v>
      </c>
      <c r="E624" s="8">
        <f>SUMIFS($C$2:C624, $A$2:A624, A624)</f>
        <v>1555768.2356399994</v>
      </c>
      <c r="F624" s="10">
        <f t="shared" si="48"/>
        <v>0.96266671622249567</v>
      </c>
      <c r="G624" t="str">
        <f t="shared" si="49"/>
        <v>C</v>
      </c>
    </row>
    <row r="625" spans="1:7" x14ac:dyDescent="0.3">
      <c r="A625" t="str">
        <f t="shared" ref="A625:A630" si="51">A624</f>
        <v>Printers</v>
      </c>
      <c r="B625" t="s">
        <v>815</v>
      </c>
      <c r="C625" s="8">
        <v>18258.868320000001</v>
      </c>
      <c r="D625" s="8">
        <f t="shared" si="47"/>
        <v>1616102.6546599993</v>
      </c>
      <c r="E625" s="8">
        <f>SUMIFS($C$2:C625, $A$2:A625, A625)</f>
        <v>1574027.1039599993</v>
      </c>
      <c r="F625" s="10">
        <f t="shared" si="48"/>
        <v>0.97396480317715217</v>
      </c>
      <c r="G625" t="str">
        <f t="shared" si="49"/>
        <v>C</v>
      </c>
    </row>
    <row r="626" spans="1:7" x14ac:dyDescent="0.3">
      <c r="A626" t="str">
        <f t="shared" si="51"/>
        <v>Printers</v>
      </c>
      <c r="B626" t="s">
        <v>777</v>
      </c>
      <c r="C626" s="8">
        <v>10666.229420000001</v>
      </c>
      <c r="D626" s="8">
        <f t="shared" si="47"/>
        <v>1616102.6546599993</v>
      </c>
      <c r="E626" s="8">
        <f>SUMIFS($C$2:C626, $A$2:A626, A626)</f>
        <v>1584693.3333799993</v>
      </c>
      <c r="F626" s="10">
        <f t="shared" si="48"/>
        <v>0.9805647734137235</v>
      </c>
      <c r="G626" t="str">
        <f t="shared" si="49"/>
        <v>C</v>
      </c>
    </row>
    <row r="627" spans="1:7" x14ac:dyDescent="0.3">
      <c r="A627" t="str">
        <f t="shared" si="51"/>
        <v>Printers</v>
      </c>
      <c r="B627" t="s">
        <v>1333</v>
      </c>
      <c r="C627" s="8">
        <v>7466.3063999999986</v>
      </c>
      <c r="D627" s="8">
        <f t="shared" si="47"/>
        <v>1616102.6546599993</v>
      </c>
      <c r="E627" s="8">
        <f>SUMIFS($C$2:C627, $A$2:A627, A627)</f>
        <v>1592159.6397799992</v>
      </c>
      <c r="F627" s="10">
        <f t="shared" si="48"/>
        <v>0.98518471904556248</v>
      </c>
      <c r="G627" t="str">
        <f t="shared" si="49"/>
        <v>C</v>
      </c>
    </row>
    <row r="628" spans="1:7" x14ac:dyDescent="0.3">
      <c r="A628" t="str">
        <f t="shared" si="51"/>
        <v>Printers</v>
      </c>
      <c r="B628" t="s">
        <v>1330</v>
      </c>
      <c r="C628" s="8">
        <v>4409.5168800000001</v>
      </c>
      <c r="D628" s="8">
        <f t="shared" si="47"/>
        <v>1616102.6546599993</v>
      </c>
      <c r="E628" s="8">
        <f>SUMIFS($C$2:C628, $A$2:A628, A628)</f>
        <v>1596569.1566599992</v>
      </c>
      <c r="F628" s="10">
        <f t="shared" si="48"/>
        <v>0.98791320715693665</v>
      </c>
      <c r="G628" t="str">
        <f t="shared" si="49"/>
        <v>C</v>
      </c>
    </row>
    <row r="629" spans="1:7" x14ac:dyDescent="0.3">
      <c r="A629" t="str">
        <f t="shared" si="51"/>
        <v>Printers</v>
      </c>
      <c r="B629" t="s">
        <v>1088</v>
      </c>
      <c r="C629" s="8">
        <v>1122.0896000000002</v>
      </c>
      <c r="D629" s="8">
        <f t="shared" si="47"/>
        <v>1616102.6546599993</v>
      </c>
      <c r="E629" s="8">
        <f>SUMIFS($C$2:C629, $A$2:A629, A629)</f>
        <v>1597691.2462599992</v>
      </c>
      <c r="F629" s="10">
        <f t="shared" si="48"/>
        <v>0.98860752542735375</v>
      </c>
      <c r="G629" t="str">
        <f t="shared" si="49"/>
        <v>C</v>
      </c>
    </row>
    <row r="630" spans="1:7" x14ac:dyDescent="0.3">
      <c r="A630" t="str">
        <f t="shared" si="51"/>
        <v>Printers</v>
      </c>
      <c r="B630" t="s">
        <v>1148</v>
      </c>
      <c r="C630" s="8">
        <v>18411.4084</v>
      </c>
      <c r="D630" s="8">
        <f t="shared" si="47"/>
        <v>1616102.6546599993</v>
      </c>
      <c r="E630" s="8">
        <f>SUMIFS($C$2:C630, $A$2:A630, A630)</f>
        <v>1616102.6546599993</v>
      </c>
      <c r="F630" s="10">
        <f t="shared" si="48"/>
        <v>1</v>
      </c>
      <c r="G630" t="str">
        <f t="shared" si="49"/>
        <v>C</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16240-D5AA-45AA-8689-B0F5F1D3C8CC}">
  <dimension ref="A1:A7"/>
  <sheetViews>
    <sheetView tabSelected="1" workbookViewId="0">
      <selection activeCell="D13" sqref="D13"/>
    </sheetView>
  </sheetViews>
  <sheetFormatPr defaultRowHeight="14.4" x14ac:dyDescent="0.3"/>
  <sheetData>
    <row r="1" spans="1:1" x14ac:dyDescent="0.3">
      <c r="A1" t="s">
        <v>1489</v>
      </c>
    </row>
    <row r="2" spans="1:1" x14ac:dyDescent="0.3">
      <c r="A2" t="s">
        <v>1490</v>
      </c>
    </row>
    <row r="3" spans="1:1" x14ac:dyDescent="0.3">
      <c r="A3" t="s">
        <v>1491</v>
      </c>
    </row>
    <row r="4" spans="1:1" x14ac:dyDescent="0.3">
      <c r="A4" t="s">
        <v>1492</v>
      </c>
    </row>
    <row r="5" spans="1:1" x14ac:dyDescent="0.3">
      <c r="A5" t="s">
        <v>1493</v>
      </c>
    </row>
    <row r="6" spans="1:1" x14ac:dyDescent="0.3">
      <c r="A6" t="s">
        <v>1494</v>
      </c>
    </row>
    <row r="7" spans="1:1" x14ac:dyDescent="0.3">
      <c r="A7" t="s">
        <v>1495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Data</vt:lpstr>
      <vt:lpstr>Brief</vt:lpstr>
      <vt:lpstr>Staging</vt:lpstr>
      <vt:lpstr>Calculations</vt:lpstr>
      <vt:lpstr>Region hierarchy</vt:lpstr>
      <vt:lpstr>Priceband</vt:lpstr>
      <vt:lpstr>standardised dimensions</vt:lpstr>
      <vt:lpstr>Monthly Revenue</vt:lpstr>
      <vt:lpstr>Sheet3</vt:lpstr>
      <vt:lpstr>Revenueorder</vt:lpstr>
      <vt:lpstr>salesperson</vt:lpstr>
      <vt:lpstr>grossprofitorder</vt:lpstr>
      <vt:lpstr>channel mix</vt:lpstr>
      <vt:lpstr>Sheet12</vt:lpstr>
      <vt:lpstr>profit by region&amp;channel</vt:lpstr>
      <vt:lpstr>Dashboard</vt:lpstr>
      <vt:lpstr>Sheet19</vt:lpstr>
      <vt:lpstr>Sheet21</vt:lpstr>
      <vt:lpstr>Table</vt:lpstr>
      <vt:lpstr>ABC analysis</vt:lpstr>
      <vt:lpstr>Sheet22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Brigid Chepkemoi</dc:creator>
  <cp:lastModifiedBy>isaac izzoh</cp:lastModifiedBy>
  <dcterms:created xsi:type="dcterms:W3CDTF">2025-09-28T10:49:35Z</dcterms:created>
  <dcterms:modified xsi:type="dcterms:W3CDTF">2025-10-04T12:57:12Z</dcterms:modified>
</cp:coreProperties>
</file>