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os\Estudo excel dio\"/>
    </mc:Choice>
  </mc:AlternateContent>
  <xr:revisionPtr revIDLastSave="0" documentId="13_ncr:1_{58180F34-0F94-4FC7-B0D6-D507842EF2FF}" xr6:coauthVersionLast="47" xr6:coauthVersionMax="47" xr10:uidLastSave="{00000000-0000-0000-0000-000000000000}"/>
  <bookViews>
    <workbookView xWindow="-110" yWindow="-110" windowWidth="19420" windowHeight="10300" tabRatio="14" xr2:uid="{11453B9E-8785-4E97-9353-9687E71305E5}"/>
  </bookViews>
  <sheets>
    <sheet name="INVEST" sheetId="1" r:id="rId1"/>
    <sheet name="Planilha2" sheetId="2" r:id="rId2"/>
  </sheets>
  <definedNames>
    <definedName name="aporte">INVEST!$D$17</definedName>
    <definedName name="patrimonio">INVEST!$D$20</definedName>
    <definedName name="qtd_anos">INVEST!$D$18</definedName>
    <definedName name="Rendimento_carteira">INVEST!$D$13</definedName>
    <definedName name="salario">INVEST!$D$12</definedName>
    <definedName name="sugestao_investimento">INVEST!$D$14</definedName>
    <definedName name="taxa_mensal">INVEST!$D$19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37" i="1"/>
  <c r="C38" i="1"/>
  <c r="C39" i="1"/>
  <c r="C40" i="1"/>
  <c r="C41" i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5" i="1"/>
  <c r="D25" i="1" s="1"/>
  <c r="C26" i="1"/>
  <c r="D26" i="1" s="1"/>
  <c r="C27" i="1"/>
  <c r="D27" i="1" s="1"/>
  <c r="C28" i="1"/>
  <c r="D28" i="1" s="1"/>
  <c r="C24" i="1"/>
  <c r="D24" i="1" s="1"/>
  <c r="D37" i="1" l="1"/>
  <c r="D39" i="1"/>
  <c r="D41" i="1"/>
  <c r="D38" i="1"/>
  <c r="D36" i="1"/>
  <c r="D40" i="1"/>
  <c r="D42" i="1" l="1"/>
</calcChain>
</file>

<file path=xl/sharedStrings.xml><?xml version="1.0" encoding="utf-8"?>
<sst xmlns="http://schemas.openxmlformats.org/spreadsheetml/2006/main" count="73" uniqueCount="36">
  <si>
    <t>Quanto investir por mês ?</t>
  </si>
  <si>
    <t>Por quantos Anos ?</t>
  </si>
  <si>
    <t>Taxa de Rendimento mensal ?</t>
  </si>
  <si>
    <t>Dividendos mensais ?</t>
  </si>
  <si>
    <t>INVESTIMENTO MENSAL</t>
  </si>
  <si>
    <t>Patrimônio acumulado terei ?</t>
  </si>
  <si>
    <t>Quanto em 2 anos ?</t>
  </si>
  <si>
    <t>Quanto em 10 ano ?</t>
  </si>
  <si>
    <t>Quanto em 20 anos ?</t>
  </si>
  <si>
    <t>Quanto em 5 anos ?</t>
  </si>
  <si>
    <t>Quanto em 30 anos ?</t>
  </si>
  <si>
    <t>Cenários</t>
  </si>
  <si>
    <t>Dividendo</t>
  </si>
  <si>
    <t>Rendimento Carteira</t>
  </si>
  <si>
    <t>Salário</t>
  </si>
  <si>
    <t>PERFIL</t>
  </si>
  <si>
    <t>AGRESSIVO</t>
  </si>
  <si>
    <t>CONSERVADOR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</si>
  <si>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</si>
  <si>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</si>
  <si>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</si>
  <si>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</si>
  <si>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</si>
  <si>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</si>
  <si>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</si>
  <si>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</si>
  <si>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</si>
  <si>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</si>
  <si>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</si>
  <si>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TIPOS DE FII</t>
  </si>
  <si>
    <t>%</t>
  </si>
  <si>
    <t>CHAVE</t>
  </si>
  <si>
    <t>MODERADO-TIJOLO</t>
  </si>
  <si>
    <t>AJUSTES</t>
  </si>
  <si>
    <t>Sugestão de Investimento (20%)</t>
  </si>
  <si>
    <t>Insira os valores correspondentes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</si>
</sst>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Times New Roman"/>
      <family val="1"/>
    </font>
    <font>
      <sz val="16"/>
      <color theme="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b/>
      <sz val="7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759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1" applyNumberFormat="0" applyFill="0" applyAlignment="0" applyProtection="0"/>
  </cellStyleXfs>
  <cellXfs count="65">
    <xf numFmtId="0" fontId="0" fillId="0" borderId="0" xfId="0"/>
    <xf numFmtId="0" fontId="0" fillId="0" borderId="4" xfId="0" applyBorder="1"/>
    <xf numFmtId="0" fontId="0" fillId="0" borderId="6" xfId="0" applyBorder="1"/>
    <xf numFmtId="9" fontId="0" fillId="0" borderId="5" xfId="0" applyNumberFormat="1" applyBorder="1"/>
    <xf numFmtId="0" fontId="6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2" borderId="0" xfId="2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/>
    <xf numFmtId="0" fontId="0" fillId="0" borderId="34" xfId="0" applyBorder="1" applyAlignment="1">
      <alignment horizontal="center" vertical="center"/>
    </xf>
    <xf numFmtId="9" fontId="2" fillId="2" borderId="0" xfId="2" applyNumberFormat="1"/>
    <xf numFmtId="0" fontId="0" fillId="0" borderId="2" xfId="0" applyBorder="1"/>
    <xf numFmtId="9" fontId="0" fillId="0" borderId="3" xfId="0" applyNumberFormat="1" applyBorder="1"/>
    <xf numFmtId="9" fontId="0" fillId="0" borderId="7" xfId="0" applyNumberFormat="1" applyBorder="1"/>
    <xf numFmtId="0" fontId="5" fillId="7" borderId="2" xfId="0" applyFont="1" applyFill="1" applyBorder="1"/>
    <xf numFmtId="0" fontId="5" fillId="7" borderId="10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8" borderId="0" xfId="0" applyFont="1" applyFill="1"/>
    <xf numFmtId="0" fontId="5" fillId="3" borderId="10" xfId="0" applyFont="1" applyFill="1" applyBorder="1"/>
    <xf numFmtId="0" fontId="8" fillId="8" borderId="0" xfId="0" applyFont="1" applyFill="1"/>
    <xf numFmtId="8" fontId="10" fillId="9" borderId="27" xfId="0" applyNumberFormat="1" applyFont="1" applyFill="1" applyBorder="1" applyAlignment="1">
      <alignment horizontal="center" vertical="center"/>
    </xf>
    <xf numFmtId="8" fontId="10" fillId="9" borderId="30" xfId="0" applyNumberFormat="1" applyFont="1" applyFill="1" applyBorder="1" applyAlignment="1">
      <alignment horizontal="center" vertical="center"/>
    </xf>
    <xf numFmtId="164" fontId="8" fillId="9" borderId="20" xfId="0" applyNumberFormat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indent="3"/>
    </xf>
    <xf numFmtId="8" fontId="8" fillId="4" borderId="8" xfId="0" applyNumberFormat="1" applyFont="1" applyFill="1" applyBorder="1" applyAlignment="1">
      <alignment horizontal="center"/>
    </xf>
    <xf numFmtId="8" fontId="8" fillId="4" borderId="12" xfId="0" applyNumberFormat="1" applyFont="1" applyFill="1" applyBorder="1" applyAlignment="1">
      <alignment horizontal="center"/>
    </xf>
    <xf numFmtId="0" fontId="9" fillId="4" borderId="13" xfId="0" applyFont="1" applyFill="1" applyBorder="1" applyAlignment="1">
      <alignment horizontal="left" indent="3"/>
    </xf>
    <xf numFmtId="8" fontId="8" fillId="4" borderId="9" xfId="0" applyNumberFormat="1" applyFont="1" applyFill="1" applyBorder="1" applyAlignment="1">
      <alignment horizontal="center"/>
    </xf>
    <xf numFmtId="0" fontId="9" fillId="4" borderId="14" xfId="0" applyFont="1" applyFill="1" applyBorder="1" applyAlignment="1">
      <alignment horizontal="left" indent="3"/>
    </xf>
    <xf numFmtId="8" fontId="8" fillId="4" borderId="15" xfId="0" applyNumberFormat="1" applyFont="1" applyFill="1" applyBorder="1" applyAlignment="1">
      <alignment horizontal="center"/>
    </xf>
    <xf numFmtId="8" fontId="8" fillId="4" borderId="21" xfId="0" applyNumberFormat="1" applyFont="1" applyFill="1" applyBorder="1" applyAlignment="1">
      <alignment horizontal="center"/>
    </xf>
    <xf numFmtId="0" fontId="8" fillId="4" borderId="0" xfId="0" applyFont="1" applyFill="1"/>
    <xf numFmtId="164" fontId="8" fillId="4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/>
    <xf numFmtId="164" fontId="5" fillId="6" borderId="0" xfId="0" applyNumberFormat="1" applyFont="1" applyFill="1"/>
    <xf numFmtId="0" fontId="8" fillId="5" borderId="0" xfId="0" applyFont="1" applyFill="1" applyAlignment="1">
      <alignment horizontal="center" vertical="center"/>
    </xf>
    <xf numFmtId="9" fontId="8" fillId="5" borderId="0" xfId="0" applyNumberFormat="1" applyFont="1" applyFill="1"/>
    <xf numFmtId="164" fontId="8" fillId="5" borderId="0" xfId="0" applyNumberFormat="1" applyFont="1" applyFill="1"/>
    <xf numFmtId="0" fontId="3" fillId="10" borderId="1" xfId="3" applyFill="1"/>
    <xf numFmtId="164" fontId="8" fillId="9" borderId="17" xfId="0" applyNumberFormat="1" applyFont="1" applyFill="1" applyBorder="1" applyAlignment="1" applyProtection="1">
      <alignment horizontal="center" vertical="center"/>
      <protection locked="0"/>
    </xf>
    <xf numFmtId="0" fontId="3" fillId="10" borderId="1" xfId="3" applyFill="1" applyAlignment="1" applyProtection="1">
      <alignment horizontal="center" vertical="center"/>
      <protection locked="0"/>
    </xf>
    <xf numFmtId="10" fontId="8" fillId="9" borderId="19" xfId="0" applyNumberFormat="1" applyFont="1" applyFill="1" applyBorder="1" applyAlignment="1" applyProtection="1">
      <alignment horizontal="center" vertical="center"/>
      <protection locked="0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10" fontId="10" fillId="9" borderId="27" xfId="0" applyNumberFormat="1" applyFont="1" applyFill="1" applyBorder="1" applyAlignment="1" applyProtection="1">
      <alignment horizontal="center" vertical="center"/>
      <protection locked="0"/>
    </xf>
    <xf numFmtId="0" fontId="11" fillId="3" borderId="3" xfId="0" applyFont="1" applyFill="1" applyBorder="1" applyAlignment="1">
      <alignment horizontal="left" vertical="center" wrapText="1"/>
    </xf>
    <xf numFmtId="164" fontId="10" fillId="9" borderId="27" xfId="1" applyNumberFormat="1" applyFont="1" applyFill="1" applyBorder="1" applyAlignment="1" applyProtection="1">
      <alignment horizontal="center" vertical="center"/>
      <protection locked="0"/>
    </xf>
    <xf numFmtId="0" fontId="9" fillId="4" borderId="25" xfId="0" applyFont="1" applyFill="1" applyBorder="1" applyAlignment="1">
      <alignment horizontal="left" indent="3"/>
    </xf>
    <xf numFmtId="0" fontId="9" fillId="4" borderId="26" xfId="0" applyFont="1" applyFill="1" applyBorder="1" applyAlignment="1">
      <alignment horizontal="left" indent="3"/>
    </xf>
    <xf numFmtId="0" fontId="9" fillId="4" borderId="28" xfId="0" applyFont="1" applyFill="1" applyBorder="1" applyAlignment="1">
      <alignment horizontal="left" indent="3"/>
    </xf>
    <xf numFmtId="0" fontId="9" fillId="4" borderId="29" xfId="0" applyFont="1" applyFill="1" applyBorder="1" applyAlignment="1">
      <alignment horizontal="left" indent="3"/>
    </xf>
    <xf numFmtId="0" fontId="6" fillId="3" borderId="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left" indent="3"/>
    </xf>
    <xf numFmtId="0" fontId="9" fillId="9" borderId="31" xfId="0" applyFont="1" applyFill="1" applyBorder="1" applyAlignment="1">
      <alignment horizontal="left" indent="3"/>
    </xf>
    <xf numFmtId="0" fontId="9" fillId="9" borderId="18" xfId="0" applyFont="1" applyFill="1" applyBorder="1" applyAlignment="1">
      <alignment horizontal="left" indent="3"/>
    </xf>
    <xf numFmtId="0" fontId="9" fillId="9" borderId="32" xfId="0" applyFont="1" applyFill="1" applyBorder="1" applyAlignment="1">
      <alignment horizontal="left" indent="3"/>
    </xf>
    <xf numFmtId="0" fontId="9" fillId="4" borderId="22" xfId="0" applyFont="1" applyFill="1" applyBorder="1" applyAlignment="1">
      <alignment horizontal="left" indent="3"/>
    </xf>
    <xf numFmtId="0" fontId="9" fillId="4" borderId="33" xfId="0" applyFont="1" applyFill="1" applyBorder="1" applyAlignment="1">
      <alignment horizontal="left" indent="3"/>
    </xf>
    <xf numFmtId="0" fontId="9" fillId="9" borderId="23" xfId="0" applyFont="1" applyFill="1" applyBorder="1" applyAlignment="1">
      <alignment horizontal="left" indent="3"/>
    </xf>
    <xf numFmtId="0" fontId="9" fillId="9" borderId="24" xfId="0" applyFont="1" applyFill="1" applyBorder="1" applyAlignment="1">
      <alignment horizontal="left" indent="3"/>
    </xf>
    <xf numFmtId="0" fontId="9" fillId="9" borderId="25" xfId="0" applyFont="1" applyFill="1" applyBorder="1" applyAlignment="1">
      <alignment horizontal="left" indent="3"/>
    </xf>
    <xf numFmtId="0" fontId="9" fillId="9" borderId="26" xfId="0" applyFont="1" applyFill="1" applyBorder="1" applyAlignment="1">
      <alignment horizontal="left" indent="3"/>
    </xf>
  </cellXfs>
  <cellStyles count="4">
    <cellStyle name="Célula Vinculada" xfId="3" builtinId="24"/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175957"/>
      <color rgb="FF000000"/>
      <color rgb="FF969D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6C21-4A68-857E-F6D20FBA8F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21-4A68-857E-F6D20FBA8F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C21-4A68-857E-F6D20FBA8F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21-4A68-857E-F6D20FBA8FD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6C21-4A68-857E-F6D20FBA8FD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21-4A68-857E-F6D20FBA8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1-4A68-857E-F6D20FBA8F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171449</xdr:colOff>
      <xdr:row>0</xdr:row>
      <xdr:rowOff>0</xdr:rowOff>
    </xdr:from>
    <xdr:to>
      <xdr:col>4</xdr:col>
      <xdr:colOff>43355</xdr:colOff>
      <xdr:row>9</xdr:row>
      <xdr:rowOff>107950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C4B461-2AC1-EB31-D4D4-58535E1F03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72" b="26683"/>
        <a:stretch>
          <a:fillRect/>
        </a:stretch>
      </xdr:blipFill>
      <xdr:spPr>
        <a:xfrm>
          <a:off x="171449" y="0"/>
          <a:ext cx="6127751" cy="1765300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42</xdr:row>
      <xdr:rowOff>82550</xdr:rowOff>
    </xdr:from>
    <xdr:to>
      <xdr:col>3</xdr:col>
      <xdr:colOff>946150</xdr:colOff>
      <xdr:row>60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AFFDDA-6BAB-2750-4560-3B2C462E6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263177</xdr:colOff>
      <xdr:row>29</xdr:row>
      <xdr:rowOff>126740</xdr:rowOff>
    </xdr:from>
    <xdr:to>
      <xdr:col>2</xdr:col>
      <xdr:colOff>469617</xdr:colOff>
      <xdr:row>30</xdr:row>
      <xdr:rowOff>165348</xdr:rowOff>
    </xdr:to>
    <xdr:pic>
      <xdr:nvPicPr>
        <xdr:cNvPr id="6" name="Gráfico 5" descr="Debate de ideias do grupo">
          <a:extLst>
            <a:ext uri="{FF2B5EF4-FFF2-40B4-BE49-F238E27FC236}">
              <a16:creationId xmlns:a16="http://schemas.microsoft.com/office/drawing/2014/main" id="{964B32E2-792D-A6D1-28BD-18EB2BD50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19901" y="6016912"/>
          <a:ext cx="206440" cy="222539"/>
        </a:xfrm>
        <a:prstGeom prst="rect">
          <a:avLst/>
        </a:prstGeom>
      </xdr:spPr>
    </xdr:pic>
    <xdr:clientData/>
  </xdr:twoCellAnchor>
  <xdr:twoCellAnchor>
    <xdr:from>
      <xdr:col>2</xdr:col>
      <xdr:colOff>455448</xdr:colOff>
      <xdr:row>30</xdr:row>
      <xdr:rowOff>39414</xdr:rowOff>
    </xdr:from>
    <xdr:to>
      <xdr:col>2</xdr:col>
      <xdr:colOff>1436414</xdr:colOff>
      <xdr:row>30</xdr:row>
      <xdr:rowOff>162035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8AEA4A3-C108-1836-B2A6-366325F3800E}"/>
            </a:ext>
          </a:extLst>
        </xdr:cNvPr>
        <xdr:cNvSpPr txBox="1"/>
      </xdr:nvSpPr>
      <xdr:spPr>
        <a:xfrm>
          <a:off x="4112172" y="6113517"/>
          <a:ext cx="980966" cy="122621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700">
              <a:solidFill>
                <a:schemeClr val="bg1"/>
              </a:solidFill>
            </a:rPr>
            <a:t>Selecione</a:t>
          </a:r>
          <a:r>
            <a:rPr lang="pt-BR" sz="700" baseline="0">
              <a:solidFill>
                <a:schemeClr val="bg1"/>
              </a:solidFill>
            </a:rPr>
            <a:t> o seu perfil</a:t>
          </a:r>
          <a:endParaRPr lang="pt-BR" sz="7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1344448</xdr:colOff>
      <xdr:row>30</xdr:row>
      <xdr:rowOff>61311</xdr:rowOff>
    </xdr:from>
    <xdr:to>
      <xdr:col>2</xdr:col>
      <xdr:colOff>1427655</xdr:colOff>
      <xdr:row>30</xdr:row>
      <xdr:rowOff>153276</xdr:rowOff>
    </xdr:to>
    <xdr:sp macro="" textlink="">
      <xdr:nvSpPr>
        <xdr:cNvPr id="10" name="Seta: Divisa 9">
          <a:extLst>
            <a:ext uri="{FF2B5EF4-FFF2-40B4-BE49-F238E27FC236}">
              <a16:creationId xmlns:a16="http://schemas.microsoft.com/office/drawing/2014/main" id="{AA0EA9C0-D317-28BD-0F01-161AA155F057}"/>
            </a:ext>
          </a:extLst>
        </xdr:cNvPr>
        <xdr:cNvSpPr/>
      </xdr:nvSpPr>
      <xdr:spPr>
        <a:xfrm rot="5400000">
          <a:off x="4996793" y="6139793"/>
          <a:ext cx="91965" cy="83207"/>
        </a:xfrm>
        <a:prstGeom prst="chevr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908049</xdr:colOff>
      <xdr:row>10</xdr:row>
      <xdr:rowOff>10075</xdr:rowOff>
    </xdr:from>
    <xdr:to>
      <xdr:col>3</xdr:col>
      <xdr:colOff>963883</xdr:colOff>
      <xdr:row>10</xdr:row>
      <xdr:rowOff>139701</xdr:rowOff>
    </xdr:to>
    <xdr:sp macro="" textlink="">
      <xdr:nvSpPr>
        <xdr:cNvPr id="13" name="Seta: Divisa 12">
          <a:extLst>
            <a:ext uri="{FF2B5EF4-FFF2-40B4-BE49-F238E27FC236}">
              <a16:creationId xmlns:a16="http://schemas.microsoft.com/office/drawing/2014/main" id="{FC15D0F8-458B-E744-90A7-F812BDBA68E8}"/>
            </a:ext>
          </a:extLst>
        </xdr:cNvPr>
        <xdr:cNvSpPr/>
      </xdr:nvSpPr>
      <xdr:spPr>
        <a:xfrm rot="5400000">
          <a:off x="6135303" y="1894821"/>
          <a:ext cx="129626" cy="55834"/>
        </a:xfrm>
        <a:prstGeom prst="chevron">
          <a:avLst>
            <a:gd name="adj" fmla="val 50001"/>
          </a:avLst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900043</xdr:colOff>
      <xdr:row>15</xdr:row>
      <xdr:rowOff>20586</xdr:rowOff>
    </xdr:from>
    <xdr:to>
      <xdr:col>3</xdr:col>
      <xdr:colOff>967823</xdr:colOff>
      <xdr:row>15</xdr:row>
      <xdr:rowOff>154610</xdr:rowOff>
    </xdr:to>
    <xdr:sp macro="" textlink="">
      <xdr:nvSpPr>
        <xdr:cNvPr id="14" name="Seta: Divisa 13">
          <a:extLst>
            <a:ext uri="{FF2B5EF4-FFF2-40B4-BE49-F238E27FC236}">
              <a16:creationId xmlns:a16="http://schemas.microsoft.com/office/drawing/2014/main" id="{D5691E22-18A9-4458-94E1-38569999DDC4}"/>
            </a:ext>
          </a:extLst>
        </xdr:cNvPr>
        <xdr:cNvSpPr/>
      </xdr:nvSpPr>
      <xdr:spPr>
        <a:xfrm rot="5400000">
          <a:off x="6129138" y="2936056"/>
          <a:ext cx="134024" cy="67780"/>
        </a:xfrm>
        <a:prstGeom prst="chevron">
          <a:avLst>
            <a:gd name="adj" fmla="val 50001"/>
          </a:avLst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FB9C-9353-40AF-9E99-AD103957BDDD}">
  <dimension ref="A10:H67"/>
  <sheetViews>
    <sheetView showGridLines="0" showRowColHeaders="0" tabSelected="1" zoomScale="115" zoomScaleNormal="115" workbookViewId="0">
      <selection activeCell="F17" sqref="F17"/>
    </sheetView>
  </sheetViews>
  <sheetFormatPr defaultColWidth="0" defaultRowHeight="14.5" x14ac:dyDescent="0.35"/>
  <cols>
    <col min="1" max="1" width="3.08984375" style="19" customWidth="1"/>
    <col min="2" max="2" width="49.26953125" style="19" customWidth="1"/>
    <col min="3" max="3" width="23" style="19" customWidth="1"/>
    <col min="4" max="4" width="14.1796875" style="19" customWidth="1"/>
    <col min="5" max="5" width="2.6328125" style="19" customWidth="1"/>
    <col min="6" max="6" width="2.08984375" style="19" customWidth="1"/>
    <col min="7" max="7" width="1.7265625" style="19" customWidth="1"/>
    <col min="8" max="8" width="2" style="19" customWidth="1"/>
    <col min="9" max="11" width="8.7265625" style="19" hidden="1" customWidth="1"/>
    <col min="12" max="16384" width="8.7265625" style="19" hidden="1"/>
  </cols>
  <sheetData>
    <row r="10" spans="2:4" ht="15" thickBot="1" x14ac:dyDescent="0.4"/>
    <row r="11" spans="2:4" ht="20" x14ac:dyDescent="0.35">
      <c r="B11" s="53" t="s">
        <v>33</v>
      </c>
      <c r="C11" s="54"/>
      <c r="D11" s="47" t="s">
        <v>35</v>
      </c>
    </row>
    <row r="12" spans="2:4" ht="15.5" x14ac:dyDescent="0.35">
      <c r="B12" s="55" t="s">
        <v>14</v>
      </c>
      <c r="C12" s="56"/>
      <c r="D12" s="42">
        <v>1000</v>
      </c>
    </row>
    <row r="13" spans="2:4" ht="15.5" x14ac:dyDescent="0.35">
      <c r="B13" s="57" t="s">
        <v>13</v>
      </c>
      <c r="C13" s="58"/>
      <c r="D13" s="44">
        <v>6.0000000000000001E-3</v>
      </c>
    </row>
    <row r="14" spans="2:4" ht="16" thickBot="1" x14ac:dyDescent="0.4">
      <c r="B14" s="59" t="s">
        <v>34</v>
      </c>
      <c r="C14" s="60"/>
      <c r="D14" s="24">
        <f>D12*20%</f>
        <v>200</v>
      </c>
    </row>
    <row r="15" spans="2:4" ht="15" thickBot="1" x14ac:dyDescent="0.4"/>
    <row r="16" spans="2:4" ht="29" customHeight="1" thickBot="1" x14ac:dyDescent="0.4">
      <c r="B16" s="53" t="s">
        <v>4</v>
      </c>
      <c r="C16" s="54"/>
      <c r="D16" s="47" t="s">
        <v>35</v>
      </c>
    </row>
    <row r="17" spans="1:4" ht="16" thickBot="1" x14ac:dyDescent="0.4">
      <c r="B17" s="61" t="s">
        <v>0</v>
      </c>
      <c r="C17" s="62"/>
      <c r="D17" s="48">
        <v>200</v>
      </c>
    </row>
    <row r="18" spans="1:4" ht="16" thickBot="1" x14ac:dyDescent="0.4">
      <c r="B18" s="63" t="s">
        <v>1</v>
      </c>
      <c r="C18" s="64"/>
      <c r="D18" s="45">
        <v>5</v>
      </c>
    </row>
    <row r="19" spans="1:4" ht="16" thickBot="1" x14ac:dyDescent="0.4">
      <c r="B19" s="63" t="s">
        <v>2</v>
      </c>
      <c r="C19" s="64"/>
      <c r="D19" s="46">
        <v>1.0789999999999999E-2</v>
      </c>
    </row>
    <row r="20" spans="1:4" ht="16" thickBot="1" x14ac:dyDescent="0.4">
      <c r="B20" s="49" t="s">
        <v>5</v>
      </c>
      <c r="C20" s="50"/>
      <c r="D20" s="22">
        <f>FV(taxa_mensal,qtd_anos*12,aporte*-1)</f>
        <v>16755.382799697527</v>
      </c>
    </row>
    <row r="21" spans="1:4" ht="16" thickBot="1" x14ac:dyDescent="0.4">
      <c r="B21" s="51" t="s">
        <v>3</v>
      </c>
      <c r="C21" s="52"/>
      <c r="D21" s="23">
        <f>patrimonio*Rendimento_carteira</f>
        <v>100.53229679818516</v>
      </c>
    </row>
    <row r="22" spans="1:4" ht="15" thickBot="1" x14ac:dyDescent="0.4"/>
    <row r="23" spans="1:4" ht="20.5" x14ac:dyDescent="0.35">
      <c r="B23" s="4" t="s">
        <v>11</v>
      </c>
      <c r="C23" s="20"/>
      <c r="D23" s="5" t="s">
        <v>12</v>
      </c>
    </row>
    <row r="24" spans="1:4" ht="15.5" x14ac:dyDescent="0.35">
      <c r="A24" s="21">
        <v>2</v>
      </c>
      <c r="B24" s="25" t="s">
        <v>6</v>
      </c>
      <c r="C24" s="26">
        <f>FV($D$19,$A24*12,$D$17*-1)</f>
        <v>5445.5254595290435</v>
      </c>
      <c r="D24" s="27">
        <f>C24*Rendimento_carteira</f>
        <v>32.673152757174265</v>
      </c>
    </row>
    <row r="25" spans="1:4" ht="15.5" x14ac:dyDescent="0.35">
      <c r="A25" s="21">
        <v>5</v>
      </c>
      <c r="B25" s="28" t="s">
        <v>9</v>
      </c>
      <c r="C25" s="29">
        <f>FV($D$19,$A25*12,$D$17*-1)</f>
        <v>16755.382799697527</v>
      </c>
      <c r="D25" s="27">
        <f>C25*Rendimento_carteira</f>
        <v>100.53229679818516</v>
      </c>
    </row>
    <row r="26" spans="1:4" ht="15.5" x14ac:dyDescent="0.35">
      <c r="A26" s="21">
        <v>10</v>
      </c>
      <c r="B26" s="28" t="s">
        <v>7</v>
      </c>
      <c r="C26" s="29">
        <f>FV($D$19,$A26*12,$D$17*-1)</f>
        <v>48656.842506034438</v>
      </c>
      <c r="D26" s="27">
        <f>C26*Rendimento_carteira</f>
        <v>291.94105503620665</v>
      </c>
    </row>
    <row r="27" spans="1:4" ht="15.5" x14ac:dyDescent="0.35">
      <c r="A27" s="21">
        <v>20</v>
      </c>
      <c r="B27" s="28" t="s">
        <v>8</v>
      </c>
      <c r="C27" s="29">
        <f>FV($D$19,$A27*12,$D$17*-1)</f>
        <v>225039.68001941612</v>
      </c>
      <c r="D27" s="27">
        <f>C27*Rendimento_carteira</f>
        <v>1350.2380801164968</v>
      </c>
    </row>
    <row r="28" spans="1:4" ht="16" thickBot="1" x14ac:dyDescent="0.4">
      <c r="A28" s="21">
        <v>30</v>
      </c>
      <c r="B28" s="30" t="s">
        <v>10</v>
      </c>
      <c r="C28" s="31">
        <f>FV($D$19,$A28*12,$D$17*-1)</f>
        <v>864433.93100094295</v>
      </c>
      <c r="D28" s="32">
        <f>C28*Rendimento_carteira</f>
        <v>5186.6035860056581</v>
      </c>
    </row>
    <row r="32" spans="1:4" ht="15" thickBot="1" x14ac:dyDescent="0.4">
      <c r="B32" s="41" t="s">
        <v>15</v>
      </c>
      <c r="C32" s="43" t="s">
        <v>16</v>
      </c>
      <c r="D32" s="41"/>
    </row>
    <row r="33" spans="2:4" ht="15" thickTop="1" x14ac:dyDescent="0.35">
      <c r="B33" s="33" t="s">
        <v>19</v>
      </c>
      <c r="C33" s="34">
        <f>aporte</f>
        <v>200</v>
      </c>
      <c r="D33" s="33"/>
    </row>
    <row r="35" spans="2:4" x14ac:dyDescent="0.35">
      <c r="B35" s="35" t="s">
        <v>20</v>
      </c>
      <c r="C35" s="35" t="s">
        <v>21</v>
      </c>
      <c r="D35" s="35" t="s">
        <v>22</v>
      </c>
    </row>
    <row r="36" spans="2:4" x14ac:dyDescent="0.35">
      <c r="B36" s="38" t="s">
        <v>23</v>
      </c>
      <c r="C36" s="39">
        <f>VLOOKUP($C$32&amp;"-"&amp;B36,Planilha2!$A:$D,4,FALSE)</f>
        <v>0.5</v>
      </c>
      <c r="D36" s="40">
        <f>C36*$C$33</f>
        <v>100</v>
      </c>
    </row>
    <row r="37" spans="2:4" x14ac:dyDescent="0.35">
      <c r="B37" s="38" t="s">
        <v>24</v>
      </c>
      <c r="C37" s="39">
        <f>VLOOKUP($C$32&amp;"-"&amp;B37,Planilha2!$A:$D,4,FALSE)</f>
        <v>0.1</v>
      </c>
      <c r="D37" s="40">
        <f t="shared" ref="D37:D41" si="0">C37*$C$33</f>
        <v>20</v>
      </c>
    </row>
    <row r="38" spans="2:4" x14ac:dyDescent="0.35">
      <c r="B38" s="38" t="s">
        <v>25</v>
      </c>
      <c r="C38" s="39">
        <f>VLOOKUP($C$32&amp;"-"&amp;B38,Planilha2!$A:$D,4,FALSE)</f>
        <v>0.05</v>
      </c>
      <c r="D38" s="40">
        <f t="shared" si="0"/>
        <v>10</v>
      </c>
    </row>
    <row r="39" spans="2:4" x14ac:dyDescent="0.35">
      <c r="B39" s="38" t="s">
        <v>26</v>
      </c>
      <c r="C39" s="39">
        <f>VLOOKUP($C$32&amp;"-"&amp;B39,Planilha2!$A:$D,4,FALSE)</f>
        <v>0.05</v>
      </c>
      <c r="D39" s="40">
        <f t="shared" si="0"/>
        <v>10</v>
      </c>
    </row>
    <row r="40" spans="2:4" x14ac:dyDescent="0.35">
      <c r="B40" s="38" t="s">
        <v>27</v>
      </c>
      <c r="C40" s="39">
        <f>VLOOKUP($C$32&amp;"-"&amp;B40,Planilha2!$A:$D,4,FALSE)</f>
        <v>0.2</v>
      </c>
      <c r="D40" s="40">
        <f t="shared" si="0"/>
        <v>40</v>
      </c>
    </row>
    <row r="41" spans="2:4" x14ac:dyDescent="0.35">
      <c r="B41" s="38" t="s">
        <v>28</v>
      </c>
      <c r="C41" s="39">
        <f>VLOOKUP($C$32&amp;"-"&amp;B41,Planilha2!$A:$D,4,FALSE)</f>
        <v>0.1</v>
      </c>
      <c r="D41" s="40">
        <f t="shared" si="0"/>
        <v>20</v>
      </c>
    </row>
    <row r="42" spans="2:4" x14ac:dyDescent="0.35">
      <c r="B42" s="36"/>
      <c r="C42" s="36"/>
      <c r="D42" s="37">
        <f>SUM(D36:D41)</f>
        <v>200</v>
      </c>
    </row>
    <row r="49" s="19" customFormat="1" x14ac:dyDescent="0.35"/>
    <row r="50" s="19" customFormat="1" x14ac:dyDescent="0.35"/>
    <row r="51" s="19" customFormat="1" x14ac:dyDescent="0.35"/>
    <row r="52" s="19" customFormat="1" x14ac:dyDescent="0.35"/>
    <row r="53" s="19" customFormat="1" x14ac:dyDescent="0.35"/>
    <row r="54" s="19" customFormat="1" x14ac:dyDescent="0.35"/>
    <row r="55" s="19" customFormat="1" x14ac:dyDescent="0.35"/>
    <row r="56" s="19" customFormat="1" x14ac:dyDescent="0.35"/>
    <row r="57" s="19" customFormat="1" x14ac:dyDescent="0.35"/>
    <row r="58" s="19" customFormat="1" x14ac:dyDescent="0.35"/>
    <row r="59" s="19" customFormat="1" x14ac:dyDescent="0.35"/>
    <row r="60" s="19" customFormat="1" x14ac:dyDescent="0.35"/>
    <row r="61" s="19" customFormat="1" x14ac:dyDescent="0.35"/>
    <row r="62" s="19" customFormat="1" x14ac:dyDescent="0.35"/>
    <row r="63" s="19" customFormat="1" x14ac:dyDescent="0.35"/>
    <row r="64" s="19" customFormat="1" x14ac:dyDescent="0.35"/>
    <row r="65" s="19" customFormat="1" x14ac:dyDescent="0.35"/>
    <row r="66" s="19" customFormat="1" x14ac:dyDescent="0.35"/>
    <row r="67" s="19" customFormat="1" x14ac:dyDescent="0.35"/>
  </sheetData>
  <mergeCells count="10">
    <mergeCell ref="B20:C20"/>
    <mergeCell ref="B21:C21"/>
    <mergeCell ref="B16:C16"/>
    <mergeCell ref="B11:C11"/>
    <mergeCell ref="B12:C12"/>
    <mergeCell ref="B13:C13"/>
    <mergeCell ref="B14:C14"/>
    <mergeCell ref="B17:C17"/>
    <mergeCell ref="B18:C18"/>
    <mergeCell ref="B19:C19"/>
  </mergeCells>
  <dataValidations count="1">
    <dataValidation type="list" allowBlank="1" showInputMessage="1" showErrorMessage="1" sqref="C32" xr:uid="{B9EEFA1C-F6FD-47D0-ADFB-C2692203511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BB61-A001-4090-8330-20ED208E83A6}">
  <dimension ref="A1:H20"/>
  <sheetViews>
    <sheetView workbookViewId="0">
      <selection activeCell="F7" sqref="F7"/>
    </sheetView>
  </sheetViews>
  <sheetFormatPr defaultRowHeight="14.5" x14ac:dyDescent="0.35"/>
  <cols>
    <col min="1" max="1" width="31.36328125" bestFit="1" customWidth="1"/>
    <col min="2" max="2" width="13.6328125" bestFit="1" customWidth="1"/>
    <col min="3" max="3" width="17.7265625" bestFit="1" customWidth="1"/>
    <col min="7" max="7" width="17.6328125" bestFit="1" customWidth="1"/>
  </cols>
  <sheetData>
    <row r="1" spans="1:8" ht="15" thickBot="1" x14ac:dyDescent="0.4"/>
    <row r="2" spans="1:8" x14ac:dyDescent="0.35">
      <c r="A2" s="16" t="s">
        <v>31</v>
      </c>
      <c r="B2" s="17" t="s">
        <v>15</v>
      </c>
      <c r="C2" s="17" t="s">
        <v>29</v>
      </c>
      <c r="D2" s="18" t="s">
        <v>30</v>
      </c>
    </row>
    <row r="3" spans="1:8" x14ac:dyDescent="0.35">
      <c r="A3" s="1" t="str">
        <f>B3&amp;"-"&amp;C3</f>
        <v>CONSERVADOR-PAPEL</v>
      </c>
      <c r="B3" s="9" t="s">
        <v>17</v>
      </c>
      <c r="C3" s="9" t="s">
        <v>23</v>
      </c>
      <c r="D3" s="3">
        <v>0.3</v>
      </c>
      <c r="H3" t="s">
        <v>30</v>
      </c>
    </row>
    <row r="4" spans="1:8" x14ac:dyDescent="0.35">
      <c r="A4" s="1" t="str">
        <f t="shared" ref="A4:A20" si="0">B4&amp;"-"&amp;C4</f>
        <v>CONSERVADOR-TIJOLO</v>
      </c>
      <c r="B4" s="9" t="s">
        <v>17</v>
      </c>
      <c r="C4" s="9" t="s">
        <v>24</v>
      </c>
      <c r="D4" s="3">
        <v>0.5</v>
      </c>
      <c r="G4" s="6" t="s">
        <v>32</v>
      </c>
      <c r="H4" s="12">
        <f>VLOOKUP(G4,$A:$D,4,FALSE)</f>
        <v>0.35</v>
      </c>
    </row>
    <row r="5" spans="1:8" x14ac:dyDescent="0.35">
      <c r="A5" s="1" t="str">
        <f t="shared" si="0"/>
        <v>CONSERVADOR-HÍBRIDOS</v>
      </c>
      <c r="B5" s="9" t="s">
        <v>17</v>
      </c>
      <c r="C5" s="9" t="s">
        <v>25</v>
      </c>
      <c r="D5" s="3">
        <v>0.1</v>
      </c>
    </row>
    <row r="6" spans="1:8" x14ac:dyDescent="0.35">
      <c r="A6" s="1" t="str">
        <f t="shared" si="0"/>
        <v>CONSERVADOR-FOFs</v>
      </c>
      <c r="B6" s="9" t="s">
        <v>17</v>
      </c>
      <c r="C6" s="9" t="s">
        <v>26</v>
      </c>
      <c r="D6" s="3">
        <v>0.1</v>
      </c>
    </row>
    <row r="7" spans="1:8" x14ac:dyDescent="0.35">
      <c r="A7" s="1" t="str">
        <f t="shared" si="0"/>
        <v>CONSERVADOR-DESENVOLVIMENTO</v>
      </c>
      <c r="B7" s="9" t="s">
        <v>17</v>
      </c>
      <c r="C7" s="9" t="s">
        <v>27</v>
      </c>
      <c r="D7" s="3">
        <v>0</v>
      </c>
    </row>
    <row r="8" spans="1:8" ht="15" thickBot="1" x14ac:dyDescent="0.4">
      <c r="A8" s="1" t="str">
        <f t="shared" si="0"/>
        <v>CONSERVADOR-HOTELARIAS</v>
      </c>
      <c r="B8" s="9" t="s">
        <v>17</v>
      </c>
      <c r="C8" s="9" t="s">
        <v>28</v>
      </c>
      <c r="D8" s="3">
        <v>0</v>
      </c>
    </row>
    <row r="9" spans="1:8" x14ac:dyDescent="0.35">
      <c r="A9" s="13" t="str">
        <f t="shared" si="0"/>
        <v>MODERADO-PAPEL</v>
      </c>
      <c r="B9" s="7" t="s">
        <v>18</v>
      </c>
      <c r="C9" s="8" t="s">
        <v>23</v>
      </c>
      <c r="D9" s="14">
        <v>0.32</v>
      </c>
    </row>
    <row r="10" spans="1:8" x14ac:dyDescent="0.35">
      <c r="A10" s="1" t="str">
        <f t="shared" si="0"/>
        <v>MODERADO-TIJOLO</v>
      </c>
      <c r="B10" t="s">
        <v>18</v>
      </c>
      <c r="C10" s="9" t="s">
        <v>24</v>
      </c>
      <c r="D10" s="3">
        <v>0.35</v>
      </c>
    </row>
    <row r="11" spans="1:8" x14ac:dyDescent="0.35">
      <c r="A11" s="1" t="str">
        <f t="shared" si="0"/>
        <v>MODERADO-HÍBRIDOS</v>
      </c>
      <c r="B11" t="s">
        <v>18</v>
      </c>
      <c r="C11" s="9" t="s">
        <v>25</v>
      </c>
      <c r="D11" s="3">
        <v>0.08</v>
      </c>
    </row>
    <row r="12" spans="1:8" x14ac:dyDescent="0.35">
      <c r="A12" s="1" t="str">
        <f t="shared" si="0"/>
        <v>MODERADO-FOFs</v>
      </c>
      <c r="B12" t="s">
        <v>18</v>
      </c>
      <c r="C12" s="9" t="s">
        <v>26</v>
      </c>
      <c r="D12" s="3">
        <v>0.05</v>
      </c>
    </row>
    <row r="13" spans="1:8" x14ac:dyDescent="0.35">
      <c r="A13" s="1" t="str">
        <f t="shared" si="0"/>
        <v>MODERADO-DESENVOLVIMENTO</v>
      </c>
      <c r="B13" t="s">
        <v>18</v>
      </c>
      <c r="C13" s="9" t="s">
        <v>27</v>
      </c>
      <c r="D13" s="3">
        <v>0.1</v>
      </c>
    </row>
    <row r="14" spans="1:8" ht="15" thickBot="1" x14ac:dyDescent="0.4">
      <c r="A14" s="2" t="str">
        <f t="shared" si="0"/>
        <v>MODERADO-HOTELARIAS</v>
      </c>
      <c r="B14" s="10" t="s">
        <v>18</v>
      </c>
      <c r="C14" s="11" t="s">
        <v>28</v>
      </c>
      <c r="D14" s="15">
        <v>0.1</v>
      </c>
    </row>
    <row r="15" spans="1:8" x14ac:dyDescent="0.35">
      <c r="A15" s="1" t="str">
        <f t="shared" si="0"/>
        <v>AGRESSIVO-PAPEL</v>
      </c>
      <c r="B15" t="s">
        <v>16</v>
      </c>
      <c r="C15" s="9" t="s">
        <v>23</v>
      </c>
      <c r="D15" s="3">
        <v>0.5</v>
      </c>
    </row>
    <row r="16" spans="1:8" x14ac:dyDescent="0.35">
      <c r="A16" s="1" t="str">
        <f t="shared" si="0"/>
        <v>AGRESSIVO-TIJOLO</v>
      </c>
      <c r="B16" t="s">
        <v>16</v>
      </c>
      <c r="C16" s="9" t="s">
        <v>24</v>
      </c>
      <c r="D16" s="3">
        <v>0.1</v>
      </c>
    </row>
    <row r="17" spans="1:4" x14ac:dyDescent="0.35">
      <c r="A17" s="1" t="str">
        <f t="shared" si="0"/>
        <v>AGRESSIVO-HÍBRIDOS</v>
      </c>
      <c r="B17" t="s">
        <v>16</v>
      </c>
      <c r="C17" s="9" t="s">
        <v>25</v>
      </c>
      <c r="D17" s="3">
        <v>0.05</v>
      </c>
    </row>
    <row r="18" spans="1:4" x14ac:dyDescent="0.35">
      <c r="A18" s="1" t="str">
        <f t="shared" si="0"/>
        <v>AGRESSIVO-FOFs</v>
      </c>
      <c r="B18" t="s">
        <v>16</v>
      </c>
      <c r="C18" s="9" t="s">
        <v>26</v>
      </c>
      <c r="D18" s="3">
        <v>0.05</v>
      </c>
    </row>
    <row r="19" spans="1:4" x14ac:dyDescent="0.35">
      <c r="A19" s="1" t="str">
        <f t="shared" si="0"/>
        <v>AGRESSIVO-DESENVOLVIMENTO</v>
      </c>
      <c r="B19" t="s">
        <v>16</v>
      </c>
      <c r="C19" s="9" t="s">
        <v>27</v>
      </c>
      <c r="D19" s="3">
        <v>0.2</v>
      </c>
    </row>
    <row r="20" spans="1:4" ht="15" thickBot="1" x14ac:dyDescent="0.4">
      <c r="A20" s="2" t="str">
        <f t="shared" si="0"/>
        <v>AGRESSIVO-HOTELARIAS</v>
      </c>
      <c r="B20" s="10" t="s">
        <v>16</v>
      </c>
      <c r="C20" s="11" t="s">
        <v>28</v>
      </c>
      <c r="D20" s="1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Andrade</dc:creator>
  <cp:lastModifiedBy>Cristopher Andrade</cp:lastModifiedBy>
  <dcterms:created xsi:type="dcterms:W3CDTF">2025-06-28T15:38:27Z</dcterms:created>
  <dcterms:modified xsi:type="dcterms:W3CDTF">2025-06-29T00:17:20Z</dcterms:modified>
</cp:coreProperties>
</file>